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15" windowWidth="20925" windowHeight="10050" tabRatio="646" activeTab="2"/>
  </bookViews>
  <sheets>
    <sheet name="Data" sheetId="1" r:id="rId1"/>
    <sheet name="Chart" sheetId="2" r:id="rId2"/>
    <sheet name="Documentation" sheetId="3" r:id="rId3"/>
    <sheet name="Statistics" sheetId="5" r:id="rId4"/>
    <sheet name="Input_Data" sheetId="6" r:id="rId5"/>
    <sheet name="Periodograms" sheetId="7" r:id="rId6"/>
  </sheets>
  <definedNames>
    <definedName name="Cell_19">Data!$BI$2:$BI$1048576</definedName>
    <definedName name="Cell_2">Data!$X$2:$X$1048576</definedName>
    <definedName name="Cell_6">Data!$AQ$2:$AQ$1048576</definedName>
    <definedName name="Peak_19">Data!$BJ$2:$BJ$1048576</definedName>
    <definedName name="Peak_2">Data!$Y$2:$Y$1048576</definedName>
    <definedName name="Peak_6">Data!$AR$2:$AR$1048576</definedName>
    <definedName name="Schwert_Data" localSheetId="0">Data!$A$194:$F$1681</definedName>
    <definedName name="StkIndex">Data!$M$2:$M$1048576</definedName>
    <definedName name="Year">Data!$L$2:$L$1048576</definedName>
  </definedNames>
  <calcPr calcId="125725"/>
</workbook>
</file>

<file path=xl/calcChain.xml><?xml version="1.0" encoding="utf-8"?>
<calcChain xmlns="http://schemas.openxmlformats.org/spreadsheetml/2006/main">
  <c r="BI116" i="1"/>
  <c r="BI117" s="1"/>
  <c r="BI118" s="1"/>
  <c r="BI119" s="1"/>
  <c r="BI120" s="1"/>
  <c r="BI121" s="1"/>
  <c r="BI122" s="1"/>
  <c r="BI123" s="1"/>
  <c r="BD113"/>
  <c r="BE113" s="1"/>
  <c r="BD114"/>
  <c r="BE114" s="1"/>
  <c r="BC117"/>
  <c r="BC118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BE112"/>
  <c r="AL327"/>
  <c r="AM327" s="1"/>
  <c r="AK331"/>
  <c r="M2688"/>
  <c r="M2687"/>
  <c r="M2686"/>
  <c r="M2685"/>
  <c r="M2682"/>
  <c r="M2683"/>
  <c r="M2684"/>
  <c r="BA4"/>
  <c r="BB4"/>
  <c r="BA5"/>
  <c r="BB5"/>
  <c r="BA6"/>
  <c r="BB6"/>
  <c r="BA7"/>
  <c r="BB7"/>
  <c r="BA8"/>
  <c r="BB8"/>
  <c r="BA9"/>
  <c r="BB9"/>
  <c r="BA10"/>
  <c r="BB10"/>
  <c r="BA11"/>
  <c r="BB11"/>
  <c r="BA12"/>
  <c r="BB12"/>
  <c r="BA13"/>
  <c r="BB13"/>
  <c r="BA14"/>
  <c r="BB14"/>
  <c r="BA15"/>
  <c r="BB15"/>
  <c r="BA16"/>
  <c r="BB16"/>
  <c r="BA17"/>
  <c r="BB17"/>
  <c r="BA18"/>
  <c r="BB18"/>
  <c r="BA19"/>
  <c r="BB19"/>
  <c r="BA20"/>
  <c r="BB20"/>
  <c r="BA21"/>
  <c r="BB21"/>
  <c r="BA22"/>
  <c r="BB22"/>
  <c r="BA23"/>
  <c r="BB23"/>
  <c r="BA24"/>
  <c r="BB24"/>
  <c r="BA25"/>
  <c r="BB25"/>
  <c r="BA26"/>
  <c r="BB26"/>
  <c r="BA27"/>
  <c r="BB27"/>
  <c r="BA28"/>
  <c r="BB28"/>
  <c r="BA29"/>
  <c r="BB29"/>
  <c r="BA30"/>
  <c r="BB30"/>
  <c r="BA31"/>
  <c r="BB31"/>
  <c r="BA32"/>
  <c r="BB32"/>
  <c r="BA33"/>
  <c r="BB33"/>
  <c r="BA34"/>
  <c r="BB34"/>
  <c r="BA35"/>
  <c r="BB35"/>
  <c r="BA36"/>
  <c r="BB36"/>
  <c r="BA37"/>
  <c r="BB37"/>
  <c r="BA38"/>
  <c r="BB38"/>
  <c r="BA39"/>
  <c r="BB39"/>
  <c r="BA40"/>
  <c r="BB40"/>
  <c r="BA41"/>
  <c r="BB41"/>
  <c r="BA42"/>
  <c r="BB42"/>
  <c r="BA43"/>
  <c r="BB43"/>
  <c r="BA44"/>
  <c r="BB44"/>
  <c r="BA45"/>
  <c r="BB45"/>
  <c r="BA46"/>
  <c r="BB46"/>
  <c r="BA47"/>
  <c r="BB47"/>
  <c r="BA48"/>
  <c r="BB48"/>
  <c r="BA49"/>
  <c r="BB49"/>
  <c r="BA50"/>
  <c r="BB50"/>
  <c r="BA51"/>
  <c r="BB51"/>
  <c r="BA52"/>
  <c r="BB52"/>
  <c r="BA53"/>
  <c r="BB53"/>
  <c r="BA54"/>
  <c r="BB54"/>
  <c r="BA55"/>
  <c r="BB55"/>
  <c r="BA56"/>
  <c r="BB56"/>
  <c r="BA57"/>
  <c r="BB57"/>
  <c r="BA58"/>
  <c r="BB58"/>
  <c r="BA59"/>
  <c r="BB59"/>
  <c r="BA60"/>
  <c r="BB60"/>
  <c r="BA61"/>
  <c r="BB61"/>
  <c r="BA62"/>
  <c r="BB62"/>
  <c r="BA63"/>
  <c r="BB63"/>
  <c r="BA64"/>
  <c r="BB64"/>
  <c r="BA65"/>
  <c r="BB65"/>
  <c r="BA66"/>
  <c r="BB66"/>
  <c r="BA67"/>
  <c r="BB67"/>
  <c r="BA68"/>
  <c r="BB68"/>
  <c r="BA69"/>
  <c r="BB69"/>
  <c r="BA70"/>
  <c r="BB70"/>
  <c r="BA71"/>
  <c r="BB71"/>
  <c r="BA72"/>
  <c r="BB72"/>
  <c r="BA73"/>
  <c r="BB73"/>
  <c r="BA74"/>
  <c r="BB74"/>
  <c r="BA75"/>
  <c r="BB75"/>
  <c r="BA76"/>
  <c r="BB76"/>
  <c r="BA77"/>
  <c r="BB77"/>
  <c r="BA78"/>
  <c r="BB78"/>
  <c r="BA79"/>
  <c r="BB79"/>
  <c r="BA80"/>
  <c r="BB80"/>
  <c r="BA81"/>
  <c r="BB81"/>
  <c r="BA82"/>
  <c r="BB82"/>
  <c r="BA83"/>
  <c r="BB83"/>
  <c r="BA84"/>
  <c r="BB84"/>
  <c r="BA85"/>
  <c r="BB85"/>
  <c r="BA86"/>
  <c r="BB86"/>
  <c r="BA87"/>
  <c r="BB87"/>
  <c r="BA88"/>
  <c r="BB88"/>
  <c r="BA89"/>
  <c r="BB89"/>
  <c r="BA90"/>
  <c r="BB90"/>
  <c r="BA91"/>
  <c r="BB91"/>
  <c r="BA92"/>
  <c r="BB92"/>
  <c r="BA93"/>
  <c r="BB93"/>
  <c r="BA94"/>
  <c r="BB94"/>
  <c r="BA95"/>
  <c r="BB95"/>
  <c r="BA96"/>
  <c r="BB96"/>
  <c r="BA97"/>
  <c r="BB97"/>
  <c r="BA98"/>
  <c r="BB98"/>
  <c r="BA99"/>
  <c r="BB99"/>
  <c r="BA100"/>
  <c r="BB100"/>
  <c r="BA101"/>
  <c r="BB101"/>
  <c r="BA102"/>
  <c r="BB102"/>
  <c r="BA103"/>
  <c r="BB103"/>
  <c r="BA104"/>
  <c r="BB104"/>
  <c r="BA105"/>
  <c r="BB105"/>
  <c r="BA106"/>
  <c r="BB106"/>
  <c r="BA107"/>
  <c r="BB107"/>
  <c r="BA108"/>
  <c r="BB108"/>
  <c r="BA109"/>
  <c r="BB109"/>
  <c r="BA110"/>
  <c r="BB110"/>
  <c r="BA111"/>
  <c r="BB111"/>
  <c r="BA112"/>
  <c r="BB112"/>
  <c r="BA113"/>
  <c r="BB113"/>
  <c r="BA114"/>
  <c r="BB114"/>
  <c r="BA115"/>
  <c r="BB115"/>
  <c r="BA116"/>
  <c r="BB116"/>
  <c r="BA117"/>
  <c r="BB117"/>
  <c r="BA118"/>
  <c r="BB118"/>
  <c r="BA119"/>
  <c r="BB119"/>
  <c r="BA120"/>
  <c r="BB120"/>
  <c r="BA121"/>
  <c r="BB121"/>
  <c r="BA122"/>
  <c r="BB122"/>
  <c r="BA123"/>
  <c r="BB123"/>
  <c r="BA124"/>
  <c r="BB124"/>
  <c r="BA125"/>
  <c r="BB125"/>
  <c r="BA126"/>
  <c r="BB126"/>
  <c r="BA127"/>
  <c r="BB127"/>
  <c r="BB3"/>
  <c r="BA3"/>
  <c r="BA2"/>
  <c r="AI4"/>
  <c r="AJ4"/>
  <c r="AI5"/>
  <c r="AJ5"/>
  <c r="AI6"/>
  <c r="AJ6"/>
  <c r="AI7"/>
  <c r="AJ7"/>
  <c r="AI8"/>
  <c r="AJ8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19"/>
  <c r="AJ19"/>
  <c r="AI20"/>
  <c r="AJ20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I64"/>
  <c r="AJ64"/>
  <c r="AI65"/>
  <c r="AJ65"/>
  <c r="AI66"/>
  <c r="AJ66"/>
  <c r="AI67"/>
  <c r="AJ67"/>
  <c r="AI68"/>
  <c r="AJ68"/>
  <c r="AI69"/>
  <c r="AJ69"/>
  <c r="AI70"/>
  <c r="AJ70"/>
  <c r="AI71"/>
  <c r="AJ71"/>
  <c r="AI72"/>
  <c r="AJ72"/>
  <c r="AI73"/>
  <c r="AJ73"/>
  <c r="AI74"/>
  <c r="AJ74"/>
  <c r="AI75"/>
  <c r="AJ75"/>
  <c r="AI76"/>
  <c r="AJ76"/>
  <c r="AI77"/>
  <c r="AJ77"/>
  <c r="AI78"/>
  <c r="AJ78"/>
  <c r="AI79"/>
  <c r="AJ79"/>
  <c r="AI80"/>
  <c r="AJ80"/>
  <c r="AI81"/>
  <c r="AJ81"/>
  <c r="AI82"/>
  <c r="AJ82"/>
  <c r="AI83"/>
  <c r="AJ83"/>
  <c r="AI84"/>
  <c r="AJ84"/>
  <c r="AI85"/>
  <c r="AJ85"/>
  <c r="AI86"/>
  <c r="AJ86"/>
  <c r="AI87"/>
  <c r="AJ87"/>
  <c r="AI88"/>
  <c r="AJ88"/>
  <c r="AI89"/>
  <c r="AJ89"/>
  <c r="AI90"/>
  <c r="AJ90"/>
  <c r="AI91"/>
  <c r="AJ91"/>
  <c r="AI92"/>
  <c r="AJ92"/>
  <c r="AI93"/>
  <c r="AJ93"/>
  <c r="AI94"/>
  <c r="AJ94"/>
  <c r="AI95"/>
  <c r="AJ95"/>
  <c r="AI96"/>
  <c r="AJ96"/>
  <c r="AI97"/>
  <c r="AJ97"/>
  <c r="AI98"/>
  <c r="AJ98"/>
  <c r="AI99"/>
  <c r="AJ99"/>
  <c r="AI100"/>
  <c r="AJ100"/>
  <c r="AI101"/>
  <c r="AJ101"/>
  <c r="AI102"/>
  <c r="AJ102"/>
  <c r="AI103"/>
  <c r="AJ103"/>
  <c r="AI104"/>
  <c r="AJ104"/>
  <c r="AI105"/>
  <c r="AJ105"/>
  <c r="AI106"/>
  <c r="AJ106"/>
  <c r="AI107"/>
  <c r="AJ107"/>
  <c r="AI108"/>
  <c r="AJ108"/>
  <c r="AI109"/>
  <c r="AJ109"/>
  <c r="AI110"/>
  <c r="AJ110"/>
  <c r="AI111"/>
  <c r="AJ111"/>
  <c r="AI112"/>
  <c r="AJ112"/>
  <c r="AI113"/>
  <c r="AJ113"/>
  <c r="AI114"/>
  <c r="AJ114"/>
  <c r="AI115"/>
  <c r="AJ115"/>
  <c r="AI116"/>
  <c r="AJ116"/>
  <c r="AI117"/>
  <c r="AJ117"/>
  <c r="AI118"/>
  <c r="AJ118"/>
  <c r="AI119"/>
  <c r="AJ119"/>
  <c r="AI120"/>
  <c r="AJ120"/>
  <c r="AI121"/>
  <c r="AJ121"/>
  <c r="AI122"/>
  <c r="AJ122"/>
  <c r="AI123"/>
  <c r="AJ123"/>
  <c r="AI124"/>
  <c r="AJ124"/>
  <c r="AI125"/>
  <c r="AJ125"/>
  <c r="AI126"/>
  <c r="AJ126"/>
  <c r="AI127"/>
  <c r="AJ127"/>
  <c r="AI128"/>
  <c r="AJ128"/>
  <c r="AI129"/>
  <c r="AJ129"/>
  <c r="AI130"/>
  <c r="AJ130"/>
  <c r="AI131"/>
  <c r="AJ131"/>
  <c r="AI132"/>
  <c r="AJ132"/>
  <c r="AI133"/>
  <c r="AJ133"/>
  <c r="AI134"/>
  <c r="AJ134"/>
  <c r="AI135"/>
  <c r="AJ135"/>
  <c r="AI136"/>
  <c r="AJ136"/>
  <c r="AI137"/>
  <c r="AJ137"/>
  <c r="AI138"/>
  <c r="AJ138"/>
  <c r="AI139"/>
  <c r="AJ139"/>
  <c r="AI140"/>
  <c r="AJ140"/>
  <c r="AI141"/>
  <c r="AJ141"/>
  <c r="AI142"/>
  <c r="AJ142"/>
  <c r="AI143"/>
  <c r="AJ143"/>
  <c r="AI144"/>
  <c r="AJ144"/>
  <c r="AI145"/>
  <c r="AJ145"/>
  <c r="AI146"/>
  <c r="AJ146"/>
  <c r="AI147"/>
  <c r="AJ147"/>
  <c r="AI148"/>
  <c r="AJ148"/>
  <c r="AI149"/>
  <c r="AJ149"/>
  <c r="AI150"/>
  <c r="AJ150"/>
  <c r="AI151"/>
  <c r="AJ151"/>
  <c r="AI152"/>
  <c r="AJ152"/>
  <c r="AI153"/>
  <c r="AJ153"/>
  <c r="AI154"/>
  <c r="AJ154"/>
  <c r="AI155"/>
  <c r="AJ155"/>
  <c r="AI156"/>
  <c r="AJ156"/>
  <c r="AI157"/>
  <c r="AJ157"/>
  <c r="AI158"/>
  <c r="AJ158"/>
  <c r="AI159"/>
  <c r="AJ159"/>
  <c r="AI160"/>
  <c r="AJ160"/>
  <c r="AI161"/>
  <c r="AJ161"/>
  <c r="AI162"/>
  <c r="AJ162"/>
  <c r="AI163"/>
  <c r="AJ163"/>
  <c r="AI164"/>
  <c r="AJ164"/>
  <c r="AI165"/>
  <c r="AJ165"/>
  <c r="AI166"/>
  <c r="AJ166"/>
  <c r="AI167"/>
  <c r="AJ167"/>
  <c r="AI168"/>
  <c r="AJ168"/>
  <c r="AI169"/>
  <c r="AJ169"/>
  <c r="AI170"/>
  <c r="AJ170"/>
  <c r="AI171"/>
  <c r="AJ171"/>
  <c r="AI172"/>
  <c r="AJ172"/>
  <c r="AI173"/>
  <c r="AJ173"/>
  <c r="AI174"/>
  <c r="AJ174"/>
  <c r="AI175"/>
  <c r="AJ175"/>
  <c r="AI176"/>
  <c r="AJ176"/>
  <c r="AI177"/>
  <c r="AJ177"/>
  <c r="AI178"/>
  <c r="AJ178"/>
  <c r="AI179"/>
  <c r="AJ179"/>
  <c r="AI180"/>
  <c r="AJ180"/>
  <c r="AI181"/>
  <c r="AJ181"/>
  <c r="AI182"/>
  <c r="AJ182"/>
  <c r="AI183"/>
  <c r="AJ183"/>
  <c r="AI184"/>
  <c r="AJ184"/>
  <c r="AI185"/>
  <c r="AJ185"/>
  <c r="AI186"/>
  <c r="AJ186"/>
  <c r="AI187"/>
  <c r="AJ187"/>
  <c r="AI188"/>
  <c r="AJ188"/>
  <c r="AI189"/>
  <c r="AJ189"/>
  <c r="AI190"/>
  <c r="AJ190"/>
  <c r="AI191"/>
  <c r="AJ191"/>
  <c r="AI192"/>
  <c r="AJ192"/>
  <c r="AI193"/>
  <c r="AJ193"/>
  <c r="AI194"/>
  <c r="AJ194"/>
  <c r="AI195"/>
  <c r="AJ195"/>
  <c r="AI196"/>
  <c r="AJ196"/>
  <c r="AI197"/>
  <c r="AJ197"/>
  <c r="AI198"/>
  <c r="AJ198"/>
  <c r="AI199"/>
  <c r="AJ199"/>
  <c r="AI200"/>
  <c r="AJ200"/>
  <c r="AI201"/>
  <c r="AJ201"/>
  <c r="AI202"/>
  <c r="AJ202"/>
  <c r="AI203"/>
  <c r="AJ203"/>
  <c r="AI204"/>
  <c r="AJ204"/>
  <c r="AI205"/>
  <c r="AJ205"/>
  <c r="AI206"/>
  <c r="AJ206"/>
  <c r="AI207"/>
  <c r="AJ207"/>
  <c r="AI208"/>
  <c r="AJ208"/>
  <c r="AI209"/>
  <c r="AJ209"/>
  <c r="AI210"/>
  <c r="AJ210"/>
  <c r="AI211"/>
  <c r="AJ211"/>
  <c r="AI212"/>
  <c r="AJ212"/>
  <c r="AI213"/>
  <c r="AJ213"/>
  <c r="AI214"/>
  <c r="AJ214"/>
  <c r="AI215"/>
  <c r="AJ215"/>
  <c r="AI216"/>
  <c r="AJ216"/>
  <c r="AI217"/>
  <c r="AJ217"/>
  <c r="AI218"/>
  <c r="AJ218"/>
  <c r="AI219"/>
  <c r="AJ219"/>
  <c r="AI220"/>
  <c r="AJ220"/>
  <c r="AI221"/>
  <c r="AJ221"/>
  <c r="AI222"/>
  <c r="AJ222"/>
  <c r="AI223"/>
  <c r="AJ223"/>
  <c r="AI224"/>
  <c r="AJ224"/>
  <c r="AI225"/>
  <c r="AJ225"/>
  <c r="AI226"/>
  <c r="AJ226"/>
  <c r="AI227"/>
  <c r="AJ227"/>
  <c r="AI228"/>
  <c r="AJ228"/>
  <c r="AI229"/>
  <c r="AJ229"/>
  <c r="AI230"/>
  <c r="AJ230"/>
  <c r="AI231"/>
  <c r="AJ231"/>
  <c r="AI232"/>
  <c r="AJ232"/>
  <c r="AI233"/>
  <c r="AJ233"/>
  <c r="AI234"/>
  <c r="AJ234"/>
  <c r="AI235"/>
  <c r="AJ235"/>
  <c r="AI236"/>
  <c r="AJ236"/>
  <c r="AI237"/>
  <c r="AJ237"/>
  <c r="AI238"/>
  <c r="AJ238"/>
  <c r="AI239"/>
  <c r="AJ239"/>
  <c r="AI240"/>
  <c r="AJ240"/>
  <c r="AI241"/>
  <c r="AJ241"/>
  <c r="AI242"/>
  <c r="AJ242"/>
  <c r="AI243"/>
  <c r="AJ243"/>
  <c r="AI244"/>
  <c r="AJ244"/>
  <c r="AI245"/>
  <c r="AJ245"/>
  <c r="AI246"/>
  <c r="AJ246"/>
  <c r="AI247"/>
  <c r="AJ247"/>
  <c r="AI248"/>
  <c r="AJ248"/>
  <c r="AI249"/>
  <c r="AJ249"/>
  <c r="AI250"/>
  <c r="AJ250"/>
  <c r="AI251"/>
  <c r="AJ251"/>
  <c r="AI252"/>
  <c r="AJ252"/>
  <c r="AI253"/>
  <c r="AJ253"/>
  <c r="AI254"/>
  <c r="AJ254"/>
  <c r="AI255"/>
  <c r="AJ255"/>
  <c r="AI256"/>
  <c r="AJ256"/>
  <c r="AI257"/>
  <c r="AJ257"/>
  <c r="AI258"/>
  <c r="AJ258"/>
  <c r="AI259"/>
  <c r="AJ259"/>
  <c r="AI260"/>
  <c r="AJ260"/>
  <c r="AI261"/>
  <c r="AJ261"/>
  <c r="AI262"/>
  <c r="AJ262"/>
  <c r="AI263"/>
  <c r="AJ263"/>
  <c r="AI264"/>
  <c r="AJ264"/>
  <c r="AI265"/>
  <c r="AJ265"/>
  <c r="AI266"/>
  <c r="AJ266"/>
  <c r="AI267"/>
  <c r="AJ267"/>
  <c r="AI268"/>
  <c r="AJ268"/>
  <c r="AI269"/>
  <c r="AJ269"/>
  <c r="AI270"/>
  <c r="AJ270"/>
  <c r="AI271"/>
  <c r="AJ271"/>
  <c r="AI272"/>
  <c r="AJ272"/>
  <c r="AI273"/>
  <c r="AJ273"/>
  <c r="AI274"/>
  <c r="AJ274"/>
  <c r="AI275"/>
  <c r="AJ275"/>
  <c r="AI276"/>
  <c r="AJ276"/>
  <c r="AI277"/>
  <c r="AJ277"/>
  <c r="AI278"/>
  <c r="AJ278"/>
  <c r="AI279"/>
  <c r="AJ279"/>
  <c r="AI280"/>
  <c r="AJ280"/>
  <c r="AI281"/>
  <c r="AJ281"/>
  <c r="AI282"/>
  <c r="AJ282"/>
  <c r="AI283"/>
  <c r="AJ283"/>
  <c r="AI284"/>
  <c r="AJ284"/>
  <c r="AI285"/>
  <c r="AJ285"/>
  <c r="AI286"/>
  <c r="AJ286"/>
  <c r="AI287"/>
  <c r="AJ287"/>
  <c r="AI288"/>
  <c r="AJ288"/>
  <c r="AI289"/>
  <c r="AJ289"/>
  <c r="AI290"/>
  <c r="AJ290"/>
  <c r="AI291"/>
  <c r="AJ291"/>
  <c r="AI292"/>
  <c r="AJ292"/>
  <c r="AI293"/>
  <c r="AJ293"/>
  <c r="AI294"/>
  <c r="AJ294"/>
  <c r="AI295"/>
  <c r="AJ295"/>
  <c r="AI296"/>
  <c r="AJ296"/>
  <c r="AI297"/>
  <c r="AJ297"/>
  <c r="AI298"/>
  <c r="AJ298"/>
  <c r="AI299"/>
  <c r="AJ299"/>
  <c r="AI300"/>
  <c r="AJ300"/>
  <c r="AI301"/>
  <c r="AJ301"/>
  <c r="AI302"/>
  <c r="AJ302"/>
  <c r="AI303"/>
  <c r="AJ303"/>
  <c r="AI304"/>
  <c r="AJ304"/>
  <c r="AI305"/>
  <c r="AJ305"/>
  <c r="AI306"/>
  <c r="AJ306"/>
  <c r="AI307"/>
  <c r="AJ307"/>
  <c r="AI308"/>
  <c r="AJ308"/>
  <c r="AI309"/>
  <c r="AJ309"/>
  <c r="AI310"/>
  <c r="AJ310"/>
  <c r="AI311"/>
  <c r="AJ311"/>
  <c r="AI312"/>
  <c r="AJ312"/>
  <c r="AI313"/>
  <c r="AJ313"/>
  <c r="AI314"/>
  <c r="AJ314"/>
  <c r="AI315"/>
  <c r="AJ315"/>
  <c r="AI316"/>
  <c r="AJ316"/>
  <c r="AI317"/>
  <c r="AJ317"/>
  <c r="AI318"/>
  <c r="AJ318"/>
  <c r="AI319"/>
  <c r="AJ319"/>
  <c r="AI320"/>
  <c r="AJ320"/>
  <c r="AI321"/>
  <c r="AJ321"/>
  <c r="AI322"/>
  <c r="AJ322"/>
  <c r="AI323"/>
  <c r="AJ323"/>
  <c r="AI324"/>
  <c r="AJ324"/>
  <c r="AI325"/>
  <c r="AJ325"/>
  <c r="AI326"/>
  <c r="AJ326"/>
  <c r="AI327"/>
  <c r="AJ327"/>
  <c r="AI328"/>
  <c r="AJ328"/>
  <c r="AI329"/>
  <c r="AJ329"/>
  <c r="AI330"/>
  <c r="AJ330"/>
  <c r="AI331"/>
  <c r="AJ331"/>
  <c r="AI332"/>
  <c r="AJ332"/>
  <c r="AI333"/>
  <c r="AJ333"/>
  <c r="AI334"/>
  <c r="AJ334"/>
  <c r="AI335"/>
  <c r="AJ335"/>
  <c r="AJ3"/>
  <c r="AI3"/>
  <c r="AI2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P65"/>
  <c r="Q65"/>
  <c r="P66"/>
  <c r="Q66"/>
  <c r="P67"/>
  <c r="Q67"/>
  <c r="P68"/>
  <c r="Q68"/>
  <c r="P69"/>
  <c r="Q69"/>
  <c r="P70"/>
  <c r="Q70"/>
  <c r="P71"/>
  <c r="Q71"/>
  <c r="P72"/>
  <c r="Q72"/>
  <c r="P73"/>
  <c r="Q73"/>
  <c r="P74"/>
  <c r="Q74"/>
  <c r="P75"/>
  <c r="Q75"/>
  <c r="P76"/>
  <c r="Q76"/>
  <c r="P77"/>
  <c r="Q77"/>
  <c r="P78"/>
  <c r="Q78"/>
  <c r="P79"/>
  <c r="Q79"/>
  <c r="P80"/>
  <c r="Q80"/>
  <c r="P81"/>
  <c r="Q81"/>
  <c r="P82"/>
  <c r="Q82"/>
  <c r="P83"/>
  <c r="Q83"/>
  <c r="P84"/>
  <c r="Q84"/>
  <c r="P85"/>
  <c r="Q85"/>
  <c r="P86"/>
  <c r="Q86"/>
  <c r="P87"/>
  <c r="Q87"/>
  <c r="P88"/>
  <c r="Q88"/>
  <c r="P89"/>
  <c r="Q89"/>
  <c r="P90"/>
  <c r="Q90"/>
  <c r="P91"/>
  <c r="Q91"/>
  <c r="P92"/>
  <c r="Q92"/>
  <c r="P93"/>
  <c r="Q93"/>
  <c r="P94"/>
  <c r="Q94"/>
  <c r="P95"/>
  <c r="Q95"/>
  <c r="P96"/>
  <c r="Q96"/>
  <c r="P97"/>
  <c r="Q97"/>
  <c r="P98"/>
  <c r="Q98"/>
  <c r="P99"/>
  <c r="Q99"/>
  <c r="P100"/>
  <c r="Q100"/>
  <c r="P101"/>
  <c r="Q101"/>
  <c r="P102"/>
  <c r="Q102"/>
  <c r="P103"/>
  <c r="Q103"/>
  <c r="P104"/>
  <c r="Q104"/>
  <c r="P105"/>
  <c r="Q105"/>
  <c r="P106"/>
  <c r="Q106"/>
  <c r="P107"/>
  <c r="Q107"/>
  <c r="P108"/>
  <c r="Q108"/>
  <c r="P109"/>
  <c r="Q109"/>
  <c r="P110"/>
  <c r="Q110"/>
  <c r="P111"/>
  <c r="Q111"/>
  <c r="P112"/>
  <c r="Q112"/>
  <c r="P113"/>
  <c r="Q113"/>
  <c r="P114"/>
  <c r="Q114"/>
  <c r="P115"/>
  <c r="Q115"/>
  <c r="P116"/>
  <c r="Q116"/>
  <c r="P117"/>
  <c r="Q117"/>
  <c r="P118"/>
  <c r="Q118"/>
  <c r="P119"/>
  <c r="Q119"/>
  <c r="P120"/>
  <c r="Q120"/>
  <c r="P121"/>
  <c r="Q121"/>
  <c r="P122"/>
  <c r="Q122"/>
  <c r="P123"/>
  <c r="Q123"/>
  <c r="P124"/>
  <c r="Q124"/>
  <c r="P125"/>
  <c r="Q125"/>
  <c r="P126"/>
  <c r="Q126"/>
  <c r="P127"/>
  <c r="Q127"/>
  <c r="P128"/>
  <c r="Q128"/>
  <c r="P129"/>
  <c r="Q129"/>
  <c r="P130"/>
  <c r="Q130"/>
  <c r="P131"/>
  <c r="Q131"/>
  <c r="P132"/>
  <c r="Q132"/>
  <c r="P133"/>
  <c r="Q133"/>
  <c r="P134"/>
  <c r="Q134"/>
  <c r="P135"/>
  <c r="Q135"/>
  <c r="P136"/>
  <c r="Q136"/>
  <c r="P137"/>
  <c r="Q137"/>
  <c r="P138"/>
  <c r="Q138"/>
  <c r="P139"/>
  <c r="Q139"/>
  <c r="P140"/>
  <c r="Q140"/>
  <c r="P141"/>
  <c r="Q141"/>
  <c r="P142"/>
  <c r="Q142"/>
  <c r="P143"/>
  <c r="Q143"/>
  <c r="P144"/>
  <c r="Q144"/>
  <c r="P145"/>
  <c r="Q145"/>
  <c r="P146"/>
  <c r="Q146"/>
  <c r="P147"/>
  <c r="Q147"/>
  <c r="P148"/>
  <c r="Q148"/>
  <c r="P149"/>
  <c r="Q149"/>
  <c r="P150"/>
  <c r="Q150"/>
  <c r="P151"/>
  <c r="Q151"/>
  <c r="P152"/>
  <c r="Q152"/>
  <c r="P153"/>
  <c r="Q153"/>
  <c r="P154"/>
  <c r="Q154"/>
  <c r="P155"/>
  <c r="Q155"/>
  <c r="P156"/>
  <c r="Q156"/>
  <c r="P157"/>
  <c r="Q157"/>
  <c r="P158"/>
  <c r="Q158"/>
  <c r="P159"/>
  <c r="Q159"/>
  <c r="P160"/>
  <c r="Q160"/>
  <c r="P161"/>
  <c r="Q161"/>
  <c r="P162"/>
  <c r="Q162"/>
  <c r="P163"/>
  <c r="Q163"/>
  <c r="P164"/>
  <c r="Q164"/>
  <c r="P165"/>
  <c r="Q165"/>
  <c r="P166"/>
  <c r="Q166"/>
  <c r="P167"/>
  <c r="Q167"/>
  <c r="P168"/>
  <c r="Q168"/>
  <c r="P169"/>
  <c r="Q169"/>
  <c r="P170"/>
  <c r="Q170"/>
  <c r="P171"/>
  <c r="Q171"/>
  <c r="P172"/>
  <c r="Q172"/>
  <c r="P173"/>
  <c r="Q173"/>
  <c r="P174"/>
  <c r="Q174"/>
  <c r="P175"/>
  <c r="Q175"/>
  <c r="P176"/>
  <c r="Q176"/>
  <c r="P177"/>
  <c r="Q177"/>
  <c r="P178"/>
  <c r="Q178"/>
  <c r="P179"/>
  <c r="Q179"/>
  <c r="P180"/>
  <c r="Q180"/>
  <c r="P181"/>
  <c r="Q181"/>
  <c r="P182"/>
  <c r="Q182"/>
  <c r="P183"/>
  <c r="Q183"/>
  <c r="P184"/>
  <c r="Q184"/>
  <c r="P185"/>
  <c r="Q185"/>
  <c r="P186"/>
  <c r="Q186"/>
  <c r="P187"/>
  <c r="Q187"/>
  <c r="P188"/>
  <c r="Q188"/>
  <c r="P189"/>
  <c r="Q189"/>
  <c r="P190"/>
  <c r="Q190"/>
  <c r="P191"/>
  <c r="Q191"/>
  <c r="P192"/>
  <c r="Q192"/>
  <c r="P193"/>
  <c r="Q193"/>
  <c r="P194"/>
  <c r="Q194"/>
  <c r="P195"/>
  <c r="Q195"/>
  <c r="P196"/>
  <c r="Q196"/>
  <c r="P197"/>
  <c r="Q197"/>
  <c r="P198"/>
  <c r="Q198"/>
  <c r="P199"/>
  <c r="Q199"/>
  <c r="P200"/>
  <c r="Q200"/>
  <c r="P201"/>
  <c r="Q201"/>
  <c r="P202"/>
  <c r="Q202"/>
  <c r="P203"/>
  <c r="Q203"/>
  <c r="P204"/>
  <c r="Q204"/>
  <c r="P205"/>
  <c r="Q205"/>
  <c r="P206"/>
  <c r="Q206"/>
  <c r="P207"/>
  <c r="Q207"/>
  <c r="P208"/>
  <c r="Q208"/>
  <c r="P209"/>
  <c r="Q209"/>
  <c r="P210"/>
  <c r="Q210"/>
  <c r="P211"/>
  <c r="Q211"/>
  <c r="P212"/>
  <c r="Q212"/>
  <c r="P213"/>
  <c r="Q213"/>
  <c r="P214"/>
  <c r="Q214"/>
  <c r="P215"/>
  <c r="Q215"/>
  <c r="P216"/>
  <c r="Q216"/>
  <c r="P217"/>
  <c r="Q217"/>
  <c r="P218"/>
  <c r="Q218"/>
  <c r="P219"/>
  <c r="Q219"/>
  <c r="P220"/>
  <c r="Q220"/>
  <c r="P221"/>
  <c r="Q221"/>
  <c r="P222"/>
  <c r="Q222"/>
  <c r="P223"/>
  <c r="Q223"/>
  <c r="P224"/>
  <c r="Q224"/>
  <c r="P225"/>
  <c r="Q225"/>
  <c r="P226"/>
  <c r="Q226"/>
  <c r="P227"/>
  <c r="Q227"/>
  <c r="P228"/>
  <c r="Q228"/>
  <c r="P229"/>
  <c r="Q229"/>
  <c r="P230"/>
  <c r="Q230"/>
  <c r="P231"/>
  <c r="Q231"/>
  <c r="P232"/>
  <c r="Q232"/>
  <c r="P233"/>
  <c r="Q233"/>
  <c r="P234"/>
  <c r="Q234"/>
  <c r="P235"/>
  <c r="Q235"/>
  <c r="P236"/>
  <c r="Q236"/>
  <c r="P237"/>
  <c r="Q237"/>
  <c r="P238"/>
  <c r="Q238"/>
  <c r="P239"/>
  <c r="Q239"/>
  <c r="P240"/>
  <c r="Q240"/>
  <c r="P241"/>
  <c r="Q241"/>
  <c r="P242"/>
  <c r="Q242"/>
  <c r="P243"/>
  <c r="Q243"/>
  <c r="P244"/>
  <c r="Q244"/>
  <c r="P245"/>
  <c r="Q245"/>
  <c r="P246"/>
  <c r="Q246"/>
  <c r="P247"/>
  <c r="Q247"/>
  <c r="P248"/>
  <c r="Q248"/>
  <c r="P249"/>
  <c r="Q249"/>
  <c r="P250"/>
  <c r="Q250"/>
  <c r="P251"/>
  <c r="Q251"/>
  <c r="P252"/>
  <c r="Q252"/>
  <c r="P253"/>
  <c r="Q253"/>
  <c r="P254"/>
  <c r="Q254"/>
  <c r="P255"/>
  <c r="Q255"/>
  <c r="P256"/>
  <c r="Q256"/>
  <c r="P257"/>
  <c r="Q257"/>
  <c r="P258"/>
  <c r="Q258"/>
  <c r="P259"/>
  <c r="Q259"/>
  <c r="P260"/>
  <c r="Q260"/>
  <c r="P261"/>
  <c r="Q261"/>
  <c r="P262"/>
  <c r="Q262"/>
  <c r="P263"/>
  <c r="Q263"/>
  <c r="P264"/>
  <c r="Q264"/>
  <c r="P265"/>
  <c r="Q265"/>
  <c r="P266"/>
  <c r="Q266"/>
  <c r="P267"/>
  <c r="Q267"/>
  <c r="P268"/>
  <c r="Q268"/>
  <c r="P269"/>
  <c r="Q269"/>
  <c r="P270"/>
  <c r="Q270"/>
  <c r="P271"/>
  <c r="Q271"/>
  <c r="P272"/>
  <c r="Q272"/>
  <c r="P273"/>
  <c r="Q273"/>
  <c r="P274"/>
  <c r="Q274"/>
  <c r="P275"/>
  <c r="Q275"/>
  <c r="P276"/>
  <c r="Q276"/>
  <c r="P277"/>
  <c r="Q277"/>
  <c r="P278"/>
  <c r="Q278"/>
  <c r="P279"/>
  <c r="Q279"/>
  <c r="P280"/>
  <c r="Q280"/>
  <c r="P281"/>
  <c r="Q281"/>
  <c r="P282"/>
  <c r="Q282"/>
  <c r="P283"/>
  <c r="Q283"/>
  <c r="P284"/>
  <c r="Q284"/>
  <c r="P285"/>
  <c r="Q285"/>
  <c r="P286"/>
  <c r="Q286"/>
  <c r="P287"/>
  <c r="Q287"/>
  <c r="P288"/>
  <c r="Q288"/>
  <c r="P289"/>
  <c r="Q289"/>
  <c r="P290"/>
  <c r="Q290"/>
  <c r="P291"/>
  <c r="Q291"/>
  <c r="P292"/>
  <c r="Q292"/>
  <c r="P293"/>
  <c r="Q293"/>
  <c r="P294"/>
  <c r="Q294"/>
  <c r="P295"/>
  <c r="Q295"/>
  <c r="P296"/>
  <c r="Q296"/>
  <c r="P297"/>
  <c r="Q297"/>
  <c r="P298"/>
  <c r="Q298"/>
  <c r="P299"/>
  <c r="Q299"/>
  <c r="P300"/>
  <c r="Q300"/>
  <c r="P301"/>
  <c r="Q301"/>
  <c r="P302"/>
  <c r="Q302"/>
  <c r="P303"/>
  <c r="Q303"/>
  <c r="P304"/>
  <c r="Q304"/>
  <c r="P305"/>
  <c r="Q305"/>
  <c r="P306"/>
  <c r="Q306"/>
  <c r="P307"/>
  <c r="Q307"/>
  <c r="P308"/>
  <c r="Q308"/>
  <c r="P309"/>
  <c r="Q309"/>
  <c r="P310"/>
  <c r="Q310"/>
  <c r="P311"/>
  <c r="Q311"/>
  <c r="P312"/>
  <c r="Q312"/>
  <c r="P313"/>
  <c r="Q313"/>
  <c r="P314"/>
  <c r="Q314"/>
  <c r="P315"/>
  <c r="Q315"/>
  <c r="P316"/>
  <c r="Q316"/>
  <c r="P317"/>
  <c r="Q317"/>
  <c r="P318"/>
  <c r="Q318"/>
  <c r="P319"/>
  <c r="Q319"/>
  <c r="P320"/>
  <c r="Q320"/>
  <c r="P321"/>
  <c r="Q321"/>
  <c r="P322"/>
  <c r="Q322"/>
  <c r="P323"/>
  <c r="Q323"/>
  <c r="P324"/>
  <c r="Q324"/>
  <c r="P325"/>
  <c r="Q325"/>
  <c r="P326"/>
  <c r="Q326"/>
  <c r="P327"/>
  <c r="Q327"/>
  <c r="P328"/>
  <c r="Q328"/>
  <c r="P329"/>
  <c r="Q329"/>
  <c r="P330"/>
  <c r="Q330"/>
  <c r="P331"/>
  <c r="Q331"/>
  <c r="P332"/>
  <c r="Q332"/>
  <c r="P333"/>
  <c r="Q333"/>
  <c r="P334"/>
  <c r="Q334"/>
  <c r="P335"/>
  <c r="Q335"/>
  <c r="P336"/>
  <c r="Q336"/>
  <c r="P337"/>
  <c r="Q337"/>
  <c r="P338"/>
  <c r="Q338"/>
  <c r="P339"/>
  <c r="Q339"/>
  <c r="P340"/>
  <c r="Q340"/>
  <c r="P341"/>
  <c r="Q341"/>
  <c r="P342"/>
  <c r="Q342"/>
  <c r="P343"/>
  <c r="Q343"/>
  <c r="P344"/>
  <c r="Q344"/>
  <c r="P345"/>
  <c r="Q345"/>
  <c r="P346"/>
  <c r="Q346"/>
  <c r="P347"/>
  <c r="Q347"/>
  <c r="P348"/>
  <c r="Q348"/>
  <c r="P349"/>
  <c r="Q349"/>
  <c r="P350"/>
  <c r="Q350"/>
  <c r="P351"/>
  <c r="Q351"/>
  <c r="P352"/>
  <c r="Q352"/>
  <c r="P353"/>
  <c r="Q353"/>
  <c r="P354"/>
  <c r="Q354"/>
  <c r="P355"/>
  <c r="Q355"/>
  <c r="P356"/>
  <c r="Q356"/>
  <c r="P357"/>
  <c r="Q357"/>
  <c r="P358"/>
  <c r="Q358"/>
  <c r="P359"/>
  <c r="Q359"/>
  <c r="P360"/>
  <c r="Q360"/>
  <c r="P361"/>
  <c r="Q361"/>
  <c r="P362"/>
  <c r="Q362"/>
  <c r="P363"/>
  <c r="Q363"/>
  <c r="P364"/>
  <c r="Q364"/>
  <c r="P365"/>
  <c r="Q365"/>
  <c r="P366"/>
  <c r="Q366"/>
  <c r="P367"/>
  <c r="Q367"/>
  <c r="P368"/>
  <c r="Q368"/>
  <c r="P369"/>
  <c r="Q369"/>
  <c r="P370"/>
  <c r="Q370"/>
  <c r="P371"/>
  <c r="Q371"/>
  <c r="P372"/>
  <c r="Q372"/>
  <c r="P373"/>
  <c r="Q373"/>
  <c r="P374"/>
  <c r="Q374"/>
  <c r="P375"/>
  <c r="Q375"/>
  <c r="P376"/>
  <c r="Q376"/>
  <c r="P377"/>
  <c r="Q377"/>
  <c r="P378"/>
  <c r="Q378"/>
  <c r="P379"/>
  <c r="Q379"/>
  <c r="P380"/>
  <c r="Q380"/>
  <c r="P381"/>
  <c r="Q381"/>
  <c r="P382"/>
  <c r="Q382"/>
  <c r="P383"/>
  <c r="Q383"/>
  <c r="P384"/>
  <c r="Q384"/>
  <c r="P385"/>
  <c r="Q385"/>
  <c r="P386"/>
  <c r="Q386"/>
  <c r="P387"/>
  <c r="Q387"/>
  <c r="P388"/>
  <c r="Q388"/>
  <c r="P389"/>
  <c r="Q389"/>
  <c r="P390"/>
  <c r="Q390"/>
  <c r="P391"/>
  <c r="Q391"/>
  <c r="P392"/>
  <c r="Q392"/>
  <c r="P393"/>
  <c r="Q393"/>
  <c r="P394"/>
  <c r="Q394"/>
  <c r="P395"/>
  <c r="Q395"/>
  <c r="P396"/>
  <c r="Q396"/>
  <c r="P397"/>
  <c r="Q397"/>
  <c r="P398"/>
  <c r="Q398"/>
  <c r="P399"/>
  <c r="Q399"/>
  <c r="P400"/>
  <c r="Q400"/>
  <c r="P401"/>
  <c r="Q401"/>
  <c r="P402"/>
  <c r="Q402"/>
  <c r="P403"/>
  <c r="Q403"/>
  <c r="P404"/>
  <c r="Q404"/>
  <c r="P405"/>
  <c r="Q405"/>
  <c r="P406"/>
  <c r="Q406"/>
  <c r="P407"/>
  <c r="Q407"/>
  <c r="P408"/>
  <c r="Q408"/>
  <c r="P409"/>
  <c r="Q409"/>
  <c r="P410"/>
  <c r="Q410"/>
  <c r="P411"/>
  <c r="Q411"/>
  <c r="P412"/>
  <c r="Q412"/>
  <c r="P413"/>
  <c r="Q413"/>
  <c r="P414"/>
  <c r="Q414"/>
  <c r="P415"/>
  <c r="Q415"/>
  <c r="P416"/>
  <c r="Q416"/>
  <c r="P417"/>
  <c r="Q417"/>
  <c r="P418"/>
  <c r="Q418"/>
  <c r="P419"/>
  <c r="Q419"/>
  <c r="P420"/>
  <c r="Q420"/>
  <c r="P421"/>
  <c r="Q421"/>
  <c r="P422"/>
  <c r="Q422"/>
  <c r="P423"/>
  <c r="Q423"/>
  <c r="P424"/>
  <c r="Q424"/>
  <c r="P425"/>
  <c r="Q425"/>
  <c r="P426"/>
  <c r="Q426"/>
  <c r="P427"/>
  <c r="Q427"/>
  <c r="P428"/>
  <c r="Q428"/>
  <c r="P429"/>
  <c r="Q429"/>
  <c r="P430"/>
  <c r="Q430"/>
  <c r="P431"/>
  <c r="Q431"/>
  <c r="P432"/>
  <c r="Q432"/>
  <c r="P433"/>
  <c r="Q433"/>
  <c r="P434"/>
  <c r="Q434"/>
  <c r="P435"/>
  <c r="Q435"/>
  <c r="P436"/>
  <c r="Q436"/>
  <c r="P437"/>
  <c r="Q437"/>
  <c r="P438"/>
  <c r="Q438"/>
  <c r="P439"/>
  <c r="Q439"/>
  <c r="P440"/>
  <c r="Q440"/>
  <c r="P441"/>
  <c r="Q441"/>
  <c r="P442"/>
  <c r="Q442"/>
  <c r="P443"/>
  <c r="Q443"/>
  <c r="P444"/>
  <c r="Q444"/>
  <c r="P445"/>
  <c r="Q445"/>
  <c r="P446"/>
  <c r="Q446"/>
  <c r="P447"/>
  <c r="Q447"/>
  <c r="P448"/>
  <c r="Q448"/>
  <c r="P449"/>
  <c r="Q449"/>
  <c r="P450"/>
  <c r="Q450"/>
  <c r="P451"/>
  <c r="Q451"/>
  <c r="P452"/>
  <c r="Q452"/>
  <c r="P453"/>
  <c r="Q453"/>
  <c r="P454"/>
  <c r="Q454"/>
  <c r="P455"/>
  <c r="Q455"/>
  <c r="P456"/>
  <c r="Q456"/>
  <c r="P457"/>
  <c r="Q457"/>
  <c r="P458"/>
  <c r="Q458"/>
  <c r="P459"/>
  <c r="Q459"/>
  <c r="P460"/>
  <c r="Q460"/>
  <c r="P461"/>
  <c r="Q461"/>
  <c r="P462"/>
  <c r="Q462"/>
  <c r="P463"/>
  <c r="Q463"/>
  <c r="P464"/>
  <c r="Q464"/>
  <c r="P465"/>
  <c r="Q465"/>
  <c r="P466"/>
  <c r="Q466"/>
  <c r="P467"/>
  <c r="Q467"/>
  <c r="P468"/>
  <c r="Q468"/>
  <c r="P469"/>
  <c r="Q469"/>
  <c r="P470"/>
  <c r="Q470"/>
  <c r="P471"/>
  <c r="Q471"/>
  <c r="P472"/>
  <c r="Q472"/>
  <c r="P473"/>
  <c r="Q473"/>
  <c r="P474"/>
  <c r="Q474"/>
  <c r="P475"/>
  <c r="Q475"/>
  <c r="P476"/>
  <c r="Q476"/>
  <c r="P477"/>
  <c r="Q477"/>
  <c r="P478"/>
  <c r="Q478"/>
  <c r="P479"/>
  <c r="Q479"/>
  <c r="P480"/>
  <c r="Q480"/>
  <c r="P481"/>
  <c r="Q481"/>
  <c r="P482"/>
  <c r="Q482"/>
  <c r="P483"/>
  <c r="Q483"/>
  <c r="P484"/>
  <c r="Q484"/>
  <c r="P485"/>
  <c r="Q485"/>
  <c r="P486"/>
  <c r="Q486"/>
  <c r="P487"/>
  <c r="Q487"/>
  <c r="P488"/>
  <c r="Q488"/>
  <c r="P489"/>
  <c r="Q489"/>
  <c r="P490"/>
  <c r="Q490"/>
  <c r="P491"/>
  <c r="Q491"/>
  <c r="P492"/>
  <c r="Q492"/>
  <c r="P493"/>
  <c r="Q493"/>
  <c r="P494"/>
  <c r="Q494"/>
  <c r="P495"/>
  <c r="Q495"/>
  <c r="P496"/>
  <c r="Q496"/>
  <c r="P497"/>
  <c r="Q497"/>
  <c r="P498"/>
  <c r="Q498"/>
  <c r="P499"/>
  <c r="Q499"/>
  <c r="P500"/>
  <c r="Q500"/>
  <c r="P501"/>
  <c r="Q501"/>
  <c r="P502"/>
  <c r="Q502"/>
  <c r="P503"/>
  <c r="Q503"/>
  <c r="P504"/>
  <c r="Q504"/>
  <c r="P505"/>
  <c r="Q505"/>
  <c r="P506"/>
  <c r="Q506"/>
  <c r="P507"/>
  <c r="Q507"/>
  <c r="P508"/>
  <c r="Q508"/>
  <c r="P509"/>
  <c r="Q509"/>
  <c r="P510"/>
  <c r="Q510"/>
  <c r="P511"/>
  <c r="Q511"/>
  <c r="P512"/>
  <c r="Q512"/>
  <c r="P513"/>
  <c r="Q513"/>
  <c r="P514"/>
  <c r="Q514"/>
  <c r="P515"/>
  <c r="Q515"/>
  <c r="P516"/>
  <c r="Q516"/>
  <c r="P517"/>
  <c r="Q517"/>
  <c r="P518"/>
  <c r="Q518"/>
  <c r="P519"/>
  <c r="Q519"/>
  <c r="P520"/>
  <c r="Q520"/>
  <c r="P521"/>
  <c r="Q521"/>
  <c r="P522"/>
  <c r="Q522"/>
  <c r="P523"/>
  <c r="Q523"/>
  <c r="P524"/>
  <c r="Q524"/>
  <c r="P525"/>
  <c r="Q525"/>
  <c r="P526"/>
  <c r="Q526"/>
  <c r="P527"/>
  <c r="Q527"/>
  <c r="P528"/>
  <c r="Q528"/>
  <c r="P529"/>
  <c r="Q529"/>
  <c r="P530"/>
  <c r="Q530"/>
  <c r="P531"/>
  <c r="Q531"/>
  <c r="P532"/>
  <c r="Q532"/>
  <c r="P533"/>
  <c r="Q533"/>
  <c r="P534"/>
  <c r="Q534"/>
  <c r="P535"/>
  <c r="Q535"/>
  <c r="P536"/>
  <c r="Q536"/>
  <c r="P537"/>
  <c r="Q537"/>
  <c r="P538"/>
  <c r="Q538"/>
  <c r="P539"/>
  <c r="Q539"/>
  <c r="P540"/>
  <c r="Q540"/>
  <c r="P541"/>
  <c r="Q541"/>
  <c r="P542"/>
  <c r="Q542"/>
  <c r="P543"/>
  <c r="Q543"/>
  <c r="P544"/>
  <c r="Q544"/>
  <c r="P545"/>
  <c r="Q545"/>
  <c r="P546"/>
  <c r="Q546"/>
  <c r="P547"/>
  <c r="Q547"/>
  <c r="P548"/>
  <c r="Q548"/>
  <c r="P549"/>
  <c r="Q549"/>
  <c r="P550"/>
  <c r="Q550"/>
  <c r="P551"/>
  <c r="Q551"/>
  <c r="P552"/>
  <c r="Q552"/>
  <c r="P553"/>
  <c r="Q553"/>
  <c r="P554"/>
  <c r="Q554"/>
  <c r="P555"/>
  <c r="Q555"/>
  <c r="P556"/>
  <c r="Q556"/>
  <c r="P557"/>
  <c r="Q557"/>
  <c r="P558"/>
  <c r="Q558"/>
  <c r="P559"/>
  <c r="Q559"/>
  <c r="P560"/>
  <c r="Q560"/>
  <c r="P561"/>
  <c r="Q561"/>
  <c r="P562"/>
  <c r="Q562"/>
  <c r="P563"/>
  <c r="Q563"/>
  <c r="P564"/>
  <c r="Q564"/>
  <c r="P565"/>
  <c r="Q565"/>
  <c r="P566"/>
  <c r="Q566"/>
  <c r="P567"/>
  <c r="Q567"/>
  <c r="P568"/>
  <c r="Q568"/>
  <c r="P569"/>
  <c r="Q569"/>
  <c r="P570"/>
  <c r="Q570"/>
  <c r="P571"/>
  <c r="Q571"/>
  <c r="P572"/>
  <c r="Q572"/>
  <c r="P573"/>
  <c r="Q573"/>
  <c r="P574"/>
  <c r="Q574"/>
  <c r="P575"/>
  <c r="Q575"/>
  <c r="P576"/>
  <c r="Q576"/>
  <c r="P577"/>
  <c r="Q577"/>
  <c r="P578"/>
  <c r="Q578"/>
  <c r="P579"/>
  <c r="Q579"/>
  <c r="P580"/>
  <c r="Q580"/>
  <c r="P581"/>
  <c r="Q581"/>
  <c r="P582"/>
  <c r="Q582"/>
  <c r="P583"/>
  <c r="Q583"/>
  <c r="P584"/>
  <c r="Q584"/>
  <c r="P585"/>
  <c r="Q585"/>
  <c r="P586"/>
  <c r="Q586"/>
  <c r="P587"/>
  <c r="Q587"/>
  <c r="P588"/>
  <c r="Q588"/>
  <c r="P589"/>
  <c r="Q589"/>
  <c r="P590"/>
  <c r="Q590"/>
  <c r="P591"/>
  <c r="Q591"/>
  <c r="P592"/>
  <c r="Q592"/>
  <c r="P593"/>
  <c r="Q593"/>
  <c r="P594"/>
  <c r="Q594"/>
  <c r="P595"/>
  <c r="Q595"/>
  <c r="P596"/>
  <c r="Q596"/>
  <c r="P597"/>
  <c r="Q597"/>
  <c r="P598"/>
  <c r="Q598"/>
  <c r="P599"/>
  <c r="Q599"/>
  <c r="P600"/>
  <c r="Q600"/>
  <c r="P601"/>
  <c r="Q601"/>
  <c r="P602"/>
  <c r="Q602"/>
  <c r="P603"/>
  <c r="Q603"/>
  <c r="P604"/>
  <c r="Q604"/>
  <c r="P605"/>
  <c r="Q605"/>
  <c r="P606"/>
  <c r="Q606"/>
  <c r="P607"/>
  <c r="Q607"/>
  <c r="P608"/>
  <c r="Q608"/>
  <c r="P609"/>
  <c r="Q609"/>
  <c r="P610"/>
  <c r="Q610"/>
  <c r="P611"/>
  <c r="Q611"/>
  <c r="P612"/>
  <c r="Q612"/>
  <c r="P613"/>
  <c r="Q613"/>
  <c r="P614"/>
  <c r="Q614"/>
  <c r="P615"/>
  <c r="Q615"/>
  <c r="P616"/>
  <c r="Q616"/>
  <c r="P617"/>
  <c r="Q617"/>
  <c r="P618"/>
  <c r="Q618"/>
  <c r="P619"/>
  <c r="Q619"/>
  <c r="P620"/>
  <c r="Q620"/>
  <c r="P621"/>
  <c r="Q621"/>
  <c r="P622"/>
  <c r="Q622"/>
  <c r="P623"/>
  <c r="Q623"/>
  <c r="P624"/>
  <c r="Q624"/>
  <c r="P625"/>
  <c r="Q625"/>
  <c r="P626"/>
  <c r="Q626"/>
  <c r="P627"/>
  <c r="Q627"/>
  <c r="P628"/>
  <c r="Q628"/>
  <c r="P629"/>
  <c r="Q629"/>
  <c r="P630"/>
  <c r="Q630"/>
  <c r="P631"/>
  <c r="Q631"/>
  <c r="P632"/>
  <c r="Q632"/>
  <c r="P633"/>
  <c r="Q633"/>
  <c r="P634"/>
  <c r="Q634"/>
  <c r="P635"/>
  <c r="Q635"/>
  <c r="P636"/>
  <c r="Q636"/>
  <c r="P637"/>
  <c r="Q637"/>
  <c r="P638"/>
  <c r="Q638"/>
  <c r="P639"/>
  <c r="Q639"/>
  <c r="P640"/>
  <c r="Q640"/>
  <c r="P641"/>
  <c r="Q641"/>
  <c r="P642"/>
  <c r="Q642"/>
  <c r="P643"/>
  <c r="Q643"/>
  <c r="P644"/>
  <c r="Q644"/>
  <c r="P645"/>
  <c r="Q645"/>
  <c r="P646"/>
  <c r="Q646"/>
  <c r="P647"/>
  <c r="Q647"/>
  <c r="P648"/>
  <c r="Q648"/>
  <c r="P649"/>
  <c r="Q649"/>
  <c r="P650"/>
  <c r="Q650"/>
  <c r="P651"/>
  <c r="Q651"/>
  <c r="P652"/>
  <c r="Q652"/>
  <c r="P653"/>
  <c r="Q653"/>
  <c r="P654"/>
  <c r="Q654"/>
  <c r="P655"/>
  <c r="Q655"/>
  <c r="P656"/>
  <c r="Q656"/>
  <c r="P657"/>
  <c r="Q657"/>
  <c r="P658"/>
  <c r="Q658"/>
  <c r="P659"/>
  <c r="Q659"/>
  <c r="P660"/>
  <c r="Q660"/>
  <c r="P661"/>
  <c r="Q661"/>
  <c r="P662"/>
  <c r="Q662"/>
  <c r="P663"/>
  <c r="Q663"/>
  <c r="P664"/>
  <c r="Q664"/>
  <c r="P665"/>
  <c r="Q665"/>
  <c r="P666"/>
  <c r="Q666"/>
  <c r="P667"/>
  <c r="Q667"/>
  <c r="P668"/>
  <c r="Q668"/>
  <c r="P669"/>
  <c r="Q669"/>
  <c r="P670"/>
  <c r="Q670"/>
  <c r="P671"/>
  <c r="Q671"/>
  <c r="P672"/>
  <c r="Q672"/>
  <c r="P673"/>
  <c r="Q673"/>
  <c r="P674"/>
  <c r="Q674"/>
  <c r="P675"/>
  <c r="Q675"/>
  <c r="P676"/>
  <c r="Q676"/>
  <c r="P677"/>
  <c r="Q677"/>
  <c r="P678"/>
  <c r="Q678"/>
  <c r="P679"/>
  <c r="Q679"/>
  <c r="P680"/>
  <c r="Q680"/>
  <c r="P681"/>
  <c r="Q681"/>
  <c r="P682"/>
  <c r="Q682"/>
  <c r="P683"/>
  <c r="Q683"/>
  <c r="P684"/>
  <c r="Q684"/>
  <c r="P685"/>
  <c r="Q685"/>
  <c r="P686"/>
  <c r="Q686"/>
  <c r="P687"/>
  <c r="Q687"/>
  <c r="P688"/>
  <c r="Q688"/>
  <c r="P689"/>
  <c r="Q689"/>
  <c r="P690"/>
  <c r="Q690"/>
  <c r="P691"/>
  <c r="Q691"/>
  <c r="P692"/>
  <c r="Q692"/>
  <c r="P693"/>
  <c r="Q693"/>
  <c r="P694"/>
  <c r="Q694"/>
  <c r="P695"/>
  <c r="Q695"/>
  <c r="P696"/>
  <c r="Q696"/>
  <c r="P697"/>
  <c r="Q697"/>
  <c r="P698"/>
  <c r="Q698"/>
  <c r="P699"/>
  <c r="Q699"/>
  <c r="P700"/>
  <c r="Q700"/>
  <c r="P701"/>
  <c r="Q701"/>
  <c r="P702"/>
  <c r="Q702"/>
  <c r="P703"/>
  <c r="Q703"/>
  <c r="P704"/>
  <c r="Q704"/>
  <c r="P705"/>
  <c r="Q705"/>
  <c r="P706"/>
  <c r="Q706"/>
  <c r="P707"/>
  <c r="Q707"/>
  <c r="P708"/>
  <c r="Q708"/>
  <c r="P709"/>
  <c r="Q709"/>
  <c r="P710"/>
  <c r="Q710"/>
  <c r="P711"/>
  <c r="Q711"/>
  <c r="P712"/>
  <c r="Q712"/>
  <c r="P713"/>
  <c r="Q713"/>
  <c r="P714"/>
  <c r="Q714"/>
  <c r="P715"/>
  <c r="Q715"/>
  <c r="P716"/>
  <c r="Q716"/>
  <c r="P717"/>
  <c r="Q717"/>
  <c r="P718"/>
  <c r="Q718"/>
  <c r="P719"/>
  <c r="Q719"/>
  <c r="P720"/>
  <c r="Q720"/>
  <c r="P721"/>
  <c r="Q721"/>
  <c r="P722"/>
  <c r="Q722"/>
  <c r="P723"/>
  <c r="Q723"/>
  <c r="P724"/>
  <c r="Q724"/>
  <c r="P725"/>
  <c r="Q725"/>
  <c r="P726"/>
  <c r="Q726"/>
  <c r="P727"/>
  <c r="Q727"/>
  <c r="P728"/>
  <c r="Q728"/>
  <c r="P729"/>
  <c r="Q729"/>
  <c r="P730"/>
  <c r="Q730"/>
  <c r="P731"/>
  <c r="Q731"/>
  <c r="P732"/>
  <c r="Q732"/>
  <c r="P733"/>
  <c r="Q733"/>
  <c r="P734"/>
  <c r="Q734"/>
  <c r="P735"/>
  <c r="Q735"/>
  <c r="P736"/>
  <c r="Q736"/>
  <c r="P737"/>
  <c r="Q737"/>
  <c r="P738"/>
  <c r="Q738"/>
  <c r="P739"/>
  <c r="Q739"/>
  <c r="P740"/>
  <c r="Q740"/>
  <c r="P741"/>
  <c r="Q741"/>
  <c r="P742"/>
  <c r="Q742"/>
  <c r="P743"/>
  <c r="Q743"/>
  <c r="P744"/>
  <c r="Q744"/>
  <c r="P745"/>
  <c r="Q745"/>
  <c r="P746"/>
  <c r="Q746"/>
  <c r="P747"/>
  <c r="Q747"/>
  <c r="P748"/>
  <c r="Q748"/>
  <c r="P749"/>
  <c r="Q749"/>
  <c r="P750"/>
  <c r="Q750"/>
  <c r="P751"/>
  <c r="Q751"/>
  <c r="P752"/>
  <c r="Q752"/>
  <c r="P753"/>
  <c r="Q753"/>
  <c r="P754"/>
  <c r="Q754"/>
  <c r="P755"/>
  <c r="Q755"/>
  <c r="P756"/>
  <c r="Q756"/>
  <c r="P757"/>
  <c r="Q757"/>
  <c r="P758"/>
  <c r="Q758"/>
  <c r="P759"/>
  <c r="Q759"/>
  <c r="P760"/>
  <c r="Q760"/>
  <c r="P761"/>
  <c r="Q761"/>
  <c r="P762"/>
  <c r="Q762"/>
  <c r="P763"/>
  <c r="Q763"/>
  <c r="P764"/>
  <c r="Q764"/>
  <c r="P765"/>
  <c r="Q765"/>
  <c r="P766"/>
  <c r="Q766"/>
  <c r="P767"/>
  <c r="Q767"/>
  <c r="P768"/>
  <c r="Q768"/>
  <c r="P769"/>
  <c r="Q769"/>
  <c r="P770"/>
  <c r="Q770"/>
  <c r="P771"/>
  <c r="Q771"/>
  <c r="P772"/>
  <c r="Q772"/>
  <c r="P773"/>
  <c r="Q773"/>
  <c r="P774"/>
  <c r="Q774"/>
  <c r="P775"/>
  <c r="Q775"/>
  <c r="P776"/>
  <c r="Q776"/>
  <c r="P777"/>
  <c r="Q777"/>
  <c r="P778"/>
  <c r="Q778"/>
  <c r="P779"/>
  <c r="Q779"/>
  <c r="P780"/>
  <c r="Q780"/>
  <c r="P781"/>
  <c r="Q781"/>
  <c r="P782"/>
  <c r="Q782"/>
  <c r="P783"/>
  <c r="Q783"/>
  <c r="P784"/>
  <c r="Q784"/>
  <c r="P785"/>
  <c r="Q785"/>
  <c r="P786"/>
  <c r="Q786"/>
  <c r="P787"/>
  <c r="Q787"/>
  <c r="P788"/>
  <c r="Q788"/>
  <c r="P789"/>
  <c r="Q789"/>
  <c r="P790"/>
  <c r="Q790"/>
  <c r="P791"/>
  <c r="Q791"/>
  <c r="P792"/>
  <c r="Q792"/>
  <c r="P793"/>
  <c r="Q793"/>
  <c r="P794"/>
  <c r="Q794"/>
  <c r="P795"/>
  <c r="Q795"/>
  <c r="P796"/>
  <c r="Q796"/>
  <c r="P797"/>
  <c r="Q797"/>
  <c r="P798"/>
  <c r="Q798"/>
  <c r="P799"/>
  <c r="Q799"/>
  <c r="P800"/>
  <c r="Q800"/>
  <c r="P801"/>
  <c r="Q801"/>
  <c r="P802"/>
  <c r="Q802"/>
  <c r="P803"/>
  <c r="Q803"/>
  <c r="P804"/>
  <c r="Q804"/>
  <c r="P805"/>
  <c r="Q805"/>
  <c r="P806"/>
  <c r="Q806"/>
  <c r="P807"/>
  <c r="Q807"/>
  <c r="P808"/>
  <c r="Q808"/>
  <c r="P809"/>
  <c r="Q809"/>
  <c r="P810"/>
  <c r="Q810"/>
  <c r="P811"/>
  <c r="Q811"/>
  <c r="P812"/>
  <c r="Q812"/>
  <c r="P813"/>
  <c r="Q813"/>
  <c r="P814"/>
  <c r="Q814"/>
  <c r="P815"/>
  <c r="Q815"/>
  <c r="P816"/>
  <c r="Q816"/>
  <c r="P817"/>
  <c r="Q817"/>
  <c r="P818"/>
  <c r="Q818"/>
  <c r="P819"/>
  <c r="Q819"/>
  <c r="P820"/>
  <c r="Q820"/>
  <c r="P821"/>
  <c r="Q821"/>
  <c r="P822"/>
  <c r="Q822"/>
  <c r="P823"/>
  <c r="Q823"/>
  <c r="P824"/>
  <c r="Q824"/>
  <c r="P825"/>
  <c r="Q825"/>
  <c r="P826"/>
  <c r="Q826"/>
  <c r="P827"/>
  <c r="Q827"/>
  <c r="P828"/>
  <c r="Q828"/>
  <c r="P829"/>
  <c r="Q829"/>
  <c r="P830"/>
  <c r="Q830"/>
  <c r="P831"/>
  <c r="Q831"/>
  <c r="P832"/>
  <c r="Q832"/>
  <c r="P833"/>
  <c r="Q833"/>
  <c r="P834"/>
  <c r="Q834"/>
  <c r="P835"/>
  <c r="Q835"/>
  <c r="P836"/>
  <c r="Q836"/>
  <c r="P837"/>
  <c r="Q837"/>
  <c r="P838"/>
  <c r="Q838"/>
  <c r="P839"/>
  <c r="Q839"/>
  <c r="P840"/>
  <c r="Q840"/>
  <c r="P841"/>
  <c r="Q841"/>
  <c r="P842"/>
  <c r="Q842"/>
  <c r="P843"/>
  <c r="Q843"/>
  <c r="P844"/>
  <c r="Q844"/>
  <c r="P845"/>
  <c r="Q845"/>
  <c r="P846"/>
  <c r="Q846"/>
  <c r="P847"/>
  <c r="Q847"/>
  <c r="P848"/>
  <c r="Q848"/>
  <c r="P849"/>
  <c r="Q849"/>
  <c r="P850"/>
  <c r="Q850"/>
  <c r="P851"/>
  <c r="Q851"/>
  <c r="P852"/>
  <c r="Q852"/>
  <c r="P853"/>
  <c r="Q853"/>
  <c r="P854"/>
  <c r="Q854"/>
  <c r="P855"/>
  <c r="Q855"/>
  <c r="P856"/>
  <c r="Q856"/>
  <c r="P857"/>
  <c r="Q857"/>
  <c r="P858"/>
  <c r="Q858"/>
  <c r="P859"/>
  <c r="Q859"/>
  <c r="P860"/>
  <c r="Q860"/>
  <c r="P861"/>
  <c r="Q861"/>
  <c r="P862"/>
  <c r="Q862"/>
  <c r="P863"/>
  <c r="Q863"/>
  <c r="P864"/>
  <c r="Q864"/>
  <c r="P865"/>
  <c r="Q865"/>
  <c r="P866"/>
  <c r="Q866"/>
  <c r="P867"/>
  <c r="Q867"/>
  <c r="P868"/>
  <c r="Q868"/>
  <c r="P869"/>
  <c r="Q869"/>
  <c r="P870"/>
  <c r="Q870"/>
  <c r="P871"/>
  <c r="Q871"/>
  <c r="P872"/>
  <c r="Q872"/>
  <c r="P873"/>
  <c r="Q873"/>
  <c r="P874"/>
  <c r="Q874"/>
  <c r="P875"/>
  <c r="Q875"/>
  <c r="P876"/>
  <c r="Q876"/>
  <c r="P877"/>
  <c r="Q877"/>
  <c r="P878"/>
  <c r="Q878"/>
  <c r="P879"/>
  <c r="Q879"/>
  <c r="P880"/>
  <c r="Q880"/>
  <c r="P881"/>
  <c r="Q881"/>
  <c r="P882"/>
  <c r="Q882"/>
  <c r="P883"/>
  <c r="Q883"/>
  <c r="P884"/>
  <c r="Q884"/>
  <c r="P885"/>
  <c r="Q885"/>
  <c r="P886"/>
  <c r="Q886"/>
  <c r="P887"/>
  <c r="Q887"/>
  <c r="P888"/>
  <c r="Q888"/>
  <c r="P889"/>
  <c r="Q889"/>
  <c r="P890"/>
  <c r="Q890"/>
  <c r="P891"/>
  <c r="Q891"/>
  <c r="P892"/>
  <c r="Q892"/>
  <c r="P893"/>
  <c r="Q893"/>
  <c r="P894"/>
  <c r="Q894"/>
  <c r="P895"/>
  <c r="Q895"/>
  <c r="P896"/>
  <c r="Q896"/>
  <c r="P897"/>
  <c r="Q897"/>
  <c r="P898"/>
  <c r="Q898"/>
  <c r="P899"/>
  <c r="Q899"/>
  <c r="P900"/>
  <c r="Q900"/>
  <c r="P901"/>
  <c r="Q901"/>
  <c r="P902"/>
  <c r="Q902"/>
  <c r="P903"/>
  <c r="Q903"/>
  <c r="P904"/>
  <c r="Q904"/>
  <c r="P905"/>
  <c r="Q905"/>
  <c r="P906"/>
  <c r="Q906"/>
  <c r="P907"/>
  <c r="Q907"/>
  <c r="P908"/>
  <c r="Q908"/>
  <c r="P909"/>
  <c r="Q909"/>
  <c r="P910"/>
  <c r="Q910"/>
  <c r="P911"/>
  <c r="Q911"/>
  <c r="P912"/>
  <c r="Q912"/>
  <c r="P913"/>
  <c r="Q913"/>
  <c r="P914"/>
  <c r="Q914"/>
  <c r="P915"/>
  <c r="Q915"/>
  <c r="P916"/>
  <c r="Q916"/>
  <c r="P917"/>
  <c r="Q917"/>
  <c r="P918"/>
  <c r="Q918"/>
  <c r="P919"/>
  <c r="Q919"/>
  <c r="P920"/>
  <c r="Q920"/>
  <c r="P921"/>
  <c r="Q921"/>
  <c r="P922"/>
  <c r="Q922"/>
  <c r="P923"/>
  <c r="Q923"/>
  <c r="P924"/>
  <c r="Q924"/>
  <c r="P925"/>
  <c r="Q925"/>
  <c r="P926"/>
  <c r="Q926"/>
  <c r="P927"/>
  <c r="Q927"/>
  <c r="P928"/>
  <c r="Q928"/>
  <c r="P929"/>
  <c r="Q929"/>
  <c r="P930"/>
  <c r="Q930"/>
  <c r="P931"/>
  <c r="Q931"/>
  <c r="P932"/>
  <c r="Q932"/>
  <c r="P933"/>
  <c r="Q933"/>
  <c r="P934"/>
  <c r="Q934"/>
  <c r="P935"/>
  <c r="Q935"/>
  <c r="P936"/>
  <c r="Q936"/>
  <c r="P937"/>
  <c r="Q937"/>
  <c r="P938"/>
  <c r="Q938"/>
  <c r="P939"/>
  <c r="Q939"/>
  <c r="P940"/>
  <c r="Q940"/>
  <c r="P941"/>
  <c r="Q941"/>
  <c r="P942"/>
  <c r="Q942"/>
  <c r="P943"/>
  <c r="Q943"/>
  <c r="P944"/>
  <c r="Q944"/>
  <c r="P945"/>
  <c r="Q945"/>
  <c r="P946"/>
  <c r="Q946"/>
  <c r="P947"/>
  <c r="Q947"/>
  <c r="P948"/>
  <c r="Q948"/>
  <c r="P949"/>
  <c r="Q949"/>
  <c r="P950"/>
  <c r="Q950"/>
  <c r="P951"/>
  <c r="Q951"/>
  <c r="P952"/>
  <c r="Q952"/>
  <c r="P953"/>
  <c r="Q953"/>
  <c r="P954"/>
  <c r="Q954"/>
  <c r="P955"/>
  <c r="Q955"/>
  <c r="P956"/>
  <c r="Q956"/>
  <c r="P957"/>
  <c r="Q957"/>
  <c r="P958"/>
  <c r="Q958"/>
  <c r="P959"/>
  <c r="Q959"/>
  <c r="P960"/>
  <c r="Q960"/>
  <c r="P961"/>
  <c r="Q961"/>
  <c r="P962"/>
  <c r="Q962"/>
  <c r="P963"/>
  <c r="Q963"/>
  <c r="P964"/>
  <c r="Q964"/>
  <c r="P965"/>
  <c r="Q965"/>
  <c r="P966"/>
  <c r="Q966"/>
  <c r="P967"/>
  <c r="Q967"/>
  <c r="P968"/>
  <c r="Q968"/>
  <c r="P969"/>
  <c r="Q969"/>
  <c r="P970"/>
  <c r="Q970"/>
  <c r="P971"/>
  <c r="Q971"/>
  <c r="P972"/>
  <c r="Q972"/>
  <c r="P973"/>
  <c r="Q973"/>
  <c r="P974"/>
  <c r="Q974"/>
  <c r="P975"/>
  <c r="Q975"/>
  <c r="Q3"/>
  <c r="P3"/>
  <c r="P2"/>
  <c r="BM2"/>
  <c r="AU2"/>
  <c r="AB2"/>
  <c r="BN3"/>
  <c r="BN4" s="1"/>
  <c r="BN5" s="1"/>
  <c r="BN6" s="1"/>
  <c r="BN7" s="1"/>
  <c r="BN8" s="1"/>
  <c r="BN9" s="1"/>
  <c r="BN10" s="1"/>
  <c r="BN11" s="1"/>
  <c r="BN12" s="1"/>
  <c r="BN13" s="1"/>
  <c r="BN14" s="1"/>
  <c r="BN15" s="1"/>
  <c r="BN16" s="1"/>
  <c r="BN17" s="1"/>
  <c r="BN18" s="1"/>
  <c r="BN19" s="1"/>
  <c r="BN20" s="1"/>
  <c r="BN21" s="1"/>
  <c r="BN22" s="1"/>
  <c r="BN23" s="1"/>
  <c r="BN24" s="1"/>
  <c r="BN25" s="1"/>
  <c r="BN26" s="1"/>
  <c r="BN27" s="1"/>
  <c r="BN28" s="1"/>
  <c r="BN29" s="1"/>
  <c r="BN30" s="1"/>
  <c r="BN31" s="1"/>
  <c r="BN32" s="1"/>
  <c r="BN33" s="1"/>
  <c r="BN34" s="1"/>
  <c r="BN35" s="1"/>
  <c r="BN36" s="1"/>
  <c r="BN37" s="1"/>
  <c r="BN38" s="1"/>
  <c r="BN39" s="1"/>
  <c r="BN40" s="1"/>
  <c r="BN41" s="1"/>
  <c r="BN42" s="1"/>
  <c r="BN43" s="1"/>
  <c r="BN44" s="1"/>
  <c r="BN45" s="1"/>
  <c r="BN46" s="1"/>
  <c r="BN47" s="1"/>
  <c r="BN48" s="1"/>
  <c r="BN49" s="1"/>
  <c r="BN50" s="1"/>
  <c r="BN51" s="1"/>
  <c r="BN52" s="1"/>
  <c r="BN53" s="1"/>
  <c r="BN54" s="1"/>
  <c r="BN55" s="1"/>
  <c r="BN56" s="1"/>
  <c r="BN57" s="1"/>
  <c r="BN58" s="1"/>
  <c r="BN59" s="1"/>
  <c r="BN60" s="1"/>
  <c r="BN61" s="1"/>
  <c r="BN62" s="1"/>
  <c r="BN63" s="1"/>
  <c r="BN64" s="1"/>
  <c r="BN65" s="1"/>
  <c r="BN66" s="1"/>
  <c r="BN67" s="1"/>
  <c r="BN68" s="1"/>
  <c r="BN69" s="1"/>
  <c r="BN70" s="1"/>
  <c r="BN71" s="1"/>
  <c r="BN72" s="1"/>
  <c r="BN73" s="1"/>
  <c r="BN74" s="1"/>
  <c r="BN75" s="1"/>
  <c r="BN76" s="1"/>
  <c r="BN77" s="1"/>
  <c r="BN78" s="1"/>
  <c r="BN79" s="1"/>
  <c r="BN80" s="1"/>
  <c r="BN81" s="1"/>
  <c r="BN82" s="1"/>
  <c r="BN83" s="1"/>
  <c r="BN84" s="1"/>
  <c r="BN85" s="1"/>
  <c r="BN86" s="1"/>
  <c r="BN87" s="1"/>
  <c r="BN88" s="1"/>
  <c r="BN89" s="1"/>
  <c r="BN90" s="1"/>
  <c r="BN91" s="1"/>
  <c r="BN92" s="1"/>
  <c r="BN93" s="1"/>
  <c r="BN94" s="1"/>
  <c r="BN95" s="1"/>
  <c r="BN96" s="1"/>
  <c r="BN97" s="1"/>
  <c r="BN98" s="1"/>
  <c r="BN99" s="1"/>
  <c r="BN100" s="1"/>
  <c r="BN101" s="1"/>
  <c r="BN102" s="1"/>
  <c r="BN103" s="1"/>
  <c r="BN104" s="1"/>
  <c r="BN105" s="1"/>
  <c r="BN106" s="1"/>
  <c r="BN107" s="1"/>
  <c r="BN108" s="1"/>
  <c r="BN109" s="1"/>
  <c r="BN110" s="1"/>
  <c r="BN111" s="1"/>
  <c r="BN112" s="1"/>
  <c r="BN113" s="1"/>
  <c r="BN114" s="1"/>
  <c r="BN115" s="1"/>
  <c r="BN116" s="1"/>
  <c r="BN117" s="1"/>
  <c r="BN118" s="1"/>
  <c r="BN119" s="1"/>
  <c r="BN120" s="1"/>
  <c r="BN121" s="1"/>
  <c r="BN122" s="1"/>
  <c r="BN123" s="1"/>
  <c r="BN124" s="1"/>
  <c r="BN125" s="1"/>
  <c r="BN126" s="1"/>
  <c r="BN127" s="1"/>
  <c r="AV3"/>
  <c r="AV4" s="1"/>
  <c r="AV5" s="1"/>
  <c r="AV6" s="1"/>
  <c r="AV7" s="1"/>
  <c r="AV8" s="1"/>
  <c r="AV9" s="1"/>
  <c r="AV10" s="1"/>
  <c r="AV11" s="1"/>
  <c r="AV12" s="1"/>
  <c r="AV13" s="1"/>
  <c r="AV14" s="1"/>
  <c r="AV15" s="1"/>
  <c r="AV16" s="1"/>
  <c r="AV17" s="1"/>
  <c r="AV18" s="1"/>
  <c r="AV19" s="1"/>
  <c r="AV20" s="1"/>
  <c r="AV21" s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V134" s="1"/>
  <c r="AV135" s="1"/>
  <c r="AV136" s="1"/>
  <c r="AV137" s="1"/>
  <c r="AV138" s="1"/>
  <c r="AV139" s="1"/>
  <c r="AV140" s="1"/>
  <c r="AV141" s="1"/>
  <c r="AV142" s="1"/>
  <c r="AV143" s="1"/>
  <c r="AV144" s="1"/>
  <c r="AV145" s="1"/>
  <c r="AV146" s="1"/>
  <c r="AV147" s="1"/>
  <c r="AV148" s="1"/>
  <c r="AV149" s="1"/>
  <c r="AV150" s="1"/>
  <c r="AV151" s="1"/>
  <c r="AV152" s="1"/>
  <c r="AV153" s="1"/>
  <c r="AV154" s="1"/>
  <c r="AV155" s="1"/>
  <c r="AV156" s="1"/>
  <c r="AV157" s="1"/>
  <c r="AV158" s="1"/>
  <c r="AV159" s="1"/>
  <c r="AV160" s="1"/>
  <c r="AV161" s="1"/>
  <c r="AV162" s="1"/>
  <c r="AV163" s="1"/>
  <c r="AV164" s="1"/>
  <c r="AV165" s="1"/>
  <c r="AV166" s="1"/>
  <c r="AV167" s="1"/>
  <c r="AV168" s="1"/>
  <c r="AV169" s="1"/>
  <c r="AV170" s="1"/>
  <c r="AV171" s="1"/>
  <c r="AV172" s="1"/>
  <c r="AV173" s="1"/>
  <c r="AV174" s="1"/>
  <c r="AV175" s="1"/>
  <c r="AV176" s="1"/>
  <c r="AV177" s="1"/>
  <c r="AV178" s="1"/>
  <c r="AV179" s="1"/>
  <c r="AV180" s="1"/>
  <c r="AV181" s="1"/>
  <c r="AV182" s="1"/>
  <c r="AV183" s="1"/>
  <c r="AV184" s="1"/>
  <c r="AV185" s="1"/>
  <c r="AV186" s="1"/>
  <c r="AV187" s="1"/>
  <c r="AV188" s="1"/>
  <c r="AV189" s="1"/>
  <c r="AV190" s="1"/>
  <c r="AV191" s="1"/>
  <c r="AV192" s="1"/>
  <c r="AV193" s="1"/>
  <c r="AV194" s="1"/>
  <c r="AV195" s="1"/>
  <c r="AV196" s="1"/>
  <c r="AV197" s="1"/>
  <c r="AV198" s="1"/>
  <c r="AV199" s="1"/>
  <c r="AV200" s="1"/>
  <c r="AV201" s="1"/>
  <c r="AV202" s="1"/>
  <c r="AV203" s="1"/>
  <c r="AV204" s="1"/>
  <c r="AV205" s="1"/>
  <c r="AV206" s="1"/>
  <c r="AV207" s="1"/>
  <c r="AV208" s="1"/>
  <c r="AV209" s="1"/>
  <c r="AV210" s="1"/>
  <c r="AV211" s="1"/>
  <c r="AV212" s="1"/>
  <c r="AV213" s="1"/>
  <c r="AV214" s="1"/>
  <c r="AV215" s="1"/>
  <c r="AV216" s="1"/>
  <c r="AV217" s="1"/>
  <c r="AV218" s="1"/>
  <c r="AV219" s="1"/>
  <c r="AV220" s="1"/>
  <c r="AV221" s="1"/>
  <c r="AV222" s="1"/>
  <c r="AV223" s="1"/>
  <c r="AV224" s="1"/>
  <c r="AV225" s="1"/>
  <c r="AV226" s="1"/>
  <c r="AV227" s="1"/>
  <c r="AV228" s="1"/>
  <c r="AV229" s="1"/>
  <c r="AV230" s="1"/>
  <c r="AV231" s="1"/>
  <c r="AV232" s="1"/>
  <c r="AV233" s="1"/>
  <c r="AV234" s="1"/>
  <c r="AV235" s="1"/>
  <c r="AV236" s="1"/>
  <c r="AV237" s="1"/>
  <c r="AV238" s="1"/>
  <c r="AV239" s="1"/>
  <c r="AV240" s="1"/>
  <c r="AV241" s="1"/>
  <c r="AV242" s="1"/>
  <c r="AV243" s="1"/>
  <c r="AV244" s="1"/>
  <c r="AV245" s="1"/>
  <c r="AV246" s="1"/>
  <c r="AV247" s="1"/>
  <c r="AV248" s="1"/>
  <c r="AV249" s="1"/>
  <c r="AV250" s="1"/>
  <c r="AV251" s="1"/>
  <c r="AV252" s="1"/>
  <c r="AV253" s="1"/>
  <c r="AV254" s="1"/>
  <c r="AV255" s="1"/>
  <c r="AV256" s="1"/>
  <c r="AV257" s="1"/>
  <c r="AV258" s="1"/>
  <c r="AV259" s="1"/>
  <c r="AV260" s="1"/>
  <c r="AV261" s="1"/>
  <c r="AV262" s="1"/>
  <c r="AV263" s="1"/>
  <c r="AV264" s="1"/>
  <c r="AV265" s="1"/>
  <c r="AV266" s="1"/>
  <c r="AV267" s="1"/>
  <c r="AV268" s="1"/>
  <c r="AV269" s="1"/>
  <c r="AV270" s="1"/>
  <c r="AV271" s="1"/>
  <c r="AV272" s="1"/>
  <c r="AV273" s="1"/>
  <c r="AV274" s="1"/>
  <c r="AV275" s="1"/>
  <c r="AV276" s="1"/>
  <c r="AV277" s="1"/>
  <c r="AV278" s="1"/>
  <c r="AV279" s="1"/>
  <c r="AV280" s="1"/>
  <c r="AV281" s="1"/>
  <c r="AV282" s="1"/>
  <c r="AV283" s="1"/>
  <c r="AV284" s="1"/>
  <c r="AV285" s="1"/>
  <c r="AV286" s="1"/>
  <c r="AV287" s="1"/>
  <c r="AV288" s="1"/>
  <c r="AV289" s="1"/>
  <c r="AV290" s="1"/>
  <c r="AV291" s="1"/>
  <c r="AV292" s="1"/>
  <c r="AV293" s="1"/>
  <c r="AV294" s="1"/>
  <c r="AV295" s="1"/>
  <c r="AV296" s="1"/>
  <c r="AV297" s="1"/>
  <c r="AV298" s="1"/>
  <c r="AV299" s="1"/>
  <c r="AV300" s="1"/>
  <c r="AV301" s="1"/>
  <c r="AV302" s="1"/>
  <c r="AV303" s="1"/>
  <c r="AV304" s="1"/>
  <c r="AV305" s="1"/>
  <c r="AV306" s="1"/>
  <c r="AV307" s="1"/>
  <c r="AV308" s="1"/>
  <c r="AV309" s="1"/>
  <c r="AV310" s="1"/>
  <c r="AV311" s="1"/>
  <c r="AV312" s="1"/>
  <c r="AV313" s="1"/>
  <c r="AV314" s="1"/>
  <c r="AV315" s="1"/>
  <c r="AV316" s="1"/>
  <c r="AV317" s="1"/>
  <c r="AV318" s="1"/>
  <c r="AV319" s="1"/>
  <c r="AV320" s="1"/>
  <c r="AV321" s="1"/>
  <c r="AV322" s="1"/>
  <c r="AV323" s="1"/>
  <c r="AV324" s="1"/>
  <c r="AV325" s="1"/>
  <c r="AV326" s="1"/>
  <c r="AV327" s="1"/>
  <c r="AV328" s="1"/>
  <c r="AV329" s="1"/>
  <c r="AV330" s="1"/>
  <c r="AV331" s="1"/>
  <c r="AV332" s="1"/>
  <c r="AV333" s="1"/>
  <c r="AV334" s="1"/>
  <c r="AV335" s="1"/>
  <c r="AC3"/>
  <c r="AB3" s="1"/>
  <c r="BM3"/>
  <c r="AZ17"/>
  <c r="BI3"/>
  <c r="BI4" s="1"/>
  <c r="BI5" s="1"/>
  <c r="BI6" s="1"/>
  <c r="BI7" s="1"/>
  <c r="BI8" s="1"/>
  <c r="BI9" s="1"/>
  <c r="BI10" s="1"/>
  <c r="BI11" s="1"/>
  <c r="BI12" s="1"/>
  <c r="BI13" s="1"/>
  <c r="BI14" s="1"/>
  <c r="BI15" s="1"/>
  <c r="BI16" s="1"/>
  <c r="BI17" s="1"/>
  <c r="BI18" s="1"/>
  <c r="BI19" s="1"/>
  <c r="BI20" s="1"/>
  <c r="BI21" s="1"/>
  <c r="BI22" s="1"/>
  <c r="BI23" s="1"/>
  <c r="BI24" s="1"/>
  <c r="BI25" s="1"/>
  <c r="BI26" s="1"/>
  <c r="BI27" s="1"/>
  <c r="BI28" s="1"/>
  <c r="BI29" s="1"/>
  <c r="BI30" s="1"/>
  <c r="BI31" s="1"/>
  <c r="BI32" s="1"/>
  <c r="BI33" s="1"/>
  <c r="BI34" s="1"/>
  <c r="BI35" s="1"/>
  <c r="BI36" s="1"/>
  <c r="BI37" s="1"/>
  <c r="BI38" s="1"/>
  <c r="BI39" s="1"/>
  <c r="BI40" s="1"/>
  <c r="BI41" s="1"/>
  <c r="BI42" s="1"/>
  <c r="BI43" s="1"/>
  <c r="BI44" s="1"/>
  <c r="BI45" s="1"/>
  <c r="BI46" s="1"/>
  <c r="BI47" s="1"/>
  <c r="BI48" s="1"/>
  <c r="BI49" s="1"/>
  <c r="BI50" s="1"/>
  <c r="BI51" s="1"/>
  <c r="BI52" s="1"/>
  <c r="BI53" s="1"/>
  <c r="BI54" s="1"/>
  <c r="BI55" s="1"/>
  <c r="BI56" s="1"/>
  <c r="BI57" s="1"/>
  <c r="BI58" s="1"/>
  <c r="BI59" s="1"/>
  <c r="BI60" s="1"/>
  <c r="BI61" s="1"/>
  <c r="BI62" s="1"/>
  <c r="BI63" s="1"/>
  <c r="BI64" s="1"/>
  <c r="BI65" s="1"/>
  <c r="BI66" s="1"/>
  <c r="BI67" s="1"/>
  <c r="BI68" s="1"/>
  <c r="BI69" s="1"/>
  <c r="BI70" s="1"/>
  <c r="BI71" s="1"/>
  <c r="BI72" s="1"/>
  <c r="BI73" s="1"/>
  <c r="BI74" s="1"/>
  <c r="BI75" s="1"/>
  <c r="BI76" s="1"/>
  <c r="BI77" s="1"/>
  <c r="BI78" s="1"/>
  <c r="BI79" s="1"/>
  <c r="BI80" s="1"/>
  <c r="BI81" s="1"/>
  <c r="BI82" s="1"/>
  <c r="BI83" s="1"/>
  <c r="BI84" s="1"/>
  <c r="BI85" s="1"/>
  <c r="BI86" s="1"/>
  <c r="BI87" s="1"/>
  <c r="BI88" s="1"/>
  <c r="BI89" s="1"/>
  <c r="BI90" s="1"/>
  <c r="BI91" s="1"/>
  <c r="BI92" s="1"/>
  <c r="BI93" s="1"/>
  <c r="BI94" s="1"/>
  <c r="BI95" s="1"/>
  <c r="BI96" s="1"/>
  <c r="BI97" s="1"/>
  <c r="BI98" s="1"/>
  <c r="BI99" s="1"/>
  <c r="BI100" s="1"/>
  <c r="BI101" s="1"/>
  <c r="BI102" s="1"/>
  <c r="BI103" s="1"/>
  <c r="BI104" s="1"/>
  <c r="BI105" s="1"/>
  <c r="BI106" s="1"/>
  <c r="BI107" s="1"/>
  <c r="BI108" s="1"/>
  <c r="BI109" s="1"/>
  <c r="BI110" s="1"/>
  <c r="BI111" s="1"/>
  <c r="BI112" s="1"/>
  <c r="BI113" s="1"/>
  <c r="BI114" s="1"/>
  <c r="BI115" s="1"/>
  <c r="AH17"/>
  <c r="AQ3"/>
  <c r="AQ4" s="1"/>
  <c r="AQ5" s="1"/>
  <c r="AQ6" s="1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134" s="1"/>
  <c r="AQ135" s="1"/>
  <c r="AQ136" s="1"/>
  <c r="AQ137" s="1"/>
  <c r="AQ138" s="1"/>
  <c r="AQ139" s="1"/>
  <c r="AQ140" s="1"/>
  <c r="AQ141" s="1"/>
  <c r="AQ142" s="1"/>
  <c r="AQ143" s="1"/>
  <c r="AQ144" s="1"/>
  <c r="AQ145" s="1"/>
  <c r="AQ146" s="1"/>
  <c r="AQ147" s="1"/>
  <c r="AQ148" s="1"/>
  <c r="AQ149" s="1"/>
  <c r="AQ150" s="1"/>
  <c r="AQ151" s="1"/>
  <c r="AQ152" s="1"/>
  <c r="AQ153" s="1"/>
  <c r="AQ154" s="1"/>
  <c r="AQ155" s="1"/>
  <c r="AQ156" s="1"/>
  <c r="AQ157" s="1"/>
  <c r="AQ158" s="1"/>
  <c r="AQ159" s="1"/>
  <c r="AQ160" s="1"/>
  <c r="AQ161" s="1"/>
  <c r="AQ162" s="1"/>
  <c r="AQ163" s="1"/>
  <c r="AQ164" s="1"/>
  <c r="AQ165" s="1"/>
  <c r="AQ166" s="1"/>
  <c r="AQ167" s="1"/>
  <c r="AQ168" s="1"/>
  <c r="AQ169" s="1"/>
  <c r="AQ170" s="1"/>
  <c r="AQ171" s="1"/>
  <c r="AQ172" s="1"/>
  <c r="AQ173" s="1"/>
  <c r="AQ174" s="1"/>
  <c r="AQ175" s="1"/>
  <c r="AQ176" s="1"/>
  <c r="AQ177" s="1"/>
  <c r="AQ178" s="1"/>
  <c r="AQ179" s="1"/>
  <c r="AQ180" s="1"/>
  <c r="AQ181" s="1"/>
  <c r="AQ182" s="1"/>
  <c r="AQ183" s="1"/>
  <c r="AQ184" s="1"/>
  <c r="AQ185" s="1"/>
  <c r="AQ186" s="1"/>
  <c r="AQ187" s="1"/>
  <c r="AQ188" s="1"/>
  <c r="AQ189" s="1"/>
  <c r="X4"/>
  <c r="X5" s="1"/>
  <c r="X3"/>
  <c r="O17"/>
  <c r="F201"/>
  <c r="F202" s="1"/>
  <c r="F203" s="1"/>
  <c r="F204" s="1"/>
  <c r="F205" s="1"/>
  <c r="F206" s="1"/>
  <c r="F207" s="1"/>
  <c r="F208" s="1"/>
  <c r="F209" s="1"/>
  <c r="F210" s="1"/>
  <c r="F211" s="1"/>
  <c r="F189"/>
  <c r="F177"/>
  <c r="F21"/>
  <c r="F45"/>
  <c r="F57"/>
  <c r="F69"/>
  <c r="F81"/>
  <c r="F93"/>
  <c r="F105"/>
  <c r="F117"/>
  <c r="F129"/>
  <c r="F141"/>
  <c r="F153"/>
  <c r="F165"/>
  <c r="B193"/>
  <c r="L193" s="1"/>
  <c r="B195"/>
  <c r="M1971"/>
  <c r="M1972"/>
  <c r="M1973"/>
  <c r="M1974"/>
  <c r="M1975"/>
  <c r="M1976"/>
  <c r="M1977"/>
  <c r="M1978"/>
  <c r="M1979"/>
  <c r="M1980"/>
  <c r="M1981"/>
  <c r="M1982"/>
  <c r="M1983"/>
  <c r="M1984"/>
  <c r="M1985"/>
  <c r="M1986"/>
  <c r="M1987"/>
  <c r="M1988"/>
  <c r="M1989"/>
  <c r="M1990"/>
  <c r="M1991"/>
  <c r="M1992"/>
  <c r="M1993"/>
  <c r="M1994"/>
  <c r="M1995"/>
  <c r="M1996"/>
  <c r="M1997"/>
  <c r="M1998"/>
  <c r="M1999"/>
  <c r="M2000"/>
  <c r="M2001"/>
  <c r="M2002"/>
  <c r="M2003"/>
  <c r="M2004"/>
  <c r="M2005"/>
  <c r="M2006"/>
  <c r="M2007"/>
  <c r="M2008"/>
  <c r="M2009"/>
  <c r="M2010"/>
  <c r="M2011"/>
  <c r="M2012"/>
  <c r="M2013"/>
  <c r="M2014"/>
  <c r="M2015"/>
  <c r="M2016"/>
  <c r="M2017"/>
  <c r="M2018"/>
  <c r="M2019"/>
  <c r="M2020"/>
  <c r="M2021"/>
  <c r="M2022"/>
  <c r="M2023"/>
  <c r="M2024"/>
  <c r="M2025"/>
  <c r="M2026"/>
  <c r="M2027"/>
  <c r="M2028"/>
  <c r="M2029"/>
  <c r="M2030"/>
  <c r="M2031"/>
  <c r="M2032"/>
  <c r="M2033"/>
  <c r="M2034"/>
  <c r="M2035"/>
  <c r="M2036"/>
  <c r="M2037"/>
  <c r="M2038"/>
  <c r="M2039"/>
  <c r="M2040"/>
  <c r="M2041"/>
  <c r="M2042"/>
  <c r="M2043"/>
  <c r="M2044"/>
  <c r="M2045"/>
  <c r="M2046"/>
  <c r="M2047"/>
  <c r="M2048"/>
  <c r="M2049"/>
  <c r="M2050"/>
  <c r="M2051"/>
  <c r="M2052"/>
  <c r="M2053"/>
  <c r="M2054"/>
  <c r="M2055"/>
  <c r="M2056"/>
  <c r="M2057"/>
  <c r="M2058"/>
  <c r="M2059"/>
  <c r="M2060"/>
  <c r="M2061"/>
  <c r="M2062"/>
  <c r="M2063"/>
  <c r="M2064"/>
  <c r="M2065"/>
  <c r="M2066"/>
  <c r="M2067"/>
  <c r="M2068"/>
  <c r="M2069"/>
  <c r="M2070"/>
  <c r="M2071"/>
  <c r="M2072"/>
  <c r="M2073"/>
  <c r="M2074"/>
  <c r="M2075"/>
  <c r="M2076"/>
  <c r="M2077"/>
  <c r="M2078"/>
  <c r="M2079"/>
  <c r="M2080"/>
  <c r="M2081"/>
  <c r="M2082"/>
  <c r="M2083"/>
  <c r="M2084"/>
  <c r="M2085"/>
  <c r="M2086"/>
  <c r="M2087"/>
  <c r="M2088"/>
  <c r="M2089"/>
  <c r="M2090"/>
  <c r="M2091"/>
  <c r="M2092"/>
  <c r="M2093"/>
  <c r="M2094"/>
  <c r="M2095"/>
  <c r="M2096"/>
  <c r="M2097"/>
  <c r="M2098"/>
  <c r="M2099"/>
  <c r="M2100"/>
  <c r="M2101"/>
  <c r="M2102"/>
  <c r="M2103"/>
  <c r="M2104"/>
  <c r="M2105"/>
  <c r="M2106"/>
  <c r="M2107"/>
  <c r="M2108"/>
  <c r="M2109"/>
  <c r="M2110"/>
  <c r="M2111"/>
  <c r="M2112"/>
  <c r="M2113"/>
  <c r="M2114"/>
  <c r="M2115"/>
  <c r="M2116"/>
  <c r="M2117"/>
  <c r="M2118"/>
  <c r="M2119"/>
  <c r="M2120"/>
  <c r="M2121"/>
  <c r="M2122"/>
  <c r="M2123"/>
  <c r="M2124"/>
  <c r="M2125"/>
  <c r="M2126"/>
  <c r="M2127"/>
  <c r="M2128"/>
  <c r="M2129"/>
  <c r="M2130"/>
  <c r="M2131"/>
  <c r="M2132"/>
  <c r="M2133"/>
  <c r="M2134"/>
  <c r="M2135"/>
  <c r="M2136"/>
  <c r="M2137"/>
  <c r="M2138"/>
  <c r="M2139"/>
  <c r="M2140"/>
  <c r="M2141"/>
  <c r="M2142"/>
  <c r="M2143"/>
  <c r="M2144"/>
  <c r="M2145"/>
  <c r="M2146"/>
  <c r="M2147"/>
  <c r="M2148"/>
  <c r="M2149"/>
  <c r="M2150"/>
  <c r="M2151"/>
  <c r="M2152"/>
  <c r="M2153"/>
  <c r="M2154"/>
  <c r="M2155"/>
  <c r="M2156"/>
  <c r="M2157"/>
  <c r="M2158"/>
  <c r="M2159"/>
  <c r="M2160"/>
  <c r="M2161"/>
  <c r="M2162"/>
  <c r="M2163"/>
  <c r="M2164"/>
  <c r="M2165"/>
  <c r="M2166"/>
  <c r="M2167"/>
  <c r="M2168"/>
  <c r="M2169"/>
  <c r="M2170"/>
  <c r="M2171"/>
  <c r="M2172"/>
  <c r="M2173"/>
  <c r="M2174"/>
  <c r="M2175"/>
  <c r="M2176"/>
  <c r="M2177"/>
  <c r="M2178"/>
  <c r="M2179"/>
  <c r="M2180"/>
  <c r="M2181"/>
  <c r="M2182"/>
  <c r="M2183"/>
  <c r="M2184"/>
  <c r="M2185"/>
  <c r="M2186"/>
  <c r="M2187"/>
  <c r="M2188"/>
  <c r="M2189"/>
  <c r="M2190"/>
  <c r="M2191"/>
  <c r="M2192"/>
  <c r="M2193"/>
  <c r="M2194"/>
  <c r="M2195"/>
  <c r="M2196"/>
  <c r="M2197"/>
  <c r="M2198"/>
  <c r="M2199"/>
  <c r="M2200"/>
  <c r="M2201"/>
  <c r="M2202"/>
  <c r="M2203"/>
  <c r="M2204"/>
  <c r="M2205"/>
  <c r="M2206"/>
  <c r="M2207"/>
  <c r="M2208"/>
  <c r="M2209"/>
  <c r="M2210"/>
  <c r="M2211"/>
  <c r="M2212"/>
  <c r="M2213"/>
  <c r="M2214"/>
  <c r="M2215"/>
  <c r="M2216"/>
  <c r="M2217"/>
  <c r="M2218"/>
  <c r="M2219"/>
  <c r="M2220"/>
  <c r="M2221"/>
  <c r="M2222"/>
  <c r="M2223"/>
  <c r="M2224"/>
  <c r="M2225"/>
  <c r="M2226"/>
  <c r="M2227"/>
  <c r="M2228"/>
  <c r="M2229"/>
  <c r="M2230"/>
  <c r="M2231"/>
  <c r="M2232"/>
  <c r="M2233"/>
  <c r="M2234"/>
  <c r="M2235"/>
  <c r="M2236"/>
  <c r="M2237"/>
  <c r="M2238"/>
  <c r="M2239"/>
  <c r="M2240"/>
  <c r="M2241"/>
  <c r="M2242"/>
  <c r="M2243"/>
  <c r="M2244"/>
  <c r="M2245"/>
  <c r="M2246"/>
  <c r="M2247"/>
  <c r="M2248"/>
  <c r="M2249"/>
  <c r="M2250"/>
  <c r="M2251"/>
  <c r="M2252"/>
  <c r="M2253"/>
  <c r="M2254"/>
  <c r="M2255"/>
  <c r="M2256"/>
  <c r="M2257"/>
  <c r="M2258"/>
  <c r="M2259"/>
  <c r="M2260"/>
  <c r="M2261"/>
  <c r="M2262"/>
  <c r="M2263"/>
  <c r="M2264"/>
  <c r="M2265"/>
  <c r="M2266"/>
  <c r="M2267"/>
  <c r="M2268"/>
  <c r="M2269"/>
  <c r="M2270"/>
  <c r="M2271"/>
  <c r="M2272"/>
  <c r="M2273"/>
  <c r="M2274"/>
  <c r="M2275"/>
  <c r="M2276"/>
  <c r="M2277"/>
  <c r="M2278"/>
  <c r="M2279"/>
  <c r="M2280"/>
  <c r="M2281"/>
  <c r="M2282"/>
  <c r="M2283"/>
  <c r="M2284"/>
  <c r="M2285"/>
  <c r="M2286"/>
  <c r="M2287"/>
  <c r="M2288"/>
  <c r="M2289"/>
  <c r="M2290"/>
  <c r="M2291"/>
  <c r="M2292"/>
  <c r="M2293"/>
  <c r="M2294"/>
  <c r="M2295"/>
  <c r="M2296"/>
  <c r="M2297"/>
  <c r="M2298"/>
  <c r="M2299"/>
  <c r="M2300"/>
  <c r="M2301"/>
  <c r="M2302"/>
  <c r="M2303"/>
  <c r="M2304"/>
  <c r="M2305"/>
  <c r="M2306"/>
  <c r="M2307"/>
  <c r="M2308"/>
  <c r="M2309"/>
  <c r="M2310"/>
  <c r="M2311"/>
  <c r="M2312"/>
  <c r="M2313"/>
  <c r="M2314"/>
  <c r="M2315"/>
  <c r="M2316"/>
  <c r="M2317"/>
  <c r="M2318"/>
  <c r="M2319"/>
  <c r="M2320"/>
  <c r="M2321"/>
  <c r="M2322"/>
  <c r="M2323"/>
  <c r="M2324"/>
  <c r="M2325"/>
  <c r="M2326"/>
  <c r="M2327"/>
  <c r="M2328"/>
  <c r="M2329"/>
  <c r="M2330"/>
  <c r="M2331"/>
  <c r="M2332"/>
  <c r="M2333"/>
  <c r="M2334"/>
  <c r="M2335"/>
  <c r="M2336"/>
  <c r="M2337"/>
  <c r="M2338"/>
  <c r="M2339"/>
  <c r="M2340"/>
  <c r="M2341"/>
  <c r="M2342"/>
  <c r="M2343"/>
  <c r="M2344"/>
  <c r="M2345"/>
  <c r="M2346"/>
  <c r="M2347"/>
  <c r="M2348"/>
  <c r="M2349"/>
  <c r="M2350"/>
  <c r="M2351"/>
  <c r="M2352"/>
  <c r="M2353"/>
  <c r="M2354"/>
  <c r="M2355"/>
  <c r="M2356"/>
  <c r="M2357"/>
  <c r="M2358"/>
  <c r="M2359"/>
  <c r="M2360"/>
  <c r="M2361"/>
  <c r="M2362"/>
  <c r="M2363"/>
  <c r="M2364"/>
  <c r="M2365"/>
  <c r="M2366"/>
  <c r="M2367"/>
  <c r="M2368"/>
  <c r="M2369"/>
  <c r="M2370"/>
  <c r="M2371"/>
  <c r="M2372"/>
  <c r="M2373"/>
  <c r="M2374"/>
  <c r="M2375"/>
  <c r="M2376"/>
  <c r="M2377"/>
  <c r="M2378"/>
  <c r="M2379"/>
  <c r="M2380"/>
  <c r="M2381"/>
  <c r="M2382"/>
  <c r="M2383"/>
  <c r="M2384"/>
  <c r="M2385"/>
  <c r="M2386"/>
  <c r="M2387"/>
  <c r="M2388"/>
  <c r="M2389"/>
  <c r="M2390"/>
  <c r="M2391"/>
  <c r="M2392"/>
  <c r="M2393"/>
  <c r="M2394"/>
  <c r="M2395"/>
  <c r="M2396"/>
  <c r="M2397"/>
  <c r="M2398"/>
  <c r="M2399"/>
  <c r="M2400"/>
  <c r="M2401"/>
  <c r="M2402"/>
  <c r="M2403"/>
  <c r="M2404"/>
  <c r="M2405"/>
  <c r="M2406"/>
  <c r="M2407"/>
  <c r="M2408"/>
  <c r="M2409"/>
  <c r="M2410"/>
  <c r="M2411"/>
  <c r="M2412"/>
  <c r="M2413"/>
  <c r="M2414"/>
  <c r="M2415"/>
  <c r="M2416"/>
  <c r="M2417"/>
  <c r="M2418"/>
  <c r="M2419"/>
  <c r="M2420"/>
  <c r="M2421"/>
  <c r="M2422"/>
  <c r="M2423"/>
  <c r="M2424"/>
  <c r="M2425"/>
  <c r="M2426"/>
  <c r="M2427"/>
  <c r="M2428"/>
  <c r="M2429"/>
  <c r="M2430"/>
  <c r="M2431"/>
  <c r="M2432"/>
  <c r="M2433"/>
  <c r="M2434"/>
  <c r="M2435"/>
  <c r="M2436"/>
  <c r="M2437"/>
  <c r="M2438"/>
  <c r="M2439"/>
  <c r="M2440"/>
  <c r="M2441"/>
  <c r="M2442"/>
  <c r="M2443"/>
  <c r="M2444"/>
  <c r="M2445"/>
  <c r="M2446"/>
  <c r="M2447"/>
  <c r="M2448"/>
  <c r="M2449"/>
  <c r="M2450"/>
  <c r="M2451"/>
  <c r="M2452"/>
  <c r="M2453"/>
  <c r="M2454"/>
  <c r="M2455"/>
  <c r="M2456"/>
  <c r="M2457"/>
  <c r="M2458"/>
  <c r="M2459"/>
  <c r="M2460"/>
  <c r="M2461"/>
  <c r="M2462"/>
  <c r="M2463"/>
  <c r="M2464"/>
  <c r="M2465"/>
  <c r="M2466"/>
  <c r="M2467"/>
  <c r="M2468"/>
  <c r="M2469"/>
  <c r="M2470"/>
  <c r="M2471"/>
  <c r="M2472"/>
  <c r="M2473"/>
  <c r="M2474"/>
  <c r="M2475"/>
  <c r="M2476"/>
  <c r="M2477"/>
  <c r="M2478"/>
  <c r="M2479"/>
  <c r="M2480"/>
  <c r="M2481"/>
  <c r="M2482"/>
  <c r="M2483"/>
  <c r="M2484"/>
  <c r="M2485"/>
  <c r="M2486"/>
  <c r="M2487"/>
  <c r="M2488"/>
  <c r="M2489"/>
  <c r="M2490"/>
  <c r="M2491"/>
  <c r="M2492"/>
  <c r="M2493"/>
  <c r="M2494"/>
  <c r="M2495"/>
  <c r="M2496"/>
  <c r="M2497"/>
  <c r="M2498"/>
  <c r="M2499"/>
  <c r="M2500"/>
  <c r="M2501"/>
  <c r="M2502"/>
  <c r="M2503"/>
  <c r="M2504"/>
  <c r="M2505"/>
  <c r="M2506"/>
  <c r="M2507"/>
  <c r="M2508"/>
  <c r="M2509"/>
  <c r="M2510"/>
  <c r="M2511"/>
  <c r="M2512"/>
  <c r="M2513"/>
  <c r="M2514"/>
  <c r="M2515"/>
  <c r="M2516"/>
  <c r="M2517"/>
  <c r="M2518"/>
  <c r="M2519"/>
  <c r="M2520"/>
  <c r="M2521"/>
  <c r="M2522"/>
  <c r="M2523"/>
  <c r="M2524"/>
  <c r="M2525"/>
  <c r="M2526"/>
  <c r="M2527"/>
  <c r="M2528"/>
  <c r="M2529"/>
  <c r="M2530"/>
  <c r="M2531"/>
  <c r="M2532"/>
  <c r="M2533"/>
  <c r="M2534"/>
  <c r="M2535"/>
  <c r="M2536"/>
  <c r="M2537"/>
  <c r="M2538"/>
  <c r="M2539"/>
  <c r="M2540"/>
  <c r="M2541"/>
  <c r="M2542"/>
  <c r="M2543"/>
  <c r="M2544"/>
  <c r="M2545"/>
  <c r="M2546"/>
  <c r="M2547"/>
  <c r="M2548"/>
  <c r="M2549"/>
  <c r="M2550"/>
  <c r="M2551"/>
  <c r="M2552"/>
  <c r="M2553"/>
  <c r="M2554"/>
  <c r="M2555"/>
  <c r="M2556"/>
  <c r="M2557"/>
  <c r="M2558"/>
  <c r="M2559"/>
  <c r="M2560"/>
  <c r="M2561"/>
  <c r="M2562"/>
  <c r="M2563"/>
  <c r="M2564"/>
  <c r="M2565"/>
  <c r="M2566"/>
  <c r="M2567"/>
  <c r="M2568"/>
  <c r="M2569"/>
  <c r="M2570"/>
  <c r="M2571"/>
  <c r="M2572"/>
  <c r="M2573"/>
  <c r="M2574"/>
  <c r="M2575"/>
  <c r="M2576"/>
  <c r="M2577"/>
  <c r="M2578"/>
  <c r="M2579"/>
  <c r="M2580"/>
  <c r="M2581"/>
  <c r="M2582"/>
  <c r="M2583"/>
  <c r="M2584"/>
  <c r="M2585"/>
  <c r="M2586"/>
  <c r="M2587"/>
  <c r="M2588"/>
  <c r="M2589"/>
  <c r="M2590"/>
  <c r="M2591"/>
  <c r="M2592"/>
  <c r="M2593"/>
  <c r="M2594"/>
  <c r="M2595"/>
  <c r="M2596"/>
  <c r="M2597"/>
  <c r="M2598"/>
  <c r="M2599"/>
  <c r="M2600"/>
  <c r="M2601"/>
  <c r="M2602"/>
  <c r="M2603"/>
  <c r="M2604"/>
  <c r="M2605"/>
  <c r="M2606"/>
  <c r="M2607"/>
  <c r="M2608"/>
  <c r="M2609"/>
  <c r="M2610"/>
  <c r="M2611"/>
  <c r="M2612"/>
  <c r="M2613"/>
  <c r="M2614"/>
  <c r="M2615"/>
  <c r="M2616"/>
  <c r="M2617"/>
  <c r="M2618"/>
  <c r="M2619"/>
  <c r="M2620"/>
  <c r="M2621"/>
  <c r="M2622"/>
  <c r="M2623"/>
  <c r="M2624"/>
  <c r="M2625"/>
  <c r="M2626"/>
  <c r="M2627"/>
  <c r="M2628"/>
  <c r="M2629"/>
  <c r="M2630"/>
  <c r="M2631"/>
  <c r="M2632"/>
  <c r="M2633"/>
  <c r="M2634"/>
  <c r="M2635"/>
  <c r="M2636"/>
  <c r="M2637"/>
  <c r="M2638"/>
  <c r="M2639"/>
  <c r="M2640"/>
  <c r="M2641"/>
  <c r="M2642"/>
  <c r="M2643"/>
  <c r="M2644"/>
  <c r="M2645"/>
  <c r="M2646"/>
  <c r="M2647"/>
  <c r="M2648"/>
  <c r="M2649"/>
  <c r="M2650"/>
  <c r="M2651"/>
  <c r="M2652"/>
  <c r="M2653"/>
  <c r="M2654"/>
  <c r="M2655"/>
  <c r="M2656"/>
  <c r="M2657"/>
  <c r="M2658"/>
  <c r="M2659"/>
  <c r="M2660"/>
  <c r="M2661"/>
  <c r="M2662"/>
  <c r="M2663"/>
  <c r="M2664"/>
  <c r="M2665"/>
  <c r="M2666"/>
  <c r="M2667"/>
  <c r="M2668"/>
  <c r="M2669"/>
  <c r="M2670"/>
  <c r="M2671"/>
  <c r="M2672"/>
  <c r="M2673"/>
  <c r="M2674"/>
  <c r="M2675"/>
  <c r="M2676"/>
  <c r="M2677"/>
  <c r="M2678"/>
  <c r="M2679"/>
  <c r="M2680"/>
  <c r="M2681"/>
  <c r="M1970"/>
  <c r="M1683"/>
  <c r="M1684"/>
  <c r="M1685"/>
  <c r="M1686"/>
  <c r="M1687"/>
  <c r="M1688"/>
  <c r="M1689"/>
  <c r="M1690"/>
  <c r="M1691"/>
  <c r="M1692"/>
  <c r="M1693"/>
  <c r="M1694"/>
  <c r="M1695"/>
  <c r="M1696"/>
  <c r="M1697"/>
  <c r="M1698"/>
  <c r="M1699"/>
  <c r="M1700"/>
  <c r="M1701"/>
  <c r="M1702"/>
  <c r="M1703"/>
  <c r="M1704"/>
  <c r="M1705"/>
  <c r="M1706"/>
  <c r="M1707"/>
  <c r="M1708"/>
  <c r="M1709"/>
  <c r="M1710"/>
  <c r="M1711"/>
  <c r="M1712"/>
  <c r="M1713"/>
  <c r="M1714"/>
  <c r="M1715"/>
  <c r="M1716"/>
  <c r="M1717"/>
  <c r="M1718"/>
  <c r="M1719"/>
  <c r="M1720"/>
  <c r="M1721"/>
  <c r="M1722"/>
  <c r="M1723"/>
  <c r="M1724"/>
  <c r="M1725"/>
  <c r="M1726"/>
  <c r="M1727"/>
  <c r="M1728"/>
  <c r="M1729"/>
  <c r="M1730"/>
  <c r="M1731"/>
  <c r="M1732"/>
  <c r="M1733"/>
  <c r="M1734"/>
  <c r="M1735"/>
  <c r="M1736"/>
  <c r="M1737"/>
  <c r="M1738"/>
  <c r="M1739"/>
  <c r="M1740"/>
  <c r="M1741"/>
  <c r="M1742"/>
  <c r="M1743"/>
  <c r="M1744"/>
  <c r="M1745"/>
  <c r="M1746"/>
  <c r="M1747"/>
  <c r="M1748"/>
  <c r="M1749"/>
  <c r="M1750"/>
  <c r="M1751"/>
  <c r="M1752"/>
  <c r="M1753"/>
  <c r="M1754"/>
  <c r="M1755"/>
  <c r="M1756"/>
  <c r="M1757"/>
  <c r="M1758"/>
  <c r="M1759"/>
  <c r="M1760"/>
  <c r="M1761"/>
  <c r="M1762"/>
  <c r="M1763"/>
  <c r="M1764"/>
  <c r="M1765"/>
  <c r="M1766"/>
  <c r="M1767"/>
  <c r="M1768"/>
  <c r="M1769"/>
  <c r="M1770"/>
  <c r="M1771"/>
  <c r="M1772"/>
  <c r="M1773"/>
  <c r="M1774"/>
  <c r="M1775"/>
  <c r="M1776"/>
  <c r="M1777"/>
  <c r="M1778"/>
  <c r="M1779"/>
  <c r="M1780"/>
  <c r="M1781"/>
  <c r="M1782"/>
  <c r="M1783"/>
  <c r="M1784"/>
  <c r="M1785"/>
  <c r="M1786"/>
  <c r="M1787"/>
  <c r="M1788"/>
  <c r="M1789"/>
  <c r="M1790"/>
  <c r="M1791"/>
  <c r="M1792"/>
  <c r="M1793"/>
  <c r="M1794"/>
  <c r="M1795"/>
  <c r="M1796"/>
  <c r="M1797"/>
  <c r="M1798"/>
  <c r="M1799"/>
  <c r="M1800"/>
  <c r="M1801"/>
  <c r="M1802"/>
  <c r="M1803"/>
  <c r="M1804"/>
  <c r="M1805"/>
  <c r="M1806"/>
  <c r="M1807"/>
  <c r="M1808"/>
  <c r="M1809"/>
  <c r="M1810"/>
  <c r="M1811"/>
  <c r="M1812"/>
  <c r="M1813"/>
  <c r="M1814"/>
  <c r="M1815"/>
  <c r="M1816"/>
  <c r="M1817"/>
  <c r="M1818"/>
  <c r="M1819"/>
  <c r="M1820"/>
  <c r="M1821"/>
  <c r="M1822"/>
  <c r="M1823"/>
  <c r="M1824"/>
  <c r="M1825"/>
  <c r="M1826"/>
  <c r="M1827"/>
  <c r="M1828"/>
  <c r="M1829"/>
  <c r="M1830"/>
  <c r="M1831"/>
  <c r="M1832"/>
  <c r="M1833"/>
  <c r="M1834"/>
  <c r="M1835"/>
  <c r="M1836"/>
  <c r="M1837"/>
  <c r="M1838"/>
  <c r="M1839"/>
  <c r="M1840"/>
  <c r="M1841"/>
  <c r="M1842"/>
  <c r="M1843"/>
  <c r="M1844"/>
  <c r="M1845"/>
  <c r="M1846"/>
  <c r="M1847"/>
  <c r="M1848"/>
  <c r="M1849"/>
  <c r="M1850"/>
  <c r="M1851"/>
  <c r="M1852"/>
  <c r="M1853"/>
  <c r="M1854"/>
  <c r="M1855"/>
  <c r="M1856"/>
  <c r="M1857"/>
  <c r="M1858"/>
  <c r="M1859"/>
  <c r="M1860"/>
  <c r="M1861"/>
  <c r="M1862"/>
  <c r="M1863"/>
  <c r="M1864"/>
  <c r="M1865"/>
  <c r="M1866"/>
  <c r="M1867"/>
  <c r="M1868"/>
  <c r="M1869"/>
  <c r="M1870"/>
  <c r="M1871"/>
  <c r="M1872"/>
  <c r="M1873"/>
  <c r="M1874"/>
  <c r="M1875"/>
  <c r="M1876"/>
  <c r="M1877"/>
  <c r="M1878"/>
  <c r="M1879"/>
  <c r="M1880"/>
  <c r="M1881"/>
  <c r="M1882"/>
  <c r="M1883"/>
  <c r="M1884"/>
  <c r="M1885"/>
  <c r="M1886"/>
  <c r="M1887"/>
  <c r="M1888"/>
  <c r="M1889"/>
  <c r="M1890"/>
  <c r="M1891"/>
  <c r="M1892"/>
  <c r="M1893"/>
  <c r="M1894"/>
  <c r="M1895"/>
  <c r="M1896"/>
  <c r="M1897"/>
  <c r="M1898"/>
  <c r="M1899"/>
  <c r="M1900"/>
  <c r="M1901"/>
  <c r="M1902"/>
  <c r="M1903"/>
  <c r="M1904"/>
  <c r="M1905"/>
  <c r="M1906"/>
  <c r="M1907"/>
  <c r="M1908"/>
  <c r="M1909"/>
  <c r="M1910"/>
  <c r="M1911"/>
  <c r="M1912"/>
  <c r="M1913"/>
  <c r="M1914"/>
  <c r="M1915"/>
  <c r="M1916"/>
  <c r="M1917"/>
  <c r="M1918"/>
  <c r="M1919"/>
  <c r="M1920"/>
  <c r="M1921"/>
  <c r="M1922"/>
  <c r="M1923"/>
  <c r="M1924"/>
  <c r="M1925"/>
  <c r="M1926"/>
  <c r="M1927"/>
  <c r="M1928"/>
  <c r="M1929"/>
  <c r="M1930"/>
  <c r="M1931"/>
  <c r="M1932"/>
  <c r="M1933"/>
  <c r="M1934"/>
  <c r="M1935"/>
  <c r="M1936"/>
  <c r="M1937"/>
  <c r="M1938"/>
  <c r="M1939"/>
  <c r="M1940"/>
  <c r="M1941"/>
  <c r="M1942"/>
  <c r="M1943"/>
  <c r="M1944"/>
  <c r="M1945"/>
  <c r="M1946"/>
  <c r="M1947"/>
  <c r="M1948"/>
  <c r="M1949"/>
  <c r="M1950"/>
  <c r="M1951"/>
  <c r="M1952"/>
  <c r="M1953"/>
  <c r="M1954"/>
  <c r="M1955"/>
  <c r="M1956"/>
  <c r="M1957"/>
  <c r="M1958"/>
  <c r="M1959"/>
  <c r="M1960"/>
  <c r="M1961"/>
  <c r="M1962"/>
  <c r="M1963"/>
  <c r="M1964"/>
  <c r="M1965"/>
  <c r="M1966"/>
  <c r="M1967"/>
  <c r="M1968"/>
  <c r="M1969"/>
  <c r="M194"/>
  <c r="M1682"/>
  <c r="L194"/>
  <c r="BM17" l="1"/>
  <c r="AU3"/>
  <c r="AC4"/>
  <c r="AC5" s="1"/>
  <c r="AC6" s="1"/>
  <c r="AC7" s="1"/>
  <c r="AC8" s="1"/>
  <c r="AC9" s="1"/>
  <c r="AC10" s="1"/>
  <c r="AC11" s="1"/>
  <c r="AC12" s="1"/>
  <c r="AC13" s="1"/>
  <c r="AC14" s="1"/>
  <c r="AC15" s="1"/>
  <c r="AC16" s="1"/>
  <c r="BM4"/>
  <c r="AU4"/>
  <c r="AQ190"/>
  <c r="AQ191" s="1"/>
  <c r="AQ192" s="1"/>
  <c r="AQ193" s="1"/>
  <c r="AQ194" s="1"/>
  <c r="AQ195" s="1"/>
  <c r="AQ196" s="1"/>
  <c r="AQ197" s="1"/>
  <c r="AQ198" s="1"/>
  <c r="AQ199" s="1"/>
  <c r="AQ200" s="1"/>
  <c r="AQ201" s="1"/>
  <c r="AQ202" s="1"/>
  <c r="AQ203" s="1"/>
  <c r="AQ204" s="1"/>
  <c r="AQ205" s="1"/>
  <c r="AQ206" s="1"/>
  <c r="AQ207" s="1"/>
  <c r="AQ208" s="1"/>
  <c r="AQ209" s="1"/>
  <c r="AQ210" s="1"/>
  <c r="AQ211" s="1"/>
  <c r="AQ212" s="1"/>
  <c r="AQ213" s="1"/>
  <c r="AQ214" s="1"/>
  <c r="AQ215" s="1"/>
  <c r="AQ216" s="1"/>
  <c r="AQ217" s="1"/>
  <c r="AQ218" s="1"/>
  <c r="AQ219" s="1"/>
  <c r="AQ220" s="1"/>
  <c r="AQ221" s="1"/>
  <c r="AQ222" s="1"/>
  <c r="AQ223" s="1"/>
  <c r="AQ224" s="1"/>
  <c r="AQ225" s="1"/>
  <c r="AQ226" s="1"/>
  <c r="AQ227" s="1"/>
  <c r="AQ228" s="1"/>
  <c r="AQ229" s="1"/>
  <c r="AQ230" s="1"/>
  <c r="AQ231" s="1"/>
  <c r="AQ232" s="1"/>
  <c r="AQ233" s="1"/>
  <c r="AQ234" s="1"/>
  <c r="AQ235" s="1"/>
  <c r="AQ236" s="1"/>
  <c r="AQ237" s="1"/>
  <c r="AQ238" s="1"/>
  <c r="AQ239" s="1"/>
  <c r="AQ240" s="1"/>
  <c r="AQ241" s="1"/>
  <c r="AQ242" s="1"/>
  <c r="AQ243" s="1"/>
  <c r="AQ244" s="1"/>
  <c r="AQ245" s="1"/>
  <c r="AQ246" s="1"/>
  <c r="AQ247" s="1"/>
  <c r="AQ248" s="1"/>
  <c r="AQ249" s="1"/>
  <c r="AQ250" s="1"/>
  <c r="AQ251" s="1"/>
  <c r="AQ252" s="1"/>
  <c r="AQ253" s="1"/>
  <c r="AQ254" s="1"/>
  <c r="AQ255" s="1"/>
  <c r="AQ256" s="1"/>
  <c r="AQ257" s="1"/>
  <c r="AQ258" s="1"/>
  <c r="AQ259" s="1"/>
  <c r="AQ260" s="1"/>
  <c r="AQ261" s="1"/>
  <c r="AQ262" s="1"/>
  <c r="AQ263" s="1"/>
  <c r="AQ264" s="1"/>
  <c r="AQ265" s="1"/>
  <c r="AQ266" s="1"/>
  <c r="AQ267" s="1"/>
  <c r="AQ268" s="1"/>
  <c r="AQ269" s="1"/>
  <c r="AQ270" s="1"/>
  <c r="AQ271" s="1"/>
  <c r="AQ272" s="1"/>
  <c r="AQ273" s="1"/>
  <c r="AQ274" s="1"/>
  <c r="AQ275" s="1"/>
  <c r="AQ276" s="1"/>
  <c r="AQ277" s="1"/>
  <c r="AQ278" s="1"/>
  <c r="AQ279" s="1"/>
  <c r="AQ280" s="1"/>
  <c r="AQ281" s="1"/>
  <c r="AQ282" s="1"/>
  <c r="AQ283" s="1"/>
  <c r="AQ284" s="1"/>
  <c r="AQ285" s="1"/>
  <c r="AQ286" s="1"/>
  <c r="AQ287" s="1"/>
  <c r="AQ288" s="1"/>
  <c r="AQ289" s="1"/>
  <c r="AQ290" s="1"/>
  <c r="AQ291" s="1"/>
  <c r="AQ292" s="1"/>
  <c r="AQ293" s="1"/>
  <c r="AQ294" s="1"/>
  <c r="AQ295" s="1"/>
  <c r="AQ296" s="1"/>
  <c r="AQ297" s="1"/>
  <c r="AQ298" s="1"/>
  <c r="AQ299" s="1"/>
  <c r="AQ300" s="1"/>
  <c r="AQ301" s="1"/>
  <c r="AQ302" s="1"/>
  <c r="AQ303" s="1"/>
  <c r="AQ304" s="1"/>
  <c r="AQ305" s="1"/>
  <c r="AQ306" s="1"/>
  <c r="AQ307" s="1"/>
  <c r="AQ308" s="1"/>
  <c r="AQ309" s="1"/>
  <c r="AQ310" s="1"/>
  <c r="AQ311" s="1"/>
  <c r="AQ312" s="1"/>
  <c r="AQ313" s="1"/>
  <c r="AQ314" s="1"/>
  <c r="AQ315" s="1"/>
  <c r="AQ316" s="1"/>
  <c r="AQ317" s="1"/>
  <c r="AQ318" s="1"/>
  <c r="AQ319" s="1"/>
  <c r="AQ320" s="1"/>
  <c r="AQ321" s="1"/>
  <c r="AQ322" s="1"/>
  <c r="AQ323" s="1"/>
  <c r="AQ324" s="1"/>
  <c r="AQ325" s="1"/>
  <c r="AQ326" s="1"/>
  <c r="AQ327" s="1"/>
  <c r="AQ328" s="1"/>
  <c r="AQ329" s="1"/>
  <c r="AQ330" s="1"/>
  <c r="X6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X67" s="1"/>
  <c r="X68" s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X97" s="1"/>
  <c r="X98" s="1"/>
  <c r="X99" s="1"/>
  <c r="X100" s="1"/>
  <c r="X101" s="1"/>
  <c r="X102" s="1"/>
  <c r="X103" s="1"/>
  <c r="X104" s="1"/>
  <c r="X105" s="1"/>
  <c r="X106" s="1"/>
  <c r="X107" s="1"/>
  <c r="X108" s="1"/>
  <c r="X109" s="1"/>
  <c r="X110" s="1"/>
  <c r="X111" s="1"/>
  <c r="X112" s="1"/>
  <c r="X113" s="1"/>
  <c r="X114" s="1"/>
  <c r="X115" s="1"/>
  <c r="X116" s="1"/>
  <c r="X117" s="1"/>
  <c r="X118" s="1"/>
  <c r="X119" s="1"/>
  <c r="X120" s="1"/>
  <c r="X121" s="1"/>
  <c r="X122" s="1"/>
  <c r="X123" s="1"/>
  <c r="X124" s="1"/>
  <c r="X125" s="1"/>
  <c r="X126" s="1"/>
  <c r="X127" s="1"/>
  <c r="X128" s="1"/>
  <c r="X129" s="1"/>
  <c r="X130" s="1"/>
  <c r="X131" s="1"/>
  <c r="X132" s="1"/>
  <c r="X133" s="1"/>
  <c r="X134" s="1"/>
  <c r="X135" s="1"/>
  <c r="X136" s="1"/>
  <c r="X137" s="1"/>
  <c r="X138" s="1"/>
  <c r="X139" s="1"/>
  <c r="X140" s="1"/>
  <c r="X141" s="1"/>
  <c r="X142" s="1"/>
  <c r="X143" s="1"/>
  <c r="X144" s="1"/>
  <c r="X145" s="1"/>
  <c r="X146" s="1"/>
  <c r="X147" s="1"/>
  <c r="X148" s="1"/>
  <c r="X149" s="1"/>
  <c r="X150" s="1"/>
  <c r="X151" s="1"/>
  <c r="X152" s="1"/>
  <c r="X153" s="1"/>
  <c r="X154" s="1"/>
  <c r="X155" s="1"/>
  <c r="X156" s="1"/>
  <c r="X157" s="1"/>
  <c r="X158" s="1"/>
  <c r="X159" s="1"/>
  <c r="X160" s="1"/>
  <c r="X161" s="1"/>
  <c r="X162" s="1"/>
  <c r="X163" s="1"/>
  <c r="X164" s="1"/>
  <c r="X165" s="1"/>
  <c r="X166" s="1"/>
  <c r="X167" s="1"/>
  <c r="X168" s="1"/>
  <c r="X169" s="1"/>
  <c r="X170" s="1"/>
  <c r="X171" s="1"/>
  <c r="X172" s="1"/>
  <c r="X173" s="1"/>
  <c r="X174" s="1"/>
  <c r="X175" s="1"/>
  <c r="X176" s="1"/>
  <c r="X177" s="1"/>
  <c r="X178" s="1"/>
  <c r="X179" s="1"/>
  <c r="X180" s="1"/>
  <c r="X181" s="1"/>
  <c r="X182" s="1"/>
  <c r="X183" s="1"/>
  <c r="X184" s="1"/>
  <c r="X185" s="1"/>
  <c r="X186" s="1"/>
  <c r="X187" s="1"/>
  <c r="X188" s="1"/>
  <c r="X189" s="1"/>
  <c r="X190" s="1"/>
  <c r="X191" s="1"/>
  <c r="X192" s="1"/>
  <c r="X193" s="1"/>
  <c r="X194" s="1"/>
  <c r="X195" s="1"/>
  <c r="X196" s="1"/>
  <c r="X197" s="1"/>
  <c r="X198" s="1"/>
  <c r="X199" s="1"/>
  <c r="X200" s="1"/>
  <c r="X201" s="1"/>
  <c r="X202" s="1"/>
  <c r="X203" s="1"/>
  <c r="X204" s="1"/>
  <c r="X205" s="1"/>
  <c r="X206" s="1"/>
  <c r="X207" s="1"/>
  <c r="X208" s="1"/>
  <c r="X209" s="1"/>
  <c r="X210" s="1"/>
  <c r="X211" s="1"/>
  <c r="X212" s="1"/>
  <c r="X213" s="1"/>
  <c r="X214" s="1"/>
  <c r="X215" s="1"/>
  <c r="X216" s="1"/>
  <c r="X217" s="1"/>
  <c r="X218" s="1"/>
  <c r="X219" s="1"/>
  <c r="X220" s="1"/>
  <c r="X221" s="1"/>
  <c r="X222" s="1"/>
  <c r="X223" s="1"/>
  <c r="X224" s="1"/>
  <c r="X225" s="1"/>
  <c r="X226" s="1"/>
  <c r="X227" s="1"/>
  <c r="X228" s="1"/>
  <c r="X229" s="1"/>
  <c r="X230" s="1"/>
  <c r="X231" s="1"/>
  <c r="X232" s="1"/>
  <c r="X233" s="1"/>
  <c r="X234" s="1"/>
  <c r="X235" s="1"/>
  <c r="X236" s="1"/>
  <c r="X237" s="1"/>
  <c r="X238" s="1"/>
  <c r="X239" s="1"/>
  <c r="X240" s="1"/>
  <c r="X241" s="1"/>
  <c r="X242" s="1"/>
  <c r="X243" s="1"/>
  <c r="X244" s="1"/>
  <c r="X245" s="1"/>
  <c r="X246" s="1"/>
  <c r="X247" s="1"/>
  <c r="X248" s="1"/>
  <c r="X249" s="1"/>
  <c r="X250" s="1"/>
  <c r="X251" s="1"/>
  <c r="X252" s="1"/>
  <c r="X253" s="1"/>
  <c r="X254" s="1"/>
  <c r="X255" s="1"/>
  <c r="X256" s="1"/>
  <c r="X257" s="1"/>
  <c r="X258" s="1"/>
  <c r="X259" s="1"/>
  <c r="X260" s="1"/>
  <c r="X261" s="1"/>
  <c r="X262" s="1"/>
  <c r="X263" s="1"/>
  <c r="X264" s="1"/>
  <c r="X265" s="1"/>
  <c r="X266" s="1"/>
  <c r="X267" s="1"/>
  <c r="X268" s="1"/>
  <c r="X269" s="1"/>
  <c r="X270" s="1"/>
  <c r="X271" s="1"/>
  <c r="X272" s="1"/>
  <c r="X273" s="1"/>
  <c r="X274" s="1"/>
  <c r="X275" s="1"/>
  <c r="X276" s="1"/>
  <c r="X277" s="1"/>
  <c r="X278" s="1"/>
  <c r="X279" s="1"/>
  <c r="X280" s="1"/>
  <c r="X281" s="1"/>
  <c r="X282" s="1"/>
  <c r="X283" s="1"/>
  <c r="X284" s="1"/>
  <c r="X285" s="1"/>
  <c r="X286" s="1"/>
  <c r="X287" s="1"/>
  <c r="X288" s="1"/>
  <c r="X289" s="1"/>
  <c r="X290" s="1"/>
  <c r="X291" s="1"/>
  <c r="X292" s="1"/>
  <c r="X293" s="1"/>
  <c r="X294" s="1"/>
  <c r="X295" s="1"/>
  <c r="X296" s="1"/>
  <c r="X297" s="1"/>
  <c r="X298" s="1"/>
  <c r="X299" s="1"/>
  <c r="X300" s="1"/>
  <c r="X301" s="1"/>
  <c r="X302" s="1"/>
  <c r="X303" s="1"/>
  <c r="X304" s="1"/>
  <c r="X305" s="1"/>
  <c r="X306" s="1"/>
  <c r="X307" s="1"/>
  <c r="X308" s="1"/>
  <c r="X309" s="1"/>
  <c r="X310" s="1"/>
  <c r="X311" s="1"/>
  <c r="X312" s="1"/>
  <c r="X313" s="1"/>
  <c r="X314" s="1"/>
  <c r="X315" s="1"/>
  <c r="X316" s="1"/>
  <c r="X317" s="1"/>
  <c r="X318" s="1"/>
  <c r="X319" s="1"/>
  <c r="X320" s="1"/>
  <c r="X321" s="1"/>
  <c r="X322" s="1"/>
  <c r="X323" s="1"/>
  <c r="X324" s="1"/>
  <c r="X325" s="1"/>
  <c r="X326" s="1"/>
  <c r="X327" s="1"/>
  <c r="X328" s="1"/>
  <c r="X329" s="1"/>
  <c r="X330" s="1"/>
  <c r="X331" s="1"/>
  <c r="X332" s="1"/>
  <c r="X333" s="1"/>
  <c r="X334" s="1"/>
  <c r="X335" s="1"/>
  <c r="X336" s="1"/>
  <c r="X337" s="1"/>
  <c r="X338" s="1"/>
  <c r="X339" s="1"/>
  <c r="X340" s="1"/>
  <c r="X341" s="1"/>
  <c r="X342" s="1"/>
  <c r="X343" s="1"/>
  <c r="X344" s="1"/>
  <c r="X345" s="1"/>
  <c r="X346" s="1"/>
  <c r="X347" s="1"/>
  <c r="X348" s="1"/>
  <c r="X349" s="1"/>
  <c r="X350" s="1"/>
  <c r="X351" s="1"/>
  <c r="X352" s="1"/>
  <c r="X353" s="1"/>
  <c r="X354" s="1"/>
  <c r="X355" s="1"/>
  <c r="X356" s="1"/>
  <c r="X357" s="1"/>
  <c r="X358" s="1"/>
  <c r="X359" s="1"/>
  <c r="X360" s="1"/>
  <c r="X361" s="1"/>
  <c r="X362" s="1"/>
  <c r="X363" s="1"/>
  <c r="X364" s="1"/>
  <c r="X365" s="1"/>
  <c r="X366" s="1"/>
  <c r="X367" s="1"/>
  <c r="X368" s="1"/>
  <c r="X369" s="1"/>
  <c r="X370" s="1"/>
  <c r="X371" s="1"/>
  <c r="X372" s="1"/>
  <c r="X373" s="1"/>
  <c r="X374" s="1"/>
  <c r="X375" s="1"/>
  <c r="X376" s="1"/>
  <c r="X377" s="1"/>
  <c r="X378" s="1"/>
  <c r="X379" s="1"/>
  <c r="X380" s="1"/>
  <c r="X381" s="1"/>
  <c r="X382" s="1"/>
  <c r="X383" s="1"/>
  <c r="X384" s="1"/>
  <c r="X385" s="1"/>
  <c r="X386" s="1"/>
  <c r="X387" s="1"/>
  <c r="X388" s="1"/>
  <c r="X389" s="1"/>
  <c r="X390" s="1"/>
  <c r="X391" s="1"/>
  <c r="X392" s="1"/>
  <c r="X393" s="1"/>
  <c r="X394" s="1"/>
  <c r="X395" s="1"/>
  <c r="X396" s="1"/>
  <c r="X397" s="1"/>
  <c r="X398" s="1"/>
  <c r="X399" s="1"/>
  <c r="X400" s="1"/>
  <c r="X401" s="1"/>
  <c r="X402" s="1"/>
  <c r="X403" s="1"/>
  <c r="X404" s="1"/>
  <c r="X405" s="1"/>
  <c r="X406" s="1"/>
  <c r="X407" s="1"/>
  <c r="X408" s="1"/>
  <c r="X409" s="1"/>
  <c r="X410" s="1"/>
  <c r="X411" s="1"/>
  <c r="X412" s="1"/>
  <c r="X413" s="1"/>
  <c r="X414" s="1"/>
  <c r="X415" s="1"/>
  <c r="X416" s="1"/>
  <c r="X417" s="1"/>
  <c r="X418" s="1"/>
  <c r="X419" s="1"/>
  <c r="X420" s="1"/>
  <c r="X421" s="1"/>
  <c r="X422" s="1"/>
  <c r="X423" s="1"/>
  <c r="X424" s="1"/>
  <c r="X425" s="1"/>
  <c r="X426" s="1"/>
  <c r="X427" s="1"/>
  <c r="X428" s="1"/>
  <c r="X429" s="1"/>
  <c r="X430" s="1"/>
  <c r="X431" s="1"/>
  <c r="X432" s="1"/>
  <c r="X433" s="1"/>
  <c r="X434" s="1"/>
  <c r="X435" s="1"/>
  <c r="X436" s="1"/>
  <c r="X437" s="1"/>
  <c r="X438" s="1"/>
  <c r="X439" s="1"/>
  <c r="X440" s="1"/>
  <c r="X441" s="1"/>
  <c r="X442" s="1"/>
  <c r="X443" s="1"/>
  <c r="X444" s="1"/>
  <c r="X445" s="1"/>
  <c r="X446" s="1"/>
  <c r="X447" s="1"/>
  <c r="X448" s="1"/>
  <c r="X449" s="1"/>
  <c r="X450" s="1"/>
  <c r="X451" s="1"/>
  <c r="X452" s="1"/>
  <c r="X453" s="1"/>
  <c r="X454" s="1"/>
  <c r="X455" s="1"/>
  <c r="X456" s="1"/>
  <c r="X457" s="1"/>
  <c r="X458" s="1"/>
  <c r="X459" s="1"/>
  <c r="X460" s="1"/>
  <c r="X461" s="1"/>
  <c r="X462" s="1"/>
  <c r="X463" s="1"/>
  <c r="X464" s="1"/>
  <c r="X465" s="1"/>
  <c r="X466" s="1"/>
  <c r="X467" s="1"/>
  <c r="X468" s="1"/>
  <c r="X469" s="1"/>
  <c r="X470" s="1"/>
  <c r="X471" s="1"/>
  <c r="X472" s="1"/>
  <c r="X473" s="1"/>
  <c r="X474" s="1"/>
  <c r="X475" s="1"/>
  <c r="X476" s="1"/>
  <c r="X477" s="1"/>
  <c r="X478" s="1"/>
  <c r="X479" s="1"/>
  <c r="X480" s="1"/>
  <c r="X481" s="1"/>
  <c r="X482" s="1"/>
  <c r="X483" s="1"/>
  <c r="X484" s="1"/>
  <c r="X485" s="1"/>
  <c r="X486" s="1"/>
  <c r="X487" s="1"/>
  <c r="X488" s="1"/>
  <c r="X489" s="1"/>
  <c r="X490" s="1"/>
  <c r="X491" s="1"/>
  <c r="X492" s="1"/>
  <c r="X493" s="1"/>
  <c r="X494" s="1"/>
  <c r="X495" s="1"/>
  <c r="X496" s="1"/>
  <c r="X497" s="1"/>
  <c r="X498" s="1"/>
  <c r="X499" s="1"/>
  <c r="X500" s="1"/>
  <c r="X501" s="1"/>
  <c r="X502" s="1"/>
  <c r="X503" s="1"/>
  <c r="X504" s="1"/>
  <c r="X505" s="1"/>
  <c r="X506" s="1"/>
  <c r="X507" s="1"/>
  <c r="X508" s="1"/>
  <c r="X509" s="1"/>
  <c r="X510" s="1"/>
  <c r="X511" s="1"/>
  <c r="X512" s="1"/>
  <c r="X513" s="1"/>
  <c r="X514" s="1"/>
  <c r="X515" s="1"/>
  <c r="X516" s="1"/>
  <c r="X517" s="1"/>
  <c r="X518" s="1"/>
  <c r="X519" s="1"/>
  <c r="X520" s="1"/>
  <c r="X521" s="1"/>
  <c r="X522" s="1"/>
  <c r="X523" s="1"/>
  <c r="X524" s="1"/>
  <c r="X525" s="1"/>
  <c r="X526" s="1"/>
  <c r="X527" s="1"/>
  <c r="X528" s="1"/>
  <c r="X529" s="1"/>
  <c r="X530" s="1"/>
  <c r="X531" s="1"/>
  <c r="X532" s="1"/>
  <c r="X533" s="1"/>
  <c r="X534" s="1"/>
  <c r="X535" s="1"/>
  <c r="X536" s="1"/>
  <c r="X537" s="1"/>
  <c r="X538" s="1"/>
  <c r="X539" s="1"/>
  <c r="X540" s="1"/>
  <c r="X541" s="1"/>
  <c r="X542" s="1"/>
  <c r="X543" s="1"/>
  <c r="X544" s="1"/>
  <c r="X545" s="1"/>
  <c r="X546" s="1"/>
  <c r="X547" s="1"/>
  <c r="X548" s="1"/>
  <c r="X549" s="1"/>
  <c r="X550" s="1"/>
  <c r="X551" s="1"/>
  <c r="X552" s="1"/>
  <c r="X553" s="1"/>
  <c r="X554" s="1"/>
  <c r="X555" s="1"/>
  <c r="X556" s="1"/>
  <c r="X557" s="1"/>
  <c r="X558" s="1"/>
  <c r="X559" s="1"/>
  <c r="X560" s="1"/>
  <c r="X561" s="1"/>
  <c r="X562" s="1"/>
  <c r="X563" s="1"/>
  <c r="X564" s="1"/>
  <c r="X565" s="1"/>
  <c r="X566" s="1"/>
  <c r="X567" s="1"/>
  <c r="X568" s="1"/>
  <c r="X569" s="1"/>
  <c r="X570" s="1"/>
  <c r="X571" s="1"/>
  <c r="X572" s="1"/>
  <c r="X573" s="1"/>
  <c r="X574" s="1"/>
  <c r="X575" s="1"/>
  <c r="X576" s="1"/>
  <c r="X577" s="1"/>
  <c r="X578" s="1"/>
  <c r="X579" s="1"/>
  <c r="X580" s="1"/>
  <c r="X581" s="1"/>
  <c r="X582" s="1"/>
  <c r="X583" s="1"/>
  <c r="X584" s="1"/>
  <c r="X585" s="1"/>
  <c r="X586" s="1"/>
  <c r="X587" s="1"/>
  <c r="X588" s="1"/>
  <c r="X589" s="1"/>
  <c r="X590" s="1"/>
  <c r="X591" s="1"/>
  <c r="X592" s="1"/>
  <c r="X593" s="1"/>
  <c r="X594" s="1"/>
  <c r="X595" s="1"/>
  <c r="X596" s="1"/>
  <c r="X597" s="1"/>
  <c r="X598" s="1"/>
  <c r="X599" s="1"/>
  <c r="X600" s="1"/>
  <c r="X601" s="1"/>
  <c r="X602" s="1"/>
  <c r="X603" s="1"/>
  <c r="X604" s="1"/>
  <c r="X605" s="1"/>
  <c r="X606" s="1"/>
  <c r="X607" s="1"/>
  <c r="X608" s="1"/>
  <c r="X609" s="1"/>
  <c r="X610" s="1"/>
  <c r="X611" s="1"/>
  <c r="X612" s="1"/>
  <c r="X613" s="1"/>
  <c r="X614" s="1"/>
  <c r="X615" s="1"/>
  <c r="X616" s="1"/>
  <c r="X617" s="1"/>
  <c r="X618" s="1"/>
  <c r="X619" s="1"/>
  <c r="X620" s="1"/>
  <c r="X621" s="1"/>
  <c r="X622" s="1"/>
  <c r="X623" s="1"/>
  <c r="X624" s="1"/>
  <c r="X625" s="1"/>
  <c r="X626" s="1"/>
  <c r="X627" s="1"/>
  <c r="X628" s="1"/>
  <c r="X629" s="1"/>
  <c r="X630" s="1"/>
  <c r="X631" s="1"/>
  <c r="X632" s="1"/>
  <c r="X633" s="1"/>
  <c r="X634" s="1"/>
  <c r="X635" s="1"/>
  <c r="X636" s="1"/>
  <c r="X637" s="1"/>
  <c r="X638" s="1"/>
  <c r="X639" s="1"/>
  <c r="X640" s="1"/>
  <c r="X641" s="1"/>
  <c r="X642" s="1"/>
  <c r="X643" s="1"/>
  <c r="X644" s="1"/>
  <c r="X645" s="1"/>
  <c r="X646" s="1"/>
  <c r="X647" s="1"/>
  <c r="X648" s="1"/>
  <c r="X649" s="1"/>
  <c r="X650" s="1"/>
  <c r="X651" s="1"/>
  <c r="X652" s="1"/>
  <c r="X653" s="1"/>
  <c r="X654" s="1"/>
  <c r="X655" s="1"/>
  <c r="X656" s="1"/>
  <c r="X657" s="1"/>
  <c r="X658" s="1"/>
  <c r="X659" s="1"/>
  <c r="X660" s="1"/>
  <c r="X661" s="1"/>
  <c r="X662" s="1"/>
  <c r="X663" s="1"/>
  <c r="X664" s="1"/>
  <c r="X665" s="1"/>
  <c r="X666" s="1"/>
  <c r="X667" s="1"/>
  <c r="X668" s="1"/>
  <c r="X669" s="1"/>
  <c r="X670" s="1"/>
  <c r="X671" s="1"/>
  <c r="X672" s="1"/>
  <c r="X673" s="1"/>
  <c r="X674" s="1"/>
  <c r="X675" s="1"/>
  <c r="X676" s="1"/>
  <c r="X677" s="1"/>
  <c r="X678" s="1"/>
  <c r="X679" s="1"/>
  <c r="X680" s="1"/>
  <c r="X681" s="1"/>
  <c r="X682" s="1"/>
  <c r="X683" s="1"/>
  <c r="X684" s="1"/>
  <c r="X685" s="1"/>
  <c r="X686" s="1"/>
  <c r="X687" s="1"/>
  <c r="X688" s="1"/>
  <c r="X689" s="1"/>
  <c r="X690" s="1"/>
  <c r="X691" s="1"/>
  <c r="X692" s="1"/>
  <c r="X693" s="1"/>
  <c r="X694" s="1"/>
  <c r="X695" s="1"/>
  <c r="X696" s="1"/>
  <c r="X697" s="1"/>
  <c r="X698" s="1"/>
  <c r="X699" s="1"/>
  <c r="X700" s="1"/>
  <c r="X701" s="1"/>
  <c r="X702" s="1"/>
  <c r="X703" s="1"/>
  <c r="X704" s="1"/>
  <c r="X705" s="1"/>
  <c r="X706" s="1"/>
  <c r="X707" s="1"/>
  <c r="X708" s="1"/>
  <c r="X709" s="1"/>
  <c r="X710" s="1"/>
  <c r="X711" s="1"/>
  <c r="X712" s="1"/>
  <c r="X713" s="1"/>
  <c r="X714" s="1"/>
  <c r="X715" s="1"/>
  <c r="X716" s="1"/>
  <c r="X717" s="1"/>
  <c r="X718" s="1"/>
  <c r="X719" s="1"/>
  <c r="X720" s="1"/>
  <c r="X721" s="1"/>
  <c r="X722" s="1"/>
  <c r="X723" s="1"/>
  <c r="X724" s="1"/>
  <c r="X725" s="1"/>
  <c r="X726" s="1"/>
  <c r="X727" s="1"/>
  <c r="X728" s="1"/>
  <c r="X729" s="1"/>
  <c r="X730" s="1"/>
  <c r="X731" s="1"/>
  <c r="X732" s="1"/>
  <c r="X733" s="1"/>
  <c r="X734" s="1"/>
  <c r="X735" s="1"/>
  <c r="X736" s="1"/>
  <c r="X737" s="1"/>
  <c r="X738" s="1"/>
  <c r="X739" s="1"/>
  <c r="X740" s="1"/>
  <c r="X741" s="1"/>
  <c r="X742" s="1"/>
  <c r="X743" s="1"/>
  <c r="X744" s="1"/>
  <c r="X745" s="1"/>
  <c r="X746" s="1"/>
  <c r="X747" s="1"/>
  <c r="X748" s="1"/>
  <c r="X749" s="1"/>
  <c r="X750" s="1"/>
  <c r="X751" s="1"/>
  <c r="X752" s="1"/>
  <c r="X753" s="1"/>
  <c r="X754" s="1"/>
  <c r="X755" s="1"/>
  <c r="X756" s="1"/>
  <c r="X757" s="1"/>
  <c r="X758" s="1"/>
  <c r="X759" s="1"/>
  <c r="X760" s="1"/>
  <c r="X761" s="1"/>
  <c r="X762" s="1"/>
  <c r="X763" s="1"/>
  <c r="X764" s="1"/>
  <c r="X765" s="1"/>
  <c r="X766" s="1"/>
  <c r="X767" s="1"/>
  <c r="X768" s="1"/>
  <c r="X769" s="1"/>
  <c r="X770" s="1"/>
  <c r="X771" s="1"/>
  <c r="X772" s="1"/>
  <c r="X773" s="1"/>
  <c r="X774" s="1"/>
  <c r="X775" s="1"/>
  <c r="X776" s="1"/>
  <c r="X777" s="1"/>
  <c r="X778" s="1"/>
  <c r="X779" s="1"/>
  <c r="X780" s="1"/>
  <c r="X781" s="1"/>
  <c r="X782" s="1"/>
  <c r="X783" s="1"/>
  <c r="X784" s="1"/>
  <c r="X785" s="1"/>
  <c r="X786" s="1"/>
  <c r="X787" s="1"/>
  <c r="X788" s="1"/>
  <c r="X789" s="1"/>
  <c r="X790" s="1"/>
  <c r="X791" s="1"/>
  <c r="X792" s="1"/>
  <c r="X793" s="1"/>
  <c r="X794" s="1"/>
  <c r="X795" s="1"/>
  <c r="X796" s="1"/>
  <c r="X797" s="1"/>
  <c r="X798" s="1"/>
  <c r="X799" s="1"/>
  <c r="X800" s="1"/>
  <c r="X801" s="1"/>
  <c r="X802" s="1"/>
  <c r="X803" s="1"/>
  <c r="X804" s="1"/>
  <c r="X805" s="1"/>
  <c r="X806" s="1"/>
  <c r="X807" s="1"/>
  <c r="X808" s="1"/>
  <c r="X809" s="1"/>
  <c r="X810" s="1"/>
  <c r="X811" s="1"/>
  <c r="X812" s="1"/>
  <c r="X813" s="1"/>
  <c r="X814" s="1"/>
  <c r="X815" s="1"/>
  <c r="X816" s="1"/>
  <c r="X817" s="1"/>
  <c r="X818" s="1"/>
  <c r="X819" s="1"/>
  <c r="X820" s="1"/>
  <c r="X821" s="1"/>
  <c r="X822" s="1"/>
  <c r="X823" s="1"/>
  <c r="X824" s="1"/>
  <c r="X825" s="1"/>
  <c r="X826" s="1"/>
  <c r="X827" s="1"/>
  <c r="X828" s="1"/>
  <c r="X829" s="1"/>
  <c r="X830" s="1"/>
  <c r="X831" s="1"/>
  <c r="X832" s="1"/>
  <c r="X833" s="1"/>
  <c r="X834" s="1"/>
  <c r="X835" s="1"/>
  <c r="X836" s="1"/>
  <c r="X837" s="1"/>
  <c r="X838" s="1"/>
  <c r="X839" s="1"/>
  <c r="X840" s="1"/>
  <c r="X841" s="1"/>
  <c r="X842" s="1"/>
  <c r="X843" s="1"/>
  <c r="X844" s="1"/>
  <c r="X845" s="1"/>
  <c r="X846" s="1"/>
  <c r="X847" s="1"/>
  <c r="X848" s="1"/>
  <c r="X849" s="1"/>
  <c r="X850" s="1"/>
  <c r="X851" s="1"/>
  <c r="X852" s="1"/>
  <c r="X853" s="1"/>
  <c r="X854" s="1"/>
  <c r="X855" s="1"/>
  <c r="X856" s="1"/>
  <c r="X857" s="1"/>
  <c r="X858" s="1"/>
  <c r="X859" s="1"/>
  <c r="X860" s="1"/>
  <c r="X861" s="1"/>
  <c r="X862" s="1"/>
  <c r="X863" s="1"/>
  <c r="X864" s="1"/>
  <c r="X865" s="1"/>
  <c r="X866" s="1"/>
  <c r="X867" s="1"/>
  <c r="X868" s="1"/>
  <c r="X869" s="1"/>
  <c r="X870" s="1"/>
  <c r="X871" s="1"/>
  <c r="X872" s="1"/>
  <c r="X873" s="1"/>
  <c r="X874" s="1"/>
  <c r="X875" s="1"/>
  <c r="X876" s="1"/>
  <c r="X877" s="1"/>
  <c r="X878" s="1"/>
  <c r="X879" s="1"/>
  <c r="X880" s="1"/>
  <c r="X881" s="1"/>
  <c r="X882" s="1"/>
  <c r="X883" s="1"/>
  <c r="X884" s="1"/>
  <c r="X885" s="1"/>
  <c r="X886" s="1"/>
  <c r="X887" s="1"/>
  <c r="X888" s="1"/>
  <c r="X889" s="1"/>
  <c r="X890" s="1"/>
  <c r="X891" s="1"/>
  <c r="X892" s="1"/>
  <c r="X893" s="1"/>
  <c r="X894" s="1"/>
  <c r="X895" s="1"/>
  <c r="X896" s="1"/>
  <c r="X897" s="1"/>
  <c r="X898" s="1"/>
  <c r="X899" s="1"/>
  <c r="X900" s="1"/>
  <c r="X901" s="1"/>
  <c r="X902" s="1"/>
  <c r="X903" s="1"/>
  <c r="X904" s="1"/>
  <c r="X905" s="1"/>
  <c r="X906" s="1"/>
  <c r="X907" s="1"/>
  <c r="X908" s="1"/>
  <c r="X909" s="1"/>
  <c r="X910" s="1"/>
  <c r="X911" s="1"/>
  <c r="X912" s="1"/>
  <c r="X913" s="1"/>
  <c r="X914" s="1"/>
  <c r="X915" s="1"/>
  <c r="X916" s="1"/>
  <c r="X917" s="1"/>
  <c r="X918" s="1"/>
  <c r="X919" s="1"/>
  <c r="X920" s="1"/>
  <c r="X921" s="1"/>
  <c r="X922" s="1"/>
  <c r="X923" s="1"/>
  <c r="X924" s="1"/>
  <c r="X925" s="1"/>
  <c r="X926" s="1"/>
  <c r="X927" s="1"/>
  <c r="X928" s="1"/>
  <c r="X929" s="1"/>
  <c r="X930" s="1"/>
  <c r="X931" s="1"/>
  <c r="X932" s="1"/>
  <c r="X933" s="1"/>
  <c r="X934" s="1"/>
  <c r="X935" s="1"/>
  <c r="X936" s="1"/>
  <c r="X937" s="1"/>
  <c r="X938" s="1"/>
  <c r="X939" s="1"/>
  <c r="X940" s="1"/>
  <c r="X941" s="1"/>
  <c r="X942" s="1"/>
  <c r="X943" s="1"/>
  <c r="X944" s="1"/>
  <c r="X945" s="1"/>
  <c r="X946" s="1"/>
  <c r="X947" s="1"/>
  <c r="X948" s="1"/>
  <c r="X949" s="1"/>
  <c r="X950" s="1"/>
  <c r="X951" s="1"/>
  <c r="X952" s="1"/>
  <c r="X953" s="1"/>
  <c r="X954" s="1"/>
  <c r="X955" s="1"/>
  <c r="X956" s="1"/>
  <c r="X957" s="1"/>
  <c r="X958" s="1"/>
  <c r="X959" s="1"/>
  <c r="X960" s="1"/>
  <c r="X961" s="1"/>
  <c r="X962" s="1"/>
  <c r="X963" s="1"/>
  <c r="F166"/>
  <c r="F142"/>
  <c r="F118"/>
  <c r="F94"/>
  <c r="F70"/>
  <c r="F46"/>
  <c r="F178"/>
  <c r="F154"/>
  <c r="F130"/>
  <c r="F106"/>
  <c r="F82"/>
  <c r="F58"/>
  <c r="F22"/>
  <c r="F190"/>
  <c r="B192"/>
  <c r="B191" s="1"/>
  <c r="H195"/>
  <c r="M195" s="1"/>
  <c r="AC17" l="1"/>
  <c r="AC18" s="1"/>
  <c r="AC19" s="1"/>
  <c r="AC20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AC68" s="1"/>
  <c r="AC69" s="1"/>
  <c r="AC70" s="1"/>
  <c r="AC71" s="1"/>
  <c r="AC72" s="1"/>
  <c r="AC73" s="1"/>
  <c r="AC74" s="1"/>
  <c r="AC75" s="1"/>
  <c r="AC76" s="1"/>
  <c r="AC77" s="1"/>
  <c r="AC78" s="1"/>
  <c r="AC79" s="1"/>
  <c r="AC80" s="1"/>
  <c r="AC81" s="1"/>
  <c r="AC82" s="1"/>
  <c r="AC83" s="1"/>
  <c r="AC84" s="1"/>
  <c r="AC85" s="1"/>
  <c r="AC86" s="1"/>
  <c r="AC87" s="1"/>
  <c r="AC88" s="1"/>
  <c r="AC89" s="1"/>
  <c r="AC90" s="1"/>
  <c r="AC91" s="1"/>
  <c r="AC92" s="1"/>
  <c r="AC93" s="1"/>
  <c r="AC94" s="1"/>
  <c r="AC95" s="1"/>
  <c r="AC96" s="1"/>
  <c r="AC97" s="1"/>
  <c r="AC98" s="1"/>
  <c r="AC99" s="1"/>
  <c r="AC100" s="1"/>
  <c r="AC101" s="1"/>
  <c r="AC102" s="1"/>
  <c r="AC103" s="1"/>
  <c r="AC104" s="1"/>
  <c r="AC105" s="1"/>
  <c r="AC106" s="1"/>
  <c r="AC107" s="1"/>
  <c r="AC108" s="1"/>
  <c r="AC109" s="1"/>
  <c r="AC110" s="1"/>
  <c r="AC111" s="1"/>
  <c r="AC112" s="1"/>
  <c r="AC113" s="1"/>
  <c r="AC114" s="1"/>
  <c r="AC115" s="1"/>
  <c r="AC116" s="1"/>
  <c r="AC117" s="1"/>
  <c r="AC118" s="1"/>
  <c r="AC119" s="1"/>
  <c r="AC120" s="1"/>
  <c r="AC121" s="1"/>
  <c r="AC122" s="1"/>
  <c r="AC123" s="1"/>
  <c r="AC124" s="1"/>
  <c r="AC125" s="1"/>
  <c r="AC126" s="1"/>
  <c r="AC127" s="1"/>
  <c r="AC128" s="1"/>
  <c r="AC129" s="1"/>
  <c r="AC130" s="1"/>
  <c r="AC131" s="1"/>
  <c r="AC132" s="1"/>
  <c r="AC133" s="1"/>
  <c r="AC134" s="1"/>
  <c r="AC135" s="1"/>
  <c r="AC136" s="1"/>
  <c r="AC137" s="1"/>
  <c r="AC138" s="1"/>
  <c r="AC139" s="1"/>
  <c r="AC140" s="1"/>
  <c r="AC141" s="1"/>
  <c r="AC142" s="1"/>
  <c r="AC143" s="1"/>
  <c r="AC144" s="1"/>
  <c r="AC145" s="1"/>
  <c r="AC146" s="1"/>
  <c r="AC147" s="1"/>
  <c r="AC148" s="1"/>
  <c r="AC149" s="1"/>
  <c r="AC150" s="1"/>
  <c r="AC151" s="1"/>
  <c r="AC152" s="1"/>
  <c r="AC153" s="1"/>
  <c r="AC154" s="1"/>
  <c r="AC155" s="1"/>
  <c r="AC156" s="1"/>
  <c r="AC157" s="1"/>
  <c r="AC158" s="1"/>
  <c r="AC159" s="1"/>
  <c r="AC160" s="1"/>
  <c r="AC161" s="1"/>
  <c r="AC162" s="1"/>
  <c r="AC163" s="1"/>
  <c r="AC164" s="1"/>
  <c r="AC165" s="1"/>
  <c r="AC166" s="1"/>
  <c r="AC167" s="1"/>
  <c r="AC168" s="1"/>
  <c r="AC169" s="1"/>
  <c r="AC170" s="1"/>
  <c r="AC171" s="1"/>
  <c r="AC172" s="1"/>
  <c r="AC173" s="1"/>
  <c r="AC174" s="1"/>
  <c r="AC175" s="1"/>
  <c r="AC176" s="1"/>
  <c r="AC177" s="1"/>
  <c r="AC178" s="1"/>
  <c r="AC179" s="1"/>
  <c r="AC180" s="1"/>
  <c r="AC181" s="1"/>
  <c r="AC182" s="1"/>
  <c r="AC183" s="1"/>
  <c r="AC184" s="1"/>
  <c r="AC185" s="1"/>
  <c r="AC186" s="1"/>
  <c r="AC187" s="1"/>
  <c r="AC188" s="1"/>
  <c r="AC189" s="1"/>
  <c r="AC190" s="1"/>
  <c r="AC191" s="1"/>
  <c r="AC192" s="1"/>
  <c r="AC193" s="1"/>
  <c r="AC194" s="1"/>
  <c r="AC195" s="1"/>
  <c r="AC196" s="1"/>
  <c r="AC197" s="1"/>
  <c r="AC198" s="1"/>
  <c r="AC199" s="1"/>
  <c r="AC200" s="1"/>
  <c r="AC201" s="1"/>
  <c r="AC202" s="1"/>
  <c r="AC203" s="1"/>
  <c r="AC204" s="1"/>
  <c r="AC205" s="1"/>
  <c r="AC206" s="1"/>
  <c r="AC207" s="1"/>
  <c r="AC208" s="1"/>
  <c r="AC209" s="1"/>
  <c r="AC210" s="1"/>
  <c r="AC211" s="1"/>
  <c r="AC212" s="1"/>
  <c r="AC213" s="1"/>
  <c r="AC214" s="1"/>
  <c r="AC215" s="1"/>
  <c r="AC216" s="1"/>
  <c r="AC217" s="1"/>
  <c r="AC218" s="1"/>
  <c r="AC219" s="1"/>
  <c r="AC220" s="1"/>
  <c r="AC221" s="1"/>
  <c r="AC222" s="1"/>
  <c r="AC223" s="1"/>
  <c r="AC224" s="1"/>
  <c r="AC225" s="1"/>
  <c r="AC226" s="1"/>
  <c r="AC227" s="1"/>
  <c r="AC228" s="1"/>
  <c r="AC229" s="1"/>
  <c r="AC230" s="1"/>
  <c r="AC231" s="1"/>
  <c r="AC232" s="1"/>
  <c r="AC233" s="1"/>
  <c r="AC234" s="1"/>
  <c r="AC235" s="1"/>
  <c r="AC236" s="1"/>
  <c r="AC237" s="1"/>
  <c r="AC238" s="1"/>
  <c r="AC239" s="1"/>
  <c r="AC240" s="1"/>
  <c r="AC241" s="1"/>
  <c r="AC242" s="1"/>
  <c r="AC243" s="1"/>
  <c r="AC244" s="1"/>
  <c r="AC245" s="1"/>
  <c r="AC246" s="1"/>
  <c r="AC247" s="1"/>
  <c r="AC248" s="1"/>
  <c r="AC249" s="1"/>
  <c r="AC250" s="1"/>
  <c r="AC251" s="1"/>
  <c r="AC252" s="1"/>
  <c r="AC253" s="1"/>
  <c r="AC254" s="1"/>
  <c r="AC255" s="1"/>
  <c r="AC256" s="1"/>
  <c r="AC257" s="1"/>
  <c r="AC258" s="1"/>
  <c r="AC259" s="1"/>
  <c r="AC260" s="1"/>
  <c r="AC261" s="1"/>
  <c r="AC262" s="1"/>
  <c r="AC263" s="1"/>
  <c r="AC264" s="1"/>
  <c r="AC265" s="1"/>
  <c r="AC266" s="1"/>
  <c r="AC267" s="1"/>
  <c r="AC268" s="1"/>
  <c r="AC269" s="1"/>
  <c r="AC270" s="1"/>
  <c r="AC271" s="1"/>
  <c r="AC272" s="1"/>
  <c r="AC273" s="1"/>
  <c r="AC274" s="1"/>
  <c r="AC275" s="1"/>
  <c r="AC276" s="1"/>
  <c r="AC277" s="1"/>
  <c r="AC278" s="1"/>
  <c r="AC279" s="1"/>
  <c r="AC280" s="1"/>
  <c r="AC281" s="1"/>
  <c r="AC282" s="1"/>
  <c r="AC283" s="1"/>
  <c r="AC284" s="1"/>
  <c r="AC285" s="1"/>
  <c r="AC286" s="1"/>
  <c r="AC287" s="1"/>
  <c r="AC288" s="1"/>
  <c r="AC289" s="1"/>
  <c r="AC290" s="1"/>
  <c r="AC291" s="1"/>
  <c r="AC292" s="1"/>
  <c r="AC293" s="1"/>
  <c r="AC294" s="1"/>
  <c r="AC295" s="1"/>
  <c r="AC296" s="1"/>
  <c r="AC297" s="1"/>
  <c r="AC298" s="1"/>
  <c r="AC299" s="1"/>
  <c r="AC300" s="1"/>
  <c r="AC301" s="1"/>
  <c r="AC302" s="1"/>
  <c r="AC303" s="1"/>
  <c r="AC304" s="1"/>
  <c r="AC305" s="1"/>
  <c r="AC306" s="1"/>
  <c r="AC307" s="1"/>
  <c r="AC308" s="1"/>
  <c r="AC309" s="1"/>
  <c r="AC310" s="1"/>
  <c r="AC311" s="1"/>
  <c r="AC312" s="1"/>
  <c r="AC313" s="1"/>
  <c r="AC314" s="1"/>
  <c r="AC315" s="1"/>
  <c r="AC316" s="1"/>
  <c r="AC317" s="1"/>
  <c r="AC318" s="1"/>
  <c r="AC319" s="1"/>
  <c r="AC320" s="1"/>
  <c r="AC321" s="1"/>
  <c r="AC322" s="1"/>
  <c r="AC323" s="1"/>
  <c r="AC324" s="1"/>
  <c r="AC325" s="1"/>
  <c r="AC326" s="1"/>
  <c r="AC327" s="1"/>
  <c r="AC328" s="1"/>
  <c r="AC329" s="1"/>
  <c r="AC330" s="1"/>
  <c r="AC331" s="1"/>
  <c r="AC332" s="1"/>
  <c r="AC333" s="1"/>
  <c r="AC334" s="1"/>
  <c r="AC335" s="1"/>
  <c r="AC336" s="1"/>
  <c r="AC337" s="1"/>
  <c r="AC338" s="1"/>
  <c r="AC339" s="1"/>
  <c r="AC340" s="1"/>
  <c r="AC341" s="1"/>
  <c r="AC342" s="1"/>
  <c r="AC343" s="1"/>
  <c r="AC344" s="1"/>
  <c r="AC345" s="1"/>
  <c r="AC346" s="1"/>
  <c r="AC347" s="1"/>
  <c r="AC348" s="1"/>
  <c r="AC349" s="1"/>
  <c r="AC350" s="1"/>
  <c r="AC351" s="1"/>
  <c r="AC352" s="1"/>
  <c r="AC353" s="1"/>
  <c r="AC354" s="1"/>
  <c r="AC355" s="1"/>
  <c r="AC356" s="1"/>
  <c r="AC357" s="1"/>
  <c r="AC358" s="1"/>
  <c r="AC359" s="1"/>
  <c r="AC360" s="1"/>
  <c r="AC361" s="1"/>
  <c r="AC362" s="1"/>
  <c r="AC363" s="1"/>
  <c r="AC364" s="1"/>
  <c r="AC365" s="1"/>
  <c r="AC366" s="1"/>
  <c r="AC367" s="1"/>
  <c r="AC368" s="1"/>
  <c r="AC369" s="1"/>
  <c r="AC370" s="1"/>
  <c r="AC371" s="1"/>
  <c r="AC372" s="1"/>
  <c r="AC373" s="1"/>
  <c r="AC374" s="1"/>
  <c r="AC375" s="1"/>
  <c r="AC376" s="1"/>
  <c r="AC377" s="1"/>
  <c r="AC378" s="1"/>
  <c r="AC379" s="1"/>
  <c r="AC380" s="1"/>
  <c r="AC381" s="1"/>
  <c r="AC382" s="1"/>
  <c r="AC383" s="1"/>
  <c r="AC384" s="1"/>
  <c r="AC385" s="1"/>
  <c r="AC386" s="1"/>
  <c r="AC387" s="1"/>
  <c r="AC388" s="1"/>
  <c r="AC389" s="1"/>
  <c r="AC390" s="1"/>
  <c r="AC391" s="1"/>
  <c r="AC392" s="1"/>
  <c r="AC393" s="1"/>
  <c r="AC394" s="1"/>
  <c r="AC395" s="1"/>
  <c r="AC396" s="1"/>
  <c r="AC397" s="1"/>
  <c r="AC398" s="1"/>
  <c r="AC399" s="1"/>
  <c r="AC400" s="1"/>
  <c r="AC401" s="1"/>
  <c r="AC402" s="1"/>
  <c r="AC403" s="1"/>
  <c r="AC404" s="1"/>
  <c r="AC405" s="1"/>
  <c r="AC406" s="1"/>
  <c r="AC407" s="1"/>
  <c r="AC408" s="1"/>
  <c r="AC409" s="1"/>
  <c r="AC410" s="1"/>
  <c r="AC411" s="1"/>
  <c r="AC412" s="1"/>
  <c r="AC413" s="1"/>
  <c r="AC414" s="1"/>
  <c r="AC415" s="1"/>
  <c r="AC416" s="1"/>
  <c r="AC417" s="1"/>
  <c r="AC418" s="1"/>
  <c r="AC419" s="1"/>
  <c r="AC420" s="1"/>
  <c r="AC421" s="1"/>
  <c r="AC422" s="1"/>
  <c r="AC423" s="1"/>
  <c r="AC424" s="1"/>
  <c r="AC425" s="1"/>
  <c r="AC426" s="1"/>
  <c r="AC427" s="1"/>
  <c r="AC428" s="1"/>
  <c r="AC429" s="1"/>
  <c r="AC430" s="1"/>
  <c r="AC431" s="1"/>
  <c r="AC432" s="1"/>
  <c r="AC433" s="1"/>
  <c r="AC434" s="1"/>
  <c r="AC435" s="1"/>
  <c r="AC436" s="1"/>
  <c r="AC437" s="1"/>
  <c r="AC438" s="1"/>
  <c r="AC439" s="1"/>
  <c r="AC440" s="1"/>
  <c r="AC441" s="1"/>
  <c r="AC442" s="1"/>
  <c r="AC443" s="1"/>
  <c r="AC444" s="1"/>
  <c r="AC445" s="1"/>
  <c r="AC446" s="1"/>
  <c r="AC447" s="1"/>
  <c r="AC448" s="1"/>
  <c r="AC449" s="1"/>
  <c r="AC450" s="1"/>
  <c r="AC451" s="1"/>
  <c r="AC452" s="1"/>
  <c r="AC453" s="1"/>
  <c r="AC454" s="1"/>
  <c r="AC455" s="1"/>
  <c r="AC456" s="1"/>
  <c r="AC457" s="1"/>
  <c r="AC458" s="1"/>
  <c r="AC459" s="1"/>
  <c r="AC460" s="1"/>
  <c r="AC461" s="1"/>
  <c r="AC462" s="1"/>
  <c r="AC463" s="1"/>
  <c r="AC464" s="1"/>
  <c r="AC465" s="1"/>
  <c r="AC466" s="1"/>
  <c r="AC467" s="1"/>
  <c r="AC468" s="1"/>
  <c r="AC469" s="1"/>
  <c r="AC470" s="1"/>
  <c r="AC471" s="1"/>
  <c r="AC472" s="1"/>
  <c r="AC473" s="1"/>
  <c r="AC474" s="1"/>
  <c r="AC475" s="1"/>
  <c r="AC476" s="1"/>
  <c r="AC477" s="1"/>
  <c r="AC478" s="1"/>
  <c r="AC479" s="1"/>
  <c r="AC480" s="1"/>
  <c r="AC481" s="1"/>
  <c r="AC482" s="1"/>
  <c r="AC483" s="1"/>
  <c r="AC484" s="1"/>
  <c r="AC485" s="1"/>
  <c r="AC486" s="1"/>
  <c r="AC487" s="1"/>
  <c r="AC488" s="1"/>
  <c r="AC489" s="1"/>
  <c r="AC490" s="1"/>
  <c r="AC491" s="1"/>
  <c r="AC492" s="1"/>
  <c r="AC493" s="1"/>
  <c r="AC494" s="1"/>
  <c r="AC495" s="1"/>
  <c r="AC496" s="1"/>
  <c r="AC497" s="1"/>
  <c r="AC498" s="1"/>
  <c r="AC499" s="1"/>
  <c r="AC500" s="1"/>
  <c r="AC501" s="1"/>
  <c r="AC502" s="1"/>
  <c r="AC503" s="1"/>
  <c r="AC504" s="1"/>
  <c r="AC505" s="1"/>
  <c r="AC506" s="1"/>
  <c r="AC507" s="1"/>
  <c r="AC508" s="1"/>
  <c r="AC509" s="1"/>
  <c r="AC510" s="1"/>
  <c r="AC511" s="1"/>
  <c r="AC512" s="1"/>
  <c r="AC513" s="1"/>
  <c r="AC514" s="1"/>
  <c r="AC515" s="1"/>
  <c r="AC516" s="1"/>
  <c r="AC517" s="1"/>
  <c r="AC518" s="1"/>
  <c r="AC519" s="1"/>
  <c r="AC520" s="1"/>
  <c r="AC521" s="1"/>
  <c r="AC522" s="1"/>
  <c r="AC523" s="1"/>
  <c r="AC524" s="1"/>
  <c r="AC525" s="1"/>
  <c r="AC526" s="1"/>
  <c r="AC527" s="1"/>
  <c r="AC528" s="1"/>
  <c r="AC529" s="1"/>
  <c r="AC530" s="1"/>
  <c r="AC531" s="1"/>
  <c r="AC532" s="1"/>
  <c r="AC533" s="1"/>
  <c r="AC534" s="1"/>
  <c r="AC535" s="1"/>
  <c r="AC536" s="1"/>
  <c r="AC537" s="1"/>
  <c r="AC538" s="1"/>
  <c r="AC539" s="1"/>
  <c r="AC540" s="1"/>
  <c r="AC541" s="1"/>
  <c r="AC542" s="1"/>
  <c r="AC543" s="1"/>
  <c r="AC544" s="1"/>
  <c r="AC545" s="1"/>
  <c r="AC546" s="1"/>
  <c r="AC547" s="1"/>
  <c r="AC548" s="1"/>
  <c r="AC549" s="1"/>
  <c r="AC550" s="1"/>
  <c r="AC551" s="1"/>
  <c r="AC552" s="1"/>
  <c r="AC553" s="1"/>
  <c r="AC554" s="1"/>
  <c r="AC555" s="1"/>
  <c r="AC556" s="1"/>
  <c r="AC557" s="1"/>
  <c r="AC558" s="1"/>
  <c r="AC559" s="1"/>
  <c r="AC560" s="1"/>
  <c r="AC561" s="1"/>
  <c r="AC562" s="1"/>
  <c r="AC563" s="1"/>
  <c r="AC564" s="1"/>
  <c r="AC565" s="1"/>
  <c r="AC566" s="1"/>
  <c r="AC567" s="1"/>
  <c r="AC568" s="1"/>
  <c r="AC569" s="1"/>
  <c r="AC570" s="1"/>
  <c r="AC571" s="1"/>
  <c r="AC572" s="1"/>
  <c r="AC573" s="1"/>
  <c r="AC574" s="1"/>
  <c r="AC575" s="1"/>
  <c r="AC576" s="1"/>
  <c r="AC577" s="1"/>
  <c r="AC578" s="1"/>
  <c r="AC579" s="1"/>
  <c r="AC580" s="1"/>
  <c r="AC581" s="1"/>
  <c r="AC582" s="1"/>
  <c r="AC583" s="1"/>
  <c r="AC584" s="1"/>
  <c r="AC585" s="1"/>
  <c r="AC586" s="1"/>
  <c r="AC587" s="1"/>
  <c r="AC588" s="1"/>
  <c r="AC589" s="1"/>
  <c r="AC590" s="1"/>
  <c r="AC591" s="1"/>
  <c r="AC592" s="1"/>
  <c r="AC593" s="1"/>
  <c r="AC594" s="1"/>
  <c r="AC595" s="1"/>
  <c r="AC596" s="1"/>
  <c r="AC597" s="1"/>
  <c r="AC598" s="1"/>
  <c r="AC599" s="1"/>
  <c r="AC600" s="1"/>
  <c r="AC601" s="1"/>
  <c r="AC602" s="1"/>
  <c r="AC603" s="1"/>
  <c r="AC604" s="1"/>
  <c r="AC605" s="1"/>
  <c r="AC606" s="1"/>
  <c r="AC607" s="1"/>
  <c r="AC608" s="1"/>
  <c r="AC609" s="1"/>
  <c r="AC610" s="1"/>
  <c r="AC611" s="1"/>
  <c r="AC612" s="1"/>
  <c r="AC613" s="1"/>
  <c r="AC614" s="1"/>
  <c r="AC615" s="1"/>
  <c r="AC616" s="1"/>
  <c r="AC617" s="1"/>
  <c r="AC618" s="1"/>
  <c r="AC619" s="1"/>
  <c r="AC620" s="1"/>
  <c r="AC621" s="1"/>
  <c r="AC622" s="1"/>
  <c r="AC623" s="1"/>
  <c r="AC624" s="1"/>
  <c r="AC625" s="1"/>
  <c r="AC626" s="1"/>
  <c r="AC627" s="1"/>
  <c r="AC628" s="1"/>
  <c r="AC629" s="1"/>
  <c r="AC630" s="1"/>
  <c r="AC631" s="1"/>
  <c r="AC632" s="1"/>
  <c r="AC633" s="1"/>
  <c r="AC634" s="1"/>
  <c r="AC635" s="1"/>
  <c r="AC636" s="1"/>
  <c r="AC637" s="1"/>
  <c r="AC638" s="1"/>
  <c r="AC639" s="1"/>
  <c r="AC640" s="1"/>
  <c r="AC641" s="1"/>
  <c r="AC642" s="1"/>
  <c r="AC643" s="1"/>
  <c r="AC644" s="1"/>
  <c r="AC645" s="1"/>
  <c r="AC646" s="1"/>
  <c r="AC647" s="1"/>
  <c r="AC648" s="1"/>
  <c r="AC649" s="1"/>
  <c r="AC650" s="1"/>
  <c r="AC651" s="1"/>
  <c r="AC652" s="1"/>
  <c r="AC653" s="1"/>
  <c r="AC654" s="1"/>
  <c r="AC655" s="1"/>
  <c r="AC656" s="1"/>
  <c r="AC657" s="1"/>
  <c r="AC658" s="1"/>
  <c r="AC659" s="1"/>
  <c r="AC660" s="1"/>
  <c r="AC661" s="1"/>
  <c r="AC662" s="1"/>
  <c r="AC663" s="1"/>
  <c r="AC664" s="1"/>
  <c r="AC665" s="1"/>
  <c r="AC666" s="1"/>
  <c r="AC667" s="1"/>
  <c r="AC668" s="1"/>
  <c r="AC669" s="1"/>
  <c r="AC670" s="1"/>
  <c r="AC671" s="1"/>
  <c r="AC672" s="1"/>
  <c r="AC673" s="1"/>
  <c r="AC674" s="1"/>
  <c r="AC675" s="1"/>
  <c r="AC676" s="1"/>
  <c r="AC677" s="1"/>
  <c r="AC678" s="1"/>
  <c r="AC679" s="1"/>
  <c r="AC680" s="1"/>
  <c r="AC681" s="1"/>
  <c r="AC682" s="1"/>
  <c r="AC683" s="1"/>
  <c r="AC684" s="1"/>
  <c r="AC685" s="1"/>
  <c r="AC686" s="1"/>
  <c r="AC687" s="1"/>
  <c r="AC688" s="1"/>
  <c r="AC689" s="1"/>
  <c r="AC690" s="1"/>
  <c r="AC691" s="1"/>
  <c r="AC692" s="1"/>
  <c r="AC693" s="1"/>
  <c r="AC694" s="1"/>
  <c r="AC695" s="1"/>
  <c r="AC696" s="1"/>
  <c r="AC697" s="1"/>
  <c r="AC698" s="1"/>
  <c r="AC699" s="1"/>
  <c r="AC700" s="1"/>
  <c r="AC701" s="1"/>
  <c r="AC702" s="1"/>
  <c r="AC703" s="1"/>
  <c r="AC704" s="1"/>
  <c r="AC705" s="1"/>
  <c r="AC706" s="1"/>
  <c r="AC707" s="1"/>
  <c r="AC708" s="1"/>
  <c r="AC709" s="1"/>
  <c r="AC710" s="1"/>
  <c r="AC711" s="1"/>
  <c r="AC712" s="1"/>
  <c r="AC713" s="1"/>
  <c r="AC714" s="1"/>
  <c r="AC715" s="1"/>
  <c r="AC716" s="1"/>
  <c r="AC717" s="1"/>
  <c r="AC718" s="1"/>
  <c r="AC719" s="1"/>
  <c r="AC720" s="1"/>
  <c r="AC721" s="1"/>
  <c r="AC722" s="1"/>
  <c r="AC723" s="1"/>
  <c r="AC724" s="1"/>
  <c r="AC725" s="1"/>
  <c r="AC726" s="1"/>
  <c r="AC727" s="1"/>
  <c r="AC728" s="1"/>
  <c r="AC729" s="1"/>
  <c r="AC730" s="1"/>
  <c r="AC731" s="1"/>
  <c r="AC732" s="1"/>
  <c r="AC733" s="1"/>
  <c r="AC734" s="1"/>
  <c r="AC735" s="1"/>
  <c r="AC736" s="1"/>
  <c r="AC737" s="1"/>
  <c r="AC738" s="1"/>
  <c r="AC739" s="1"/>
  <c r="AC740" s="1"/>
  <c r="AC741" s="1"/>
  <c r="AC742" s="1"/>
  <c r="AC743" s="1"/>
  <c r="AC744" s="1"/>
  <c r="AC745" s="1"/>
  <c r="AC746" s="1"/>
  <c r="AC747" s="1"/>
  <c r="AC748" s="1"/>
  <c r="AC749" s="1"/>
  <c r="AC750" s="1"/>
  <c r="AC751" s="1"/>
  <c r="AC752" s="1"/>
  <c r="AC753" s="1"/>
  <c r="AC754" s="1"/>
  <c r="AC755" s="1"/>
  <c r="AC756" s="1"/>
  <c r="AC757" s="1"/>
  <c r="AC758" s="1"/>
  <c r="AC759" s="1"/>
  <c r="AC760" s="1"/>
  <c r="AC761" s="1"/>
  <c r="AC762" s="1"/>
  <c r="AC763" s="1"/>
  <c r="AC764" s="1"/>
  <c r="AC765" s="1"/>
  <c r="AC766" s="1"/>
  <c r="AC767" s="1"/>
  <c r="AC768" s="1"/>
  <c r="AC769" s="1"/>
  <c r="AC770" s="1"/>
  <c r="AC771" s="1"/>
  <c r="AC772" s="1"/>
  <c r="AC773" s="1"/>
  <c r="AC774" s="1"/>
  <c r="AC775" s="1"/>
  <c r="AC776" s="1"/>
  <c r="AC777" s="1"/>
  <c r="AC778" s="1"/>
  <c r="AC779" s="1"/>
  <c r="AC780" s="1"/>
  <c r="AC781" s="1"/>
  <c r="AC782" s="1"/>
  <c r="AC783" s="1"/>
  <c r="AC784" s="1"/>
  <c r="AC785" s="1"/>
  <c r="AC786" s="1"/>
  <c r="AC787" s="1"/>
  <c r="AC788" s="1"/>
  <c r="AC789" s="1"/>
  <c r="AC790" s="1"/>
  <c r="AC791" s="1"/>
  <c r="AC792" s="1"/>
  <c r="AC793" s="1"/>
  <c r="AC794" s="1"/>
  <c r="AC795" s="1"/>
  <c r="AC796" s="1"/>
  <c r="AC797" s="1"/>
  <c r="AC798" s="1"/>
  <c r="AC799" s="1"/>
  <c r="AC800" s="1"/>
  <c r="AC801" s="1"/>
  <c r="AC802" s="1"/>
  <c r="AC803" s="1"/>
  <c r="AC804" s="1"/>
  <c r="AC805" s="1"/>
  <c r="AC806" s="1"/>
  <c r="AC807" s="1"/>
  <c r="AC808" s="1"/>
  <c r="AC809" s="1"/>
  <c r="AC810" s="1"/>
  <c r="AC811" s="1"/>
  <c r="AC812" s="1"/>
  <c r="AC813" s="1"/>
  <c r="AC814" s="1"/>
  <c r="AC815" s="1"/>
  <c r="AC816" s="1"/>
  <c r="AC817" s="1"/>
  <c r="AC818" s="1"/>
  <c r="AC819" s="1"/>
  <c r="AC820" s="1"/>
  <c r="AC821" s="1"/>
  <c r="AC822" s="1"/>
  <c r="AC823" s="1"/>
  <c r="AC824" s="1"/>
  <c r="AC825" s="1"/>
  <c r="AC826" s="1"/>
  <c r="AC827" s="1"/>
  <c r="AC828" s="1"/>
  <c r="AC829" s="1"/>
  <c r="AC830" s="1"/>
  <c r="AC831" s="1"/>
  <c r="AC832" s="1"/>
  <c r="AC833" s="1"/>
  <c r="AC834" s="1"/>
  <c r="AC835" s="1"/>
  <c r="AC836" s="1"/>
  <c r="AC837" s="1"/>
  <c r="AC838" s="1"/>
  <c r="AC839" s="1"/>
  <c r="AC840" s="1"/>
  <c r="AC841" s="1"/>
  <c r="AC842" s="1"/>
  <c r="AC843" s="1"/>
  <c r="AC844" s="1"/>
  <c r="AC845" s="1"/>
  <c r="AC846" s="1"/>
  <c r="AC847" s="1"/>
  <c r="AC848" s="1"/>
  <c r="AC849" s="1"/>
  <c r="AC850" s="1"/>
  <c r="AC851" s="1"/>
  <c r="AC852" s="1"/>
  <c r="AC853" s="1"/>
  <c r="AC854" s="1"/>
  <c r="AC855" s="1"/>
  <c r="AC856" s="1"/>
  <c r="AC857" s="1"/>
  <c r="AC858" s="1"/>
  <c r="AC859" s="1"/>
  <c r="AC860" s="1"/>
  <c r="AC861" s="1"/>
  <c r="AC862" s="1"/>
  <c r="AC863" s="1"/>
  <c r="AC864" s="1"/>
  <c r="AC865" s="1"/>
  <c r="AC866" s="1"/>
  <c r="AC867" s="1"/>
  <c r="AC868" s="1"/>
  <c r="AC869" s="1"/>
  <c r="AC870" s="1"/>
  <c r="AC871" s="1"/>
  <c r="AC872" s="1"/>
  <c r="AC873" s="1"/>
  <c r="AC874" s="1"/>
  <c r="AC875" s="1"/>
  <c r="AC876" s="1"/>
  <c r="AC877" s="1"/>
  <c r="AC878" s="1"/>
  <c r="AC879" s="1"/>
  <c r="AC880" s="1"/>
  <c r="AC881" s="1"/>
  <c r="AC882" s="1"/>
  <c r="AC883" s="1"/>
  <c r="AC884" s="1"/>
  <c r="AC885" s="1"/>
  <c r="AC886" s="1"/>
  <c r="AC887" s="1"/>
  <c r="AC888" s="1"/>
  <c r="AC889" s="1"/>
  <c r="AC890" s="1"/>
  <c r="AC891" s="1"/>
  <c r="AC892" s="1"/>
  <c r="AC893" s="1"/>
  <c r="AC894" s="1"/>
  <c r="AC895" s="1"/>
  <c r="AC896" s="1"/>
  <c r="AC897" s="1"/>
  <c r="AC898" s="1"/>
  <c r="AC899" s="1"/>
  <c r="AC900" s="1"/>
  <c r="AC901" s="1"/>
  <c r="AC902" s="1"/>
  <c r="AC903" s="1"/>
  <c r="AC904" s="1"/>
  <c r="AC905" s="1"/>
  <c r="AC906" s="1"/>
  <c r="AC907" s="1"/>
  <c r="AC908" s="1"/>
  <c r="AC909" s="1"/>
  <c r="AC910" s="1"/>
  <c r="AC911" s="1"/>
  <c r="AC912" s="1"/>
  <c r="AC913" s="1"/>
  <c r="AC914" s="1"/>
  <c r="AC915" s="1"/>
  <c r="AC916" s="1"/>
  <c r="AC917" s="1"/>
  <c r="AC918" s="1"/>
  <c r="AC919" s="1"/>
  <c r="AC920" s="1"/>
  <c r="AC921" s="1"/>
  <c r="AC922" s="1"/>
  <c r="AC923" s="1"/>
  <c r="AC924" s="1"/>
  <c r="AC925" s="1"/>
  <c r="AC926" s="1"/>
  <c r="AC927" s="1"/>
  <c r="AC928" s="1"/>
  <c r="AC929" s="1"/>
  <c r="AC930" s="1"/>
  <c r="AC931" s="1"/>
  <c r="AC932" s="1"/>
  <c r="AC933" s="1"/>
  <c r="AC934" s="1"/>
  <c r="AC935" s="1"/>
  <c r="AC936" s="1"/>
  <c r="AC937" s="1"/>
  <c r="AC938" s="1"/>
  <c r="AC939" s="1"/>
  <c r="AC940" s="1"/>
  <c r="AC941" s="1"/>
  <c r="AC942" s="1"/>
  <c r="AC943" s="1"/>
  <c r="AC944" s="1"/>
  <c r="AC945" s="1"/>
  <c r="AC946" s="1"/>
  <c r="AC947" s="1"/>
  <c r="AC948" s="1"/>
  <c r="AC949" s="1"/>
  <c r="AC950" s="1"/>
  <c r="AC951" s="1"/>
  <c r="AC952" s="1"/>
  <c r="AC953" s="1"/>
  <c r="AC954" s="1"/>
  <c r="AC955" s="1"/>
  <c r="AC956" s="1"/>
  <c r="AC957" s="1"/>
  <c r="AC958" s="1"/>
  <c r="AC959" s="1"/>
  <c r="AC960" s="1"/>
  <c r="AC961" s="1"/>
  <c r="AC962" s="1"/>
  <c r="AC963" s="1"/>
  <c r="AC964" s="1"/>
  <c r="AB4"/>
  <c r="BM5"/>
  <c r="AU5"/>
  <c r="AB5"/>
  <c r="F83"/>
  <c r="F107"/>
  <c r="F131"/>
  <c r="F155"/>
  <c r="F179"/>
  <c r="F47"/>
  <c r="F71"/>
  <c r="F95"/>
  <c r="F119"/>
  <c r="F143"/>
  <c r="F167"/>
  <c r="B190"/>
  <c r="L191"/>
  <c r="F191"/>
  <c r="F23"/>
  <c r="F59"/>
  <c r="L192"/>
  <c r="H196"/>
  <c r="M196" s="1"/>
  <c r="L195"/>
  <c r="AC965" l="1"/>
  <c r="AB964"/>
  <c r="BM6"/>
  <c r="AU6"/>
  <c r="AB6"/>
  <c r="B189"/>
  <c r="L190"/>
  <c r="F168"/>
  <c r="F72"/>
  <c r="F132"/>
  <c r="F192"/>
  <c r="F144"/>
  <c r="F120"/>
  <c r="F96"/>
  <c r="F48"/>
  <c r="F180"/>
  <c r="F60"/>
  <c r="F24"/>
  <c r="F156"/>
  <c r="F108"/>
  <c r="F84"/>
  <c r="B196"/>
  <c r="H197"/>
  <c r="M197" s="1"/>
  <c r="AB965" l="1"/>
  <c r="AC966"/>
  <c r="BM7"/>
  <c r="AU7"/>
  <c r="AB7"/>
  <c r="F85"/>
  <c r="F109"/>
  <c r="F157"/>
  <c r="F25"/>
  <c r="F61"/>
  <c r="F121"/>
  <c r="F145"/>
  <c r="F193"/>
  <c r="F133"/>
  <c r="F169"/>
  <c r="B188"/>
  <c r="L189"/>
  <c r="F181"/>
  <c r="F49"/>
  <c r="F97"/>
  <c r="F73"/>
  <c r="L196"/>
  <c r="B197"/>
  <c r="H198"/>
  <c r="M198" s="1"/>
  <c r="AB966" l="1"/>
  <c r="AC967"/>
  <c r="BM8"/>
  <c r="AU8"/>
  <c r="AB8"/>
  <c r="F62"/>
  <c r="F158"/>
  <c r="F86"/>
  <c r="F98"/>
  <c r="B187"/>
  <c r="L188"/>
  <c r="F146"/>
  <c r="F74"/>
  <c r="F50"/>
  <c r="F182"/>
  <c r="F170"/>
  <c r="F134"/>
  <c r="F194"/>
  <c r="F122"/>
  <c r="F26"/>
  <c r="F110"/>
  <c r="B198"/>
  <c r="L197"/>
  <c r="H199"/>
  <c r="M199" s="1"/>
  <c r="AB967" l="1"/>
  <c r="AC968"/>
  <c r="BM9"/>
  <c r="AU9"/>
  <c r="AB9"/>
  <c r="F123"/>
  <c r="F75"/>
  <c r="F99"/>
  <c r="F87"/>
  <c r="F159"/>
  <c r="F63"/>
  <c r="F27"/>
  <c r="F111"/>
  <c r="F195"/>
  <c r="F135"/>
  <c r="F171"/>
  <c r="F183"/>
  <c r="F51"/>
  <c r="F147"/>
  <c r="B186"/>
  <c r="L187"/>
  <c r="B199"/>
  <c r="L198"/>
  <c r="H200"/>
  <c r="M200" s="1"/>
  <c r="AB968" l="1"/>
  <c r="AC969"/>
  <c r="BM10"/>
  <c r="AU10"/>
  <c r="AB10"/>
  <c r="F184"/>
  <c r="F172"/>
  <c r="F136"/>
  <c r="F112"/>
  <c r="F64"/>
  <c r="F88"/>
  <c r="F124"/>
  <c r="B185"/>
  <c r="L186"/>
  <c r="F148"/>
  <c r="F52"/>
  <c r="F196"/>
  <c r="F28"/>
  <c r="F160"/>
  <c r="F100"/>
  <c r="F76"/>
  <c r="B200"/>
  <c r="L199"/>
  <c r="H201"/>
  <c r="M201" s="1"/>
  <c r="AB969" l="1"/>
  <c r="AC970"/>
  <c r="BM11"/>
  <c r="AU11"/>
  <c r="AB11"/>
  <c r="F125"/>
  <c r="F89"/>
  <c r="F113"/>
  <c r="F137"/>
  <c r="F77"/>
  <c r="F101"/>
  <c r="F161"/>
  <c r="F29"/>
  <c r="F197"/>
  <c r="F53"/>
  <c r="F149"/>
  <c r="B184"/>
  <c r="L185"/>
  <c r="F65"/>
  <c r="F173"/>
  <c r="F185"/>
  <c r="B201"/>
  <c r="L200"/>
  <c r="H202"/>
  <c r="M202" s="1"/>
  <c r="AB970" l="1"/>
  <c r="AC971"/>
  <c r="BM12"/>
  <c r="AU12"/>
  <c r="AB12"/>
  <c r="F66"/>
  <c r="F54"/>
  <c r="F162"/>
  <c r="F78"/>
  <c r="F138"/>
  <c r="F174"/>
  <c r="B183"/>
  <c r="L184"/>
  <c r="F186"/>
  <c r="F150"/>
  <c r="F198"/>
  <c r="F30"/>
  <c r="F102"/>
  <c r="F114"/>
  <c r="F90"/>
  <c r="F126"/>
  <c r="B202"/>
  <c r="L201"/>
  <c r="H203"/>
  <c r="M203" s="1"/>
  <c r="AB971" l="1"/>
  <c r="AC972"/>
  <c r="BM13"/>
  <c r="AU13"/>
  <c r="AB13"/>
  <c r="F115"/>
  <c r="F103"/>
  <c r="F199"/>
  <c r="G209"/>
  <c r="G207"/>
  <c r="G210"/>
  <c r="G212"/>
  <c r="F187"/>
  <c r="G202" s="1"/>
  <c r="J202" s="1"/>
  <c r="B182"/>
  <c r="L183"/>
  <c r="F175"/>
  <c r="F79"/>
  <c r="F163"/>
  <c r="G180"/>
  <c r="M180" s="1"/>
  <c r="F55"/>
  <c r="F91"/>
  <c r="G103" s="1"/>
  <c r="M103" s="1"/>
  <c r="G105"/>
  <c r="M105" s="1"/>
  <c r="F127"/>
  <c r="F31"/>
  <c r="G42"/>
  <c r="M42" s="1"/>
  <c r="F151"/>
  <c r="G164" s="1"/>
  <c r="M164" s="1"/>
  <c r="F139"/>
  <c r="G153" s="1"/>
  <c r="M153" s="1"/>
  <c r="F67"/>
  <c r="G84" s="1"/>
  <c r="M84" s="1"/>
  <c r="G77"/>
  <c r="M77" s="1"/>
  <c r="G107"/>
  <c r="M107" s="1"/>
  <c r="G128"/>
  <c r="M128" s="1"/>
  <c r="G114"/>
  <c r="M114" s="1"/>
  <c r="G113"/>
  <c r="M113" s="1"/>
  <c r="G119"/>
  <c r="M119" s="1"/>
  <c r="G211"/>
  <c r="G199"/>
  <c r="J199" s="1"/>
  <c r="G200"/>
  <c r="J200" s="1"/>
  <c r="G188"/>
  <c r="M188" s="1"/>
  <c r="G189"/>
  <c r="M189" s="1"/>
  <c r="G191"/>
  <c r="M191" s="1"/>
  <c r="G95"/>
  <c r="M95" s="1"/>
  <c r="G177"/>
  <c r="M177" s="1"/>
  <c r="G179"/>
  <c r="M179" s="1"/>
  <c r="G65"/>
  <c r="M65" s="1"/>
  <c r="B203"/>
  <c r="L202"/>
  <c r="H204"/>
  <c r="M204" s="1"/>
  <c r="AB972" l="1"/>
  <c r="AC973"/>
  <c r="BM14"/>
  <c r="G44"/>
  <c r="M44" s="1"/>
  <c r="G102"/>
  <c r="M102" s="1"/>
  <c r="G203"/>
  <c r="J203" s="1"/>
  <c r="G175"/>
  <c r="M175" s="1"/>
  <c r="AU14"/>
  <c r="AB14"/>
  <c r="G71"/>
  <c r="M71" s="1"/>
  <c r="G69"/>
  <c r="M69" s="1"/>
  <c r="G41"/>
  <c r="M41" s="1"/>
  <c r="G198"/>
  <c r="J198" s="1"/>
  <c r="G172"/>
  <c r="M172" s="1"/>
  <c r="G171"/>
  <c r="M171" s="1"/>
  <c r="G120"/>
  <c r="M120" s="1"/>
  <c r="G157"/>
  <c r="M157" s="1"/>
  <c r="G122"/>
  <c r="M122" s="1"/>
  <c r="G151"/>
  <c r="M151" s="1"/>
  <c r="G152"/>
  <c r="M152" s="1"/>
  <c r="G154"/>
  <c r="M154" s="1"/>
  <c r="G124"/>
  <c r="M124" s="1"/>
  <c r="G150"/>
  <c r="M150" s="1"/>
  <c r="G155"/>
  <c r="M155" s="1"/>
  <c r="G169"/>
  <c r="M169" s="1"/>
  <c r="G135"/>
  <c r="M135" s="1"/>
  <c r="G134"/>
  <c r="M134" s="1"/>
  <c r="G165"/>
  <c r="M165" s="1"/>
  <c r="G136"/>
  <c r="M136" s="1"/>
  <c r="G167"/>
  <c r="M167" s="1"/>
  <c r="G163"/>
  <c r="M163" s="1"/>
  <c r="G162"/>
  <c r="M162" s="1"/>
  <c r="G49"/>
  <c r="M49" s="1"/>
  <c r="G23"/>
  <c r="G24"/>
  <c r="G28"/>
  <c r="M28" s="1"/>
  <c r="G25"/>
  <c r="G34"/>
  <c r="M34" s="1"/>
  <c r="G31"/>
  <c r="M31" s="1"/>
  <c r="G33"/>
  <c r="M33" s="1"/>
  <c r="G32"/>
  <c r="M32" s="1"/>
  <c r="G22"/>
  <c r="G21"/>
  <c r="G20"/>
  <c r="G26"/>
  <c r="M26" s="1"/>
  <c r="M25" s="1"/>
  <c r="M24" s="1"/>
  <c r="M23" s="1"/>
  <c r="M22" s="1"/>
  <c r="M21" s="1"/>
  <c r="M20" s="1"/>
  <c r="M19" s="1"/>
  <c r="M18" s="1"/>
  <c r="M17" s="1"/>
  <c r="M16" s="1"/>
  <c r="M15" s="1"/>
  <c r="M14" s="1"/>
  <c r="M13" s="1"/>
  <c r="M12" s="1"/>
  <c r="M11" s="1"/>
  <c r="M10" s="1"/>
  <c r="M9" s="1"/>
  <c r="M8" s="1"/>
  <c r="M7" s="1"/>
  <c r="M6" s="1"/>
  <c r="M5" s="1"/>
  <c r="M4" s="1"/>
  <c r="M3" s="1"/>
  <c r="M2" s="1"/>
  <c r="G29"/>
  <c r="M29" s="1"/>
  <c r="G27"/>
  <c r="M27" s="1"/>
  <c r="G30"/>
  <c r="M30" s="1"/>
  <c r="G45"/>
  <c r="M45" s="1"/>
  <c r="G47"/>
  <c r="M47" s="1"/>
  <c r="G145"/>
  <c r="M145" s="1"/>
  <c r="G110"/>
  <c r="M110" s="1"/>
  <c r="G111"/>
  <c r="M111" s="1"/>
  <c r="G112"/>
  <c r="M112" s="1"/>
  <c r="G143"/>
  <c r="M143" s="1"/>
  <c r="G109"/>
  <c r="M109" s="1"/>
  <c r="G75"/>
  <c r="M75" s="1"/>
  <c r="G74"/>
  <c r="M74" s="1"/>
  <c r="G104"/>
  <c r="M104" s="1"/>
  <c r="G76"/>
  <c r="M76" s="1"/>
  <c r="G73"/>
  <c r="M73" s="1"/>
  <c r="G38"/>
  <c r="M38" s="1"/>
  <c r="G37"/>
  <c r="M37" s="1"/>
  <c r="G39"/>
  <c r="M39" s="1"/>
  <c r="G66"/>
  <c r="M66" s="1"/>
  <c r="G70"/>
  <c r="M70" s="1"/>
  <c r="G68"/>
  <c r="M68" s="1"/>
  <c r="G67"/>
  <c r="M67" s="1"/>
  <c r="G97"/>
  <c r="M97" s="1"/>
  <c r="G63"/>
  <c r="M63" s="1"/>
  <c r="G62"/>
  <c r="M62" s="1"/>
  <c r="G92"/>
  <c r="M92" s="1"/>
  <c r="G94"/>
  <c r="M94" s="1"/>
  <c r="G61"/>
  <c r="M61" s="1"/>
  <c r="G64"/>
  <c r="M64" s="1"/>
  <c r="G93"/>
  <c r="M93" s="1"/>
  <c r="G91"/>
  <c r="M91" s="1"/>
  <c r="G193"/>
  <c r="M193" s="1"/>
  <c r="G159"/>
  <c r="M159" s="1"/>
  <c r="G158"/>
  <c r="M158" s="1"/>
  <c r="G161"/>
  <c r="M161" s="1"/>
  <c r="G160"/>
  <c r="M160" s="1"/>
  <c r="G190"/>
  <c r="M190" s="1"/>
  <c r="G186"/>
  <c r="M186" s="1"/>
  <c r="G187"/>
  <c r="M187" s="1"/>
  <c r="B181"/>
  <c r="L182"/>
  <c r="G194"/>
  <c r="J194" s="1"/>
  <c r="G206"/>
  <c r="G195"/>
  <c r="J195" s="1"/>
  <c r="G182"/>
  <c r="M182" s="1"/>
  <c r="G183"/>
  <c r="M183" s="1"/>
  <c r="G196"/>
  <c r="J196" s="1"/>
  <c r="G185"/>
  <c r="M185" s="1"/>
  <c r="G201"/>
  <c r="J201" s="1"/>
  <c r="G184"/>
  <c r="M184" s="1"/>
  <c r="G208"/>
  <c r="G139"/>
  <c r="M139" s="1"/>
  <c r="G142"/>
  <c r="M142" s="1"/>
  <c r="G140"/>
  <c r="M140" s="1"/>
  <c r="G36"/>
  <c r="M36" s="1"/>
  <c r="G60"/>
  <c r="M60" s="1"/>
  <c r="G89"/>
  <c r="M89" s="1"/>
  <c r="G118"/>
  <c r="M118" s="1"/>
  <c r="G129"/>
  <c r="M129" s="1"/>
  <c r="G130"/>
  <c r="M130" s="1"/>
  <c r="G132"/>
  <c r="M132" s="1"/>
  <c r="G35"/>
  <c r="M35" s="1"/>
  <c r="G85"/>
  <c r="M85" s="1"/>
  <c r="G56"/>
  <c r="M56" s="1"/>
  <c r="G50"/>
  <c r="M50" s="1"/>
  <c r="G52"/>
  <c r="M52" s="1"/>
  <c r="G55"/>
  <c r="M55" s="1"/>
  <c r="G54"/>
  <c r="M54" s="1"/>
  <c r="G79"/>
  <c r="M79" s="1"/>
  <c r="G81"/>
  <c r="M81" s="1"/>
  <c r="G53"/>
  <c r="M53" s="1"/>
  <c r="G59"/>
  <c r="M59" s="1"/>
  <c r="G51"/>
  <c r="M51" s="1"/>
  <c r="G78"/>
  <c r="M78" s="1"/>
  <c r="G82"/>
  <c r="M82" s="1"/>
  <c r="G83"/>
  <c r="M83" s="1"/>
  <c r="G80"/>
  <c r="M80" s="1"/>
  <c r="G57"/>
  <c r="M57" s="1"/>
  <c r="G181"/>
  <c r="M181" s="1"/>
  <c r="G146"/>
  <c r="M146" s="1"/>
  <c r="G148"/>
  <c r="M148" s="1"/>
  <c r="G178"/>
  <c r="M178" s="1"/>
  <c r="G174"/>
  <c r="M174" s="1"/>
  <c r="G147"/>
  <c r="M147" s="1"/>
  <c r="G149"/>
  <c r="M149" s="1"/>
  <c r="G176"/>
  <c r="M176" s="1"/>
  <c r="G205"/>
  <c r="G170"/>
  <c r="M170" s="1"/>
  <c r="G173"/>
  <c r="M173" s="1"/>
  <c r="G197"/>
  <c r="J197" s="1"/>
  <c r="G121"/>
  <c r="M121" s="1"/>
  <c r="G86"/>
  <c r="M86" s="1"/>
  <c r="G88"/>
  <c r="M88" s="1"/>
  <c r="G87"/>
  <c r="M87" s="1"/>
  <c r="G117"/>
  <c r="M117" s="1"/>
  <c r="G133"/>
  <c r="M133" s="1"/>
  <c r="G99"/>
  <c r="M99" s="1"/>
  <c r="G98"/>
  <c r="M98" s="1"/>
  <c r="G127"/>
  <c r="M127" s="1"/>
  <c r="G131"/>
  <c r="M131" s="1"/>
  <c r="G126"/>
  <c r="M126" s="1"/>
  <c r="G156"/>
  <c r="M156" s="1"/>
  <c r="G166"/>
  <c r="M166" s="1"/>
  <c r="G168"/>
  <c r="M168" s="1"/>
  <c r="G40"/>
  <c r="M40" s="1"/>
  <c r="G43"/>
  <c r="M43" s="1"/>
  <c r="G46"/>
  <c r="M46" s="1"/>
  <c r="G48"/>
  <c r="M48" s="1"/>
  <c r="G141"/>
  <c r="M141" s="1"/>
  <c r="G138"/>
  <c r="M138" s="1"/>
  <c r="G137"/>
  <c r="M137" s="1"/>
  <c r="G144"/>
  <c r="M144" s="1"/>
  <c r="G100"/>
  <c r="M100" s="1"/>
  <c r="G106"/>
  <c r="M106" s="1"/>
  <c r="G101"/>
  <c r="M101" s="1"/>
  <c r="G108"/>
  <c r="M108" s="1"/>
  <c r="G58"/>
  <c r="M58" s="1"/>
  <c r="G72"/>
  <c r="M72" s="1"/>
  <c r="G90"/>
  <c r="M90" s="1"/>
  <c r="G96"/>
  <c r="M96" s="1"/>
  <c r="G192"/>
  <c r="M192" s="1"/>
  <c r="G204"/>
  <c r="J204" s="1"/>
  <c r="G116"/>
  <c r="M116" s="1"/>
  <c r="G115"/>
  <c r="M115" s="1"/>
  <c r="G125"/>
  <c r="M125" s="1"/>
  <c r="G123"/>
  <c r="M123" s="1"/>
  <c r="B204"/>
  <c r="L203"/>
  <c r="H205"/>
  <c r="M205" s="1"/>
  <c r="AB973" l="1"/>
  <c r="AC974"/>
  <c r="BM15"/>
  <c r="AU15"/>
  <c r="AB15"/>
  <c r="J205"/>
  <c r="B180"/>
  <c r="L181"/>
  <c r="B205"/>
  <c r="L204"/>
  <c r="H206"/>
  <c r="M206" s="1"/>
  <c r="AB974" l="1"/>
  <c r="AC975"/>
  <c r="AB975" s="1"/>
  <c r="BM16"/>
  <c r="AU16"/>
  <c r="AB16"/>
  <c r="J206"/>
  <c r="B179"/>
  <c r="L180"/>
  <c r="B206"/>
  <c r="L205"/>
  <c r="H207"/>
  <c r="AU17" l="1"/>
  <c r="AB17"/>
  <c r="M207"/>
  <c r="J207"/>
  <c r="B178"/>
  <c r="L179"/>
  <c r="B207"/>
  <c r="L206"/>
  <c r="H208"/>
  <c r="BM18" l="1"/>
  <c r="AU18"/>
  <c r="AB18"/>
  <c r="M208"/>
  <c r="J208"/>
  <c r="B177"/>
  <c r="L178"/>
  <c r="B208"/>
  <c r="L207"/>
  <c r="H209"/>
  <c r="AB19" l="1"/>
  <c r="BM19"/>
  <c r="AU19"/>
  <c r="M209"/>
  <c r="J209"/>
  <c r="B176"/>
  <c r="L177"/>
  <c r="B209"/>
  <c r="L208"/>
  <c r="H210"/>
  <c r="BM20" l="1"/>
  <c r="AB20"/>
  <c r="AU20"/>
  <c r="M210"/>
  <c r="J210"/>
  <c r="B175"/>
  <c r="L176"/>
  <c r="B210"/>
  <c r="L209"/>
  <c r="H211"/>
  <c r="AU21" l="1"/>
  <c r="AB21"/>
  <c r="BM21"/>
  <c r="M211"/>
  <c r="J211"/>
  <c r="B174"/>
  <c r="L175"/>
  <c r="B211"/>
  <c r="L210"/>
  <c r="H212"/>
  <c r="BM22" l="1"/>
  <c r="AB22"/>
  <c r="AU22"/>
  <c r="M212"/>
  <c r="J212"/>
  <c r="B173"/>
  <c r="L174"/>
  <c r="B212"/>
  <c r="L211"/>
  <c r="H213"/>
  <c r="M213" s="1"/>
  <c r="AU23" l="1"/>
  <c r="AB23"/>
  <c r="BM23"/>
  <c r="B172"/>
  <c r="L173"/>
  <c r="B213"/>
  <c r="L212"/>
  <c r="H214"/>
  <c r="M214" s="1"/>
  <c r="BM24" l="1"/>
  <c r="AB24"/>
  <c r="AU24"/>
  <c r="B171"/>
  <c r="L172"/>
  <c r="B214"/>
  <c r="L213"/>
  <c r="H215"/>
  <c r="M215" s="1"/>
  <c r="AU25" l="1"/>
  <c r="AB25"/>
  <c r="BM25"/>
  <c r="B170"/>
  <c r="L171"/>
  <c r="B215"/>
  <c r="L214"/>
  <c r="H216"/>
  <c r="M216" s="1"/>
  <c r="BM26" l="1"/>
  <c r="AB26"/>
  <c r="AU26"/>
  <c r="B169"/>
  <c r="L170"/>
  <c r="B216"/>
  <c r="L215"/>
  <c r="H217"/>
  <c r="M217" s="1"/>
  <c r="AU27" l="1"/>
  <c r="AB27"/>
  <c r="BM27"/>
  <c r="B168"/>
  <c r="L169"/>
  <c r="B217"/>
  <c r="L216"/>
  <c r="H218"/>
  <c r="M218" s="1"/>
  <c r="BM28" l="1"/>
  <c r="AB28"/>
  <c r="AU28"/>
  <c r="B167"/>
  <c r="L168"/>
  <c r="B218"/>
  <c r="L217"/>
  <c r="H219"/>
  <c r="M219" s="1"/>
  <c r="AU29" l="1"/>
  <c r="AB29"/>
  <c r="BM29"/>
  <c r="B166"/>
  <c r="L167"/>
  <c r="B219"/>
  <c r="L218"/>
  <c r="H220"/>
  <c r="M220" s="1"/>
  <c r="AB30" l="1"/>
  <c r="AU30"/>
  <c r="BM30"/>
  <c r="B165"/>
  <c r="L166"/>
  <c r="B220"/>
  <c r="L219"/>
  <c r="H221"/>
  <c r="M221" s="1"/>
  <c r="BM31" l="1"/>
  <c r="AU31"/>
  <c r="AB31"/>
  <c r="B164"/>
  <c r="L165"/>
  <c r="B221"/>
  <c r="L220"/>
  <c r="H222"/>
  <c r="M222" s="1"/>
  <c r="AB32" l="1"/>
  <c r="AU32"/>
  <c r="BM32"/>
  <c r="B163"/>
  <c r="L164"/>
  <c r="B222"/>
  <c r="L221"/>
  <c r="H223"/>
  <c r="M223" s="1"/>
  <c r="AU33" l="1"/>
  <c r="AB33"/>
  <c r="BM33"/>
  <c r="B162"/>
  <c r="L163"/>
  <c r="B223"/>
  <c r="L222"/>
  <c r="H224"/>
  <c r="M224" s="1"/>
  <c r="AB34" l="1"/>
  <c r="AU34"/>
  <c r="BM34"/>
  <c r="B161"/>
  <c r="L162"/>
  <c r="B224"/>
  <c r="L223"/>
  <c r="H225"/>
  <c r="M225" s="1"/>
  <c r="AU35" l="1"/>
  <c r="BM35"/>
  <c r="AB35"/>
  <c r="B160"/>
  <c r="L161"/>
  <c r="B225"/>
  <c r="L224"/>
  <c r="H226"/>
  <c r="M226" s="1"/>
  <c r="AU36" l="1"/>
  <c r="AB36"/>
  <c r="BM36"/>
  <c r="B159"/>
  <c r="L160"/>
  <c r="B226"/>
  <c r="L225"/>
  <c r="H227"/>
  <c r="M227" s="1"/>
  <c r="BM37" l="1"/>
  <c r="AB37"/>
  <c r="AU37"/>
  <c r="B158"/>
  <c r="L159"/>
  <c r="B227"/>
  <c r="L226"/>
  <c r="H228"/>
  <c r="M228" s="1"/>
  <c r="AU38" l="1"/>
  <c r="AB38"/>
  <c r="BM38"/>
  <c r="B157"/>
  <c r="L158"/>
  <c r="B228"/>
  <c r="L227"/>
  <c r="H229"/>
  <c r="M229" s="1"/>
  <c r="BM39" l="1"/>
  <c r="AB39"/>
  <c r="AU39"/>
  <c r="B156"/>
  <c r="L157"/>
  <c r="B229"/>
  <c r="L228"/>
  <c r="H230"/>
  <c r="M230" s="1"/>
  <c r="AU40" l="1"/>
  <c r="AB40"/>
  <c r="BM40"/>
  <c r="B155"/>
  <c r="L156"/>
  <c r="B230"/>
  <c r="L229"/>
  <c r="H231"/>
  <c r="M231" s="1"/>
  <c r="BM41" l="1"/>
  <c r="AB41"/>
  <c r="AU41"/>
  <c r="B154"/>
  <c r="L155"/>
  <c r="B231"/>
  <c r="L230"/>
  <c r="H232"/>
  <c r="M232" s="1"/>
  <c r="BM42" l="1"/>
  <c r="AU42"/>
  <c r="AB42"/>
  <c r="B153"/>
  <c r="L154"/>
  <c r="B232"/>
  <c r="L231"/>
  <c r="H233"/>
  <c r="M233" s="1"/>
  <c r="AB43" l="1"/>
  <c r="AU43"/>
  <c r="BM43"/>
  <c r="B152"/>
  <c r="L153"/>
  <c r="B233"/>
  <c r="L232"/>
  <c r="H234"/>
  <c r="M234" s="1"/>
  <c r="AU44" l="1"/>
  <c r="AB44"/>
  <c r="BM44"/>
  <c r="B151"/>
  <c r="L152"/>
  <c r="B234"/>
  <c r="L233"/>
  <c r="H235"/>
  <c r="M235" s="1"/>
  <c r="AB45" l="1"/>
  <c r="AU45"/>
  <c r="BM45"/>
  <c r="B150"/>
  <c r="L151"/>
  <c r="B235"/>
  <c r="L234"/>
  <c r="H236"/>
  <c r="M236" s="1"/>
  <c r="AU46" l="1"/>
  <c r="AB46"/>
  <c r="BM46"/>
  <c r="B149"/>
  <c r="L150"/>
  <c r="B236"/>
  <c r="L235"/>
  <c r="H237"/>
  <c r="M237" s="1"/>
  <c r="AB47" l="1"/>
  <c r="AU47"/>
  <c r="BM47"/>
  <c r="B148"/>
  <c r="L149"/>
  <c r="B237"/>
  <c r="L236"/>
  <c r="H238"/>
  <c r="M238" s="1"/>
  <c r="BM48" l="1"/>
  <c r="AU48"/>
  <c r="AB48"/>
  <c r="B147"/>
  <c r="L148"/>
  <c r="B238"/>
  <c r="L237"/>
  <c r="H239"/>
  <c r="M239" s="1"/>
  <c r="BM49" l="1"/>
  <c r="AB49"/>
  <c r="AU49"/>
  <c r="B146"/>
  <c r="L147"/>
  <c r="B239"/>
  <c r="L238"/>
  <c r="H240"/>
  <c r="M240" s="1"/>
  <c r="AU50" l="1"/>
  <c r="AB50"/>
  <c r="BM50"/>
  <c r="B145"/>
  <c r="L146"/>
  <c r="B240"/>
  <c r="L239"/>
  <c r="H241"/>
  <c r="M241" s="1"/>
  <c r="AB51" l="1"/>
  <c r="AU51"/>
  <c r="BM51"/>
  <c r="B144"/>
  <c r="L145"/>
  <c r="B241"/>
  <c r="L240"/>
  <c r="H242"/>
  <c r="M242" s="1"/>
  <c r="BM52" l="1"/>
  <c r="AU52"/>
  <c r="AB52"/>
  <c r="B143"/>
  <c r="L144"/>
  <c r="B242"/>
  <c r="L241"/>
  <c r="H243"/>
  <c r="M243" s="1"/>
  <c r="BM53" l="1"/>
  <c r="AB53"/>
  <c r="AU53"/>
  <c r="B142"/>
  <c r="L143"/>
  <c r="B243"/>
  <c r="L242"/>
  <c r="H244"/>
  <c r="M244" s="1"/>
  <c r="BM54" l="1"/>
  <c r="AU54"/>
  <c r="AB54"/>
  <c r="B141"/>
  <c r="L142"/>
  <c r="B244"/>
  <c r="L243"/>
  <c r="H245"/>
  <c r="M245" s="1"/>
  <c r="AB55" l="1"/>
  <c r="AU55"/>
  <c r="BM55"/>
  <c r="B140"/>
  <c r="L141"/>
  <c r="B245"/>
  <c r="L244"/>
  <c r="H246"/>
  <c r="M246" s="1"/>
  <c r="BM56" l="1"/>
  <c r="AU56"/>
  <c r="AB56"/>
  <c r="B139"/>
  <c r="L140"/>
  <c r="B246"/>
  <c r="L245"/>
  <c r="H247"/>
  <c r="M247" s="1"/>
  <c r="AB57" l="1"/>
  <c r="AU57"/>
  <c r="BM57"/>
  <c r="B138"/>
  <c r="L139"/>
  <c r="B247"/>
  <c r="L246"/>
  <c r="H248"/>
  <c r="M248" s="1"/>
  <c r="BM58" l="1"/>
  <c r="AU58"/>
  <c r="AB58"/>
  <c r="B137"/>
  <c r="L138"/>
  <c r="B248"/>
  <c r="L247"/>
  <c r="H249"/>
  <c r="M249" s="1"/>
  <c r="AB59" l="1"/>
  <c r="AU59"/>
  <c r="BM59"/>
  <c r="B136"/>
  <c r="L137"/>
  <c r="B249"/>
  <c r="L248"/>
  <c r="H250"/>
  <c r="M250" s="1"/>
  <c r="AU60" l="1"/>
  <c r="AB60"/>
  <c r="BM60"/>
  <c r="B135"/>
  <c r="L136"/>
  <c r="B250"/>
  <c r="L249"/>
  <c r="H251"/>
  <c r="M251" s="1"/>
  <c r="BM61" l="1"/>
  <c r="AB61"/>
  <c r="AU61"/>
  <c r="B134"/>
  <c r="L135"/>
  <c r="B251"/>
  <c r="L250"/>
  <c r="H252"/>
  <c r="M252" s="1"/>
  <c r="AU62" l="1"/>
  <c r="AB62"/>
  <c r="BM62"/>
  <c r="B133"/>
  <c r="L134"/>
  <c r="B252"/>
  <c r="L251"/>
  <c r="H253"/>
  <c r="M253" s="1"/>
  <c r="BM63" l="1"/>
  <c r="AB63"/>
  <c r="AU63"/>
  <c r="B132"/>
  <c r="L133"/>
  <c r="B253"/>
  <c r="L252"/>
  <c r="H254"/>
  <c r="M254" s="1"/>
  <c r="AU64" l="1"/>
  <c r="AB64"/>
  <c r="BM64"/>
  <c r="B131"/>
  <c r="L132"/>
  <c r="B254"/>
  <c r="L253"/>
  <c r="H255"/>
  <c r="M255" s="1"/>
  <c r="AB65" l="1"/>
  <c r="AU65"/>
  <c r="BM65"/>
  <c r="B130"/>
  <c r="L131"/>
  <c r="B255"/>
  <c r="L254"/>
  <c r="H256"/>
  <c r="M256" s="1"/>
  <c r="BM66" l="1"/>
  <c r="AU66"/>
  <c r="AB66"/>
  <c r="B129"/>
  <c r="L130"/>
  <c r="B256"/>
  <c r="L255"/>
  <c r="H257"/>
  <c r="M257" s="1"/>
  <c r="BM67" l="1"/>
  <c r="AB67"/>
  <c r="AU67"/>
  <c r="B128"/>
  <c r="L129"/>
  <c r="B257"/>
  <c r="L256"/>
  <c r="H258"/>
  <c r="M258" s="1"/>
  <c r="AU68" l="1"/>
  <c r="AB68"/>
  <c r="BM68"/>
  <c r="B127"/>
  <c r="L128"/>
  <c r="B258"/>
  <c r="L257"/>
  <c r="H259"/>
  <c r="M259" s="1"/>
  <c r="BM69" l="1"/>
  <c r="AB69"/>
  <c r="AU69"/>
  <c r="B126"/>
  <c r="L127"/>
  <c r="B259"/>
  <c r="L258"/>
  <c r="H260"/>
  <c r="M260" s="1"/>
  <c r="AU70" l="1"/>
  <c r="AB70"/>
  <c r="BM70"/>
  <c r="B125"/>
  <c r="L126"/>
  <c r="B260"/>
  <c r="L259"/>
  <c r="H261"/>
  <c r="M261" s="1"/>
  <c r="BM71" l="1"/>
  <c r="AB71"/>
  <c r="AU71"/>
  <c r="B124"/>
  <c r="L125"/>
  <c r="B261"/>
  <c r="L260"/>
  <c r="H262"/>
  <c r="M262" s="1"/>
  <c r="AU72" l="1"/>
  <c r="AB72"/>
  <c r="BM72"/>
  <c r="B123"/>
  <c r="L124"/>
  <c r="B262"/>
  <c r="L261"/>
  <c r="H263"/>
  <c r="M263" s="1"/>
  <c r="BM73" l="1"/>
  <c r="AB73"/>
  <c r="AU73"/>
  <c r="B122"/>
  <c r="L123"/>
  <c r="B263"/>
  <c r="L262"/>
  <c r="H264"/>
  <c r="M264" s="1"/>
  <c r="AU74" l="1"/>
  <c r="AB74"/>
  <c r="BM74"/>
  <c r="B121"/>
  <c r="L122"/>
  <c r="B264"/>
  <c r="L263"/>
  <c r="H265"/>
  <c r="M265" s="1"/>
  <c r="BM75" l="1"/>
  <c r="AB75"/>
  <c r="AU75"/>
  <c r="B120"/>
  <c r="L121"/>
  <c r="B265"/>
  <c r="L264"/>
  <c r="H266"/>
  <c r="M266" s="1"/>
  <c r="AU76" l="1"/>
  <c r="AB76"/>
  <c r="BM76"/>
  <c r="B119"/>
  <c r="L120"/>
  <c r="B266"/>
  <c r="L265"/>
  <c r="H267"/>
  <c r="M267" s="1"/>
  <c r="BM77" l="1"/>
  <c r="AB77"/>
  <c r="AU77"/>
  <c r="B118"/>
  <c r="L119"/>
  <c r="B267"/>
  <c r="L266"/>
  <c r="H268"/>
  <c r="M268" s="1"/>
  <c r="AU78" l="1"/>
  <c r="AB78"/>
  <c r="BM78"/>
  <c r="B117"/>
  <c r="L118"/>
  <c r="B268"/>
  <c r="L267"/>
  <c r="H269"/>
  <c r="M269" s="1"/>
  <c r="BM79" l="1"/>
  <c r="AB79"/>
  <c r="AU79"/>
  <c r="B116"/>
  <c r="L117"/>
  <c r="B269"/>
  <c r="L268"/>
  <c r="H270"/>
  <c r="M270" s="1"/>
  <c r="AU80" l="1"/>
  <c r="AB80"/>
  <c r="BM80"/>
  <c r="B115"/>
  <c r="L116"/>
  <c r="B270"/>
  <c r="L269"/>
  <c r="H271"/>
  <c r="M271" s="1"/>
  <c r="BM81" l="1"/>
  <c r="AB81"/>
  <c r="AU81"/>
  <c r="B114"/>
  <c r="L115"/>
  <c r="B271"/>
  <c r="L270"/>
  <c r="H272"/>
  <c r="M272" s="1"/>
  <c r="AU82" l="1"/>
  <c r="AB82"/>
  <c r="BM82"/>
  <c r="B113"/>
  <c r="L114"/>
  <c r="B272"/>
  <c r="L271"/>
  <c r="H273"/>
  <c r="M273" s="1"/>
  <c r="BM83" l="1"/>
  <c r="AB83"/>
  <c r="AU83"/>
  <c r="B112"/>
  <c r="L113"/>
  <c r="B273"/>
  <c r="L272"/>
  <c r="H274"/>
  <c r="M274" s="1"/>
  <c r="AU84" l="1"/>
  <c r="AB84"/>
  <c r="BM84"/>
  <c r="B111"/>
  <c r="L112"/>
  <c r="B274"/>
  <c r="L273"/>
  <c r="H275"/>
  <c r="M275" s="1"/>
  <c r="BM85" l="1"/>
  <c r="AB85"/>
  <c r="AU85"/>
  <c r="B110"/>
  <c r="L111"/>
  <c r="B275"/>
  <c r="L274"/>
  <c r="H276"/>
  <c r="M276" s="1"/>
  <c r="AU86" l="1"/>
  <c r="AB86"/>
  <c r="BM86"/>
  <c r="B109"/>
  <c r="L110"/>
  <c r="B276"/>
  <c r="L275"/>
  <c r="H277"/>
  <c r="M277" s="1"/>
  <c r="BM87" l="1"/>
  <c r="AB87"/>
  <c r="AU87"/>
  <c r="B108"/>
  <c r="L109"/>
  <c r="B277"/>
  <c r="L276"/>
  <c r="H278"/>
  <c r="M278" s="1"/>
  <c r="AU88" l="1"/>
  <c r="AB88"/>
  <c r="BM88"/>
  <c r="B107"/>
  <c r="L108"/>
  <c r="B278"/>
  <c r="L277"/>
  <c r="H279"/>
  <c r="M279" s="1"/>
  <c r="BM89" l="1"/>
  <c r="AB89"/>
  <c r="AU89"/>
  <c r="B106"/>
  <c r="L107"/>
  <c r="B279"/>
  <c r="L278"/>
  <c r="H280"/>
  <c r="M280" s="1"/>
  <c r="AU90" l="1"/>
  <c r="AB90"/>
  <c r="BM90"/>
  <c r="B105"/>
  <c r="L106"/>
  <c r="B280"/>
  <c r="L279"/>
  <c r="H281"/>
  <c r="M281" s="1"/>
  <c r="BM91" l="1"/>
  <c r="AB91"/>
  <c r="AU91"/>
  <c r="B104"/>
  <c r="L105"/>
  <c r="B281"/>
  <c r="L280"/>
  <c r="H282"/>
  <c r="M282" s="1"/>
  <c r="AU92" l="1"/>
  <c r="AB92"/>
  <c r="BM92"/>
  <c r="B103"/>
  <c r="L104"/>
  <c r="B282"/>
  <c r="L281"/>
  <c r="H283"/>
  <c r="M283" s="1"/>
  <c r="BM93" l="1"/>
  <c r="AB93"/>
  <c r="AU93"/>
  <c r="B102"/>
  <c r="L103"/>
  <c r="B283"/>
  <c r="L282"/>
  <c r="H284"/>
  <c r="M284" s="1"/>
  <c r="AU94" l="1"/>
  <c r="AB94"/>
  <c r="BM94"/>
  <c r="B101"/>
  <c r="L102"/>
  <c r="B284"/>
  <c r="L283"/>
  <c r="H285"/>
  <c r="M285" s="1"/>
  <c r="BM95" l="1"/>
  <c r="AB95"/>
  <c r="AU95"/>
  <c r="B100"/>
  <c r="L101"/>
  <c r="B285"/>
  <c r="L284"/>
  <c r="H286"/>
  <c r="M286" s="1"/>
  <c r="AU96" l="1"/>
  <c r="AB96"/>
  <c r="BM96"/>
  <c r="B99"/>
  <c r="L100"/>
  <c r="B286"/>
  <c r="L285"/>
  <c r="H287"/>
  <c r="M287" s="1"/>
  <c r="BM97" l="1"/>
  <c r="AB97"/>
  <c r="AU97"/>
  <c r="B98"/>
  <c r="L99"/>
  <c r="B287"/>
  <c r="L286"/>
  <c r="H288"/>
  <c r="M288" s="1"/>
  <c r="AU98" l="1"/>
  <c r="AB98"/>
  <c r="BM98"/>
  <c r="B97"/>
  <c r="L98"/>
  <c r="B288"/>
  <c r="L287"/>
  <c r="H289"/>
  <c r="M289" s="1"/>
  <c r="BM99" l="1"/>
  <c r="AB99"/>
  <c r="AU99"/>
  <c r="B96"/>
  <c r="L97"/>
  <c r="B289"/>
  <c r="L288"/>
  <c r="H290"/>
  <c r="M290" s="1"/>
  <c r="AU100" l="1"/>
  <c r="AB100"/>
  <c r="BM100"/>
  <c r="B95"/>
  <c r="L96"/>
  <c r="B290"/>
  <c r="L289"/>
  <c r="H291"/>
  <c r="M291" s="1"/>
  <c r="BM101" l="1"/>
  <c r="AB101"/>
  <c r="AU101"/>
  <c r="B94"/>
  <c r="L95"/>
  <c r="B291"/>
  <c r="L290"/>
  <c r="H292"/>
  <c r="M292" s="1"/>
  <c r="AU102" l="1"/>
  <c r="AB102"/>
  <c r="BM102"/>
  <c r="B93"/>
  <c r="L94"/>
  <c r="B292"/>
  <c r="L291"/>
  <c r="H293"/>
  <c r="M293" s="1"/>
  <c r="AB103" l="1"/>
  <c r="AU103"/>
  <c r="BM103"/>
  <c r="B92"/>
  <c r="L93"/>
  <c r="B293"/>
  <c r="L292"/>
  <c r="H294"/>
  <c r="M294" s="1"/>
  <c r="BM104" l="1"/>
  <c r="AU104"/>
  <c r="AB104"/>
  <c r="B91"/>
  <c r="L92"/>
  <c r="B294"/>
  <c r="L293"/>
  <c r="H295"/>
  <c r="M295" s="1"/>
  <c r="AB105" l="1"/>
  <c r="AU105"/>
  <c r="BM105"/>
  <c r="B90"/>
  <c r="L91"/>
  <c r="B295"/>
  <c r="L294"/>
  <c r="H296"/>
  <c r="M296" s="1"/>
  <c r="AU106" l="1"/>
  <c r="AB106"/>
  <c r="BM106"/>
  <c r="B89"/>
  <c r="L90"/>
  <c r="B296"/>
  <c r="L295"/>
  <c r="H297"/>
  <c r="M297" s="1"/>
  <c r="BM107" l="1"/>
  <c r="AB107"/>
  <c r="AU107"/>
  <c r="B88"/>
  <c r="L89"/>
  <c r="B297"/>
  <c r="L296"/>
  <c r="H298"/>
  <c r="M298" s="1"/>
  <c r="AU108" l="1"/>
  <c r="AB108"/>
  <c r="BM108"/>
  <c r="B87"/>
  <c r="L88"/>
  <c r="B298"/>
  <c r="L297"/>
  <c r="H299"/>
  <c r="M299" s="1"/>
  <c r="AB109" l="1"/>
  <c r="AU109"/>
  <c r="BM109"/>
  <c r="B86"/>
  <c r="L87"/>
  <c r="B299"/>
  <c r="L298"/>
  <c r="H300"/>
  <c r="M300" s="1"/>
  <c r="BM110" l="1"/>
  <c r="BP10" s="1"/>
  <c r="AU110"/>
  <c r="AB110"/>
  <c r="B85"/>
  <c r="L86"/>
  <c r="B300"/>
  <c r="L299"/>
  <c r="H301"/>
  <c r="M301" s="1"/>
  <c r="AB111" l="1"/>
  <c r="AU111"/>
  <c r="BM111"/>
  <c r="BP9" s="1"/>
  <c r="B84"/>
  <c r="L85"/>
  <c r="B301"/>
  <c r="L300"/>
  <c r="H302"/>
  <c r="M302" s="1"/>
  <c r="BM112" l="1"/>
  <c r="BP8" s="1"/>
  <c r="AU112"/>
  <c r="AB112"/>
  <c r="B83"/>
  <c r="L84"/>
  <c r="B302"/>
  <c r="L301"/>
  <c r="H303"/>
  <c r="M303" s="1"/>
  <c r="AB113" l="1"/>
  <c r="AU113"/>
  <c r="BM113"/>
  <c r="BP7" s="1"/>
  <c r="B82"/>
  <c r="L83"/>
  <c r="B303"/>
  <c r="L302"/>
  <c r="H304"/>
  <c r="M304" s="1"/>
  <c r="BM114" l="1"/>
  <c r="BP6" s="1"/>
  <c r="AU114"/>
  <c r="AB114"/>
  <c r="B81"/>
  <c r="L82"/>
  <c r="B304"/>
  <c r="L303"/>
  <c r="H305"/>
  <c r="M305" s="1"/>
  <c r="AB115" l="1"/>
  <c r="AU115"/>
  <c r="BM115"/>
  <c r="BP5" s="1"/>
  <c r="B80"/>
  <c r="L81"/>
  <c r="B305"/>
  <c r="L304"/>
  <c r="H306"/>
  <c r="M306" s="1"/>
  <c r="BM116" l="1"/>
  <c r="BP4" s="1"/>
  <c r="AU116"/>
  <c r="AB116"/>
  <c r="B79"/>
  <c r="L80"/>
  <c r="B306"/>
  <c r="L305"/>
  <c r="H307"/>
  <c r="M307" s="1"/>
  <c r="AB117" l="1"/>
  <c r="AU117"/>
  <c r="BM117"/>
  <c r="BP3" s="1"/>
  <c r="B78"/>
  <c r="L79"/>
  <c r="B307"/>
  <c r="L306"/>
  <c r="H308"/>
  <c r="M308" s="1"/>
  <c r="AU118" l="1"/>
  <c r="AB118"/>
  <c r="B77"/>
  <c r="L78"/>
  <c r="B308"/>
  <c r="L307"/>
  <c r="H309"/>
  <c r="M309" s="1"/>
  <c r="BM118" l="1"/>
  <c r="BP2" s="1"/>
  <c r="AB119"/>
  <c r="AU119"/>
  <c r="B76"/>
  <c r="L77"/>
  <c r="B309"/>
  <c r="L308"/>
  <c r="H310"/>
  <c r="M310" s="1"/>
  <c r="BM119" l="1"/>
  <c r="AU120"/>
  <c r="AB120"/>
  <c r="B75"/>
  <c r="L76"/>
  <c r="B310"/>
  <c r="L309"/>
  <c r="H311"/>
  <c r="M311" s="1"/>
  <c r="BM120" l="1"/>
  <c r="AB121"/>
  <c r="AU121"/>
  <c r="B74"/>
  <c r="L75"/>
  <c r="B311"/>
  <c r="L310"/>
  <c r="H312"/>
  <c r="M312" s="1"/>
  <c r="BM121" l="1"/>
  <c r="AU122"/>
  <c r="AB122"/>
  <c r="B73"/>
  <c r="L74"/>
  <c r="B312"/>
  <c r="L311"/>
  <c r="H313"/>
  <c r="M313" s="1"/>
  <c r="BM122" l="1"/>
  <c r="AB123"/>
  <c r="AU123"/>
  <c r="B72"/>
  <c r="L73"/>
  <c r="B313"/>
  <c r="L312"/>
  <c r="H314"/>
  <c r="M314" s="1"/>
  <c r="BM123" l="1"/>
  <c r="AU124"/>
  <c r="AB124"/>
  <c r="B71"/>
  <c r="L72"/>
  <c r="B314"/>
  <c r="L313"/>
  <c r="H315"/>
  <c r="M315" s="1"/>
  <c r="BM124" l="1"/>
  <c r="AB125"/>
  <c r="AU125"/>
  <c r="B70"/>
  <c r="L71"/>
  <c r="B315"/>
  <c r="L314"/>
  <c r="H316"/>
  <c r="M316" s="1"/>
  <c r="BM125" l="1"/>
  <c r="AU126"/>
  <c r="AB126"/>
  <c r="B69"/>
  <c r="L70"/>
  <c r="B316"/>
  <c r="L315"/>
  <c r="H317"/>
  <c r="M317" s="1"/>
  <c r="BM126" l="1"/>
  <c r="AB127"/>
  <c r="AU127"/>
  <c r="B68"/>
  <c r="L69"/>
  <c r="B317"/>
  <c r="L316"/>
  <c r="H318"/>
  <c r="M318" s="1"/>
  <c r="BM127" l="1"/>
  <c r="AZ8"/>
  <c r="AU128"/>
  <c r="AB128"/>
  <c r="B67"/>
  <c r="L68"/>
  <c r="B318"/>
  <c r="L317"/>
  <c r="H319"/>
  <c r="M319" s="1"/>
  <c r="AB129" l="1"/>
  <c r="AU129"/>
  <c r="B66"/>
  <c r="L67"/>
  <c r="B319"/>
  <c r="L318"/>
  <c r="H320"/>
  <c r="M320" s="1"/>
  <c r="AU130" l="1"/>
  <c r="AB130"/>
  <c r="B65"/>
  <c r="L66"/>
  <c r="B320"/>
  <c r="L319"/>
  <c r="H321"/>
  <c r="M321" s="1"/>
  <c r="AB131" l="1"/>
  <c r="AU131"/>
  <c r="B64"/>
  <c r="L65"/>
  <c r="B321"/>
  <c r="L320"/>
  <c r="H322"/>
  <c r="M322" s="1"/>
  <c r="AU132" l="1"/>
  <c r="AB132"/>
  <c r="B63"/>
  <c r="L64"/>
  <c r="B322"/>
  <c r="L321"/>
  <c r="H323"/>
  <c r="M323" s="1"/>
  <c r="AB133" l="1"/>
  <c r="AU133"/>
  <c r="B62"/>
  <c r="L63"/>
  <c r="B323"/>
  <c r="L322"/>
  <c r="H324"/>
  <c r="M324" s="1"/>
  <c r="AU134" l="1"/>
  <c r="AB134"/>
  <c r="B61"/>
  <c r="L62"/>
  <c r="B324"/>
  <c r="L323"/>
  <c r="H325"/>
  <c r="M325" s="1"/>
  <c r="AB135" l="1"/>
  <c r="AU135"/>
  <c r="B60"/>
  <c r="L61"/>
  <c r="B325"/>
  <c r="L324"/>
  <c r="H326"/>
  <c r="M326" s="1"/>
  <c r="AU136" l="1"/>
  <c r="AB136"/>
  <c r="B59"/>
  <c r="L60"/>
  <c r="B326"/>
  <c r="L325"/>
  <c r="H327"/>
  <c r="M327" s="1"/>
  <c r="AB137" l="1"/>
  <c r="AU137"/>
  <c r="B58"/>
  <c r="L59"/>
  <c r="B327"/>
  <c r="L326"/>
  <c r="H328"/>
  <c r="M328" s="1"/>
  <c r="AU138" l="1"/>
  <c r="AB138"/>
  <c r="B57"/>
  <c r="L58"/>
  <c r="B328"/>
  <c r="L327"/>
  <c r="H329"/>
  <c r="M329" s="1"/>
  <c r="AB139" l="1"/>
  <c r="AU139"/>
  <c r="B56"/>
  <c r="L57"/>
  <c r="B329"/>
  <c r="L328"/>
  <c r="H330"/>
  <c r="M330" s="1"/>
  <c r="AU140" l="1"/>
  <c r="AB140"/>
  <c r="B55"/>
  <c r="L56"/>
  <c r="B330"/>
  <c r="L329"/>
  <c r="H331"/>
  <c r="M331" s="1"/>
  <c r="AB141" l="1"/>
  <c r="AU141"/>
  <c r="B54"/>
  <c r="L55"/>
  <c r="B331"/>
  <c r="L330"/>
  <c r="H332"/>
  <c r="M332" s="1"/>
  <c r="AU142" l="1"/>
  <c r="AB142"/>
  <c r="B53"/>
  <c r="L54"/>
  <c r="B332"/>
  <c r="L331"/>
  <c r="H333"/>
  <c r="M333" s="1"/>
  <c r="AB143" l="1"/>
  <c r="AU143"/>
  <c r="B52"/>
  <c r="L53"/>
  <c r="B333"/>
  <c r="L332"/>
  <c r="H334"/>
  <c r="M334" s="1"/>
  <c r="AU144" l="1"/>
  <c r="AB144"/>
  <c r="B51"/>
  <c r="L52"/>
  <c r="B334"/>
  <c r="L333"/>
  <c r="H335"/>
  <c r="M335" s="1"/>
  <c r="AB145" l="1"/>
  <c r="AU145"/>
  <c r="B50"/>
  <c r="L51"/>
  <c r="B335"/>
  <c r="L334"/>
  <c r="H336"/>
  <c r="M336" s="1"/>
  <c r="AU146" l="1"/>
  <c r="AB146"/>
  <c r="B49"/>
  <c r="L50"/>
  <c r="B336"/>
  <c r="L335"/>
  <c r="H337"/>
  <c r="M337" s="1"/>
  <c r="AB147" l="1"/>
  <c r="AU147"/>
  <c r="B48"/>
  <c r="L49"/>
  <c r="B337"/>
  <c r="L336"/>
  <c r="H338"/>
  <c r="M338" s="1"/>
  <c r="AU148" l="1"/>
  <c r="AB148"/>
  <c r="B47"/>
  <c r="L48"/>
  <c r="B338"/>
  <c r="L337"/>
  <c r="H339"/>
  <c r="M339" s="1"/>
  <c r="AB149" l="1"/>
  <c r="AU149"/>
  <c r="B46"/>
  <c r="L47"/>
  <c r="B339"/>
  <c r="L338"/>
  <c r="H340"/>
  <c r="M340" s="1"/>
  <c r="AU150" l="1"/>
  <c r="AB150"/>
  <c r="B45"/>
  <c r="L46"/>
  <c r="B340"/>
  <c r="L339"/>
  <c r="H341"/>
  <c r="M341" s="1"/>
  <c r="AB151" l="1"/>
  <c r="AU151"/>
  <c r="B44"/>
  <c r="L45"/>
  <c r="B341"/>
  <c r="L340"/>
  <c r="H342"/>
  <c r="M342" s="1"/>
  <c r="AU152" l="1"/>
  <c r="AB152"/>
  <c r="B43"/>
  <c r="L44"/>
  <c r="B342"/>
  <c r="L341"/>
  <c r="H343"/>
  <c r="M343" s="1"/>
  <c r="AB153" l="1"/>
  <c r="AU153"/>
  <c r="B42"/>
  <c r="L43"/>
  <c r="B343"/>
  <c r="L342"/>
  <c r="H344"/>
  <c r="M344" s="1"/>
  <c r="AU154" l="1"/>
  <c r="AB154"/>
  <c r="B41"/>
  <c r="L42"/>
  <c r="B344"/>
  <c r="L343"/>
  <c r="H345"/>
  <c r="M345" s="1"/>
  <c r="AB155" l="1"/>
  <c r="AU155"/>
  <c r="B40"/>
  <c r="L41"/>
  <c r="B345"/>
  <c r="L344"/>
  <c r="H346"/>
  <c r="M346" s="1"/>
  <c r="AU156" l="1"/>
  <c r="AB156"/>
  <c r="B39"/>
  <c r="L40"/>
  <c r="B346"/>
  <c r="L345"/>
  <c r="H347"/>
  <c r="M347" s="1"/>
  <c r="AB157" l="1"/>
  <c r="AU157"/>
  <c r="B38"/>
  <c r="L39"/>
  <c r="B347"/>
  <c r="L346"/>
  <c r="H348"/>
  <c r="M348" s="1"/>
  <c r="AU158" l="1"/>
  <c r="AB158"/>
  <c r="B37"/>
  <c r="L38"/>
  <c r="B348"/>
  <c r="L347"/>
  <c r="H349"/>
  <c r="M349" s="1"/>
  <c r="AB159" l="1"/>
  <c r="AU159"/>
  <c r="B36"/>
  <c r="L37"/>
  <c r="B349"/>
  <c r="L348"/>
  <c r="H350"/>
  <c r="M350" s="1"/>
  <c r="AU160" l="1"/>
  <c r="AB160"/>
  <c r="B35"/>
  <c r="L36"/>
  <c r="B350"/>
  <c r="L349"/>
  <c r="H351"/>
  <c r="M351" s="1"/>
  <c r="AB161" l="1"/>
  <c r="AU161"/>
  <c r="B34"/>
  <c r="L35"/>
  <c r="B351"/>
  <c r="L350"/>
  <c r="H352"/>
  <c r="M352" s="1"/>
  <c r="AU162" l="1"/>
  <c r="AB162"/>
  <c r="B33"/>
  <c r="L34"/>
  <c r="B352"/>
  <c r="L351"/>
  <c r="H353"/>
  <c r="M353" s="1"/>
  <c r="AB163" l="1"/>
  <c r="AU163"/>
  <c r="B32"/>
  <c r="L33"/>
  <c r="B353"/>
  <c r="L352"/>
  <c r="H354"/>
  <c r="M354" s="1"/>
  <c r="AU164" l="1"/>
  <c r="AB164"/>
  <c r="B31"/>
  <c r="L32"/>
  <c r="B354"/>
  <c r="L353"/>
  <c r="H355"/>
  <c r="M355" s="1"/>
  <c r="AB165" l="1"/>
  <c r="AU165"/>
  <c r="B30"/>
  <c r="L31"/>
  <c r="B355"/>
  <c r="L354"/>
  <c r="H356"/>
  <c r="M356" s="1"/>
  <c r="AU166" l="1"/>
  <c r="AB166"/>
  <c r="B29"/>
  <c r="L30"/>
  <c r="B356"/>
  <c r="L355"/>
  <c r="H357"/>
  <c r="M357" s="1"/>
  <c r="AB167" l="1"/>
  <c r="AU167"/>
  <c r="B28"/>
  <c r="L29"/>
  <c r="B357"/>
  <c r="L356"/>
  <c r="H358"/>
  <c r="M358" s="1"/>
  <c r="AU168" l="1"/>
  <c r="AB168"/>
  <c r="B27"/>
  <c r="L28"/>
  <c r="B358"/>
  <c r="L357"/>
  <c r="H359"/>
  <c r="M359" s="1"/>
  <c r="AB169" l="1"/>
  <c r="AU169"/>
  <c r="B26"/>
  <c r="L27"/>
  <c r="B359"/>
  <c r="L358"/>
  <c r="H360"/>
  <c r="M360" s="1"/>
  <c r="AU170" l="1"/>
  <c r="AB170"/>
  <c r="B25"/>
  <c r="L26"/>
  <c r="B360"/>
  <c r="L359"/>
  <c r="H361"/>
  <c r="M361" s="1"/>
  <c r="AB171" l="1"/>
  <c r="AU171"/>
  <c r="B24"/>
  <c r="L25"/>
  <c r="B361"/>
  <c r="L360"/>
  <c r="H362"/>
  <c r="M362" s="1"/>
  <c r="AU172" l="1"/>
  <c r="AB172"/>
  <c r="B23"/>
  <c r="L24"/>
  <c r="B362"/>
  <c r="L361"/>
  <c r="H363"/>
  <c r="M363" s="1"/>
  <c r="AB173" l="1"/>
  <c r="AU173"/>
  <c r="B22"/>
  <c r="L23"/>
  <c r="B363"/>
  <c r="L362"/>
  <c r="H364"/>
  <c r="M364" s="1"/>
  <c r="AU174" l="1"/>
  <c r="AB174"/>
  <c r="B21"/>
  <c r="L22"/>
  <c r="B364"/>
  <c r="L363"/>
  <c r="H365"/>
  <c r="M365" s="1"/>
  <c r="AB175" l="1"/>
  <c r="AU175"/>
  <c r="B20"/>
  <c r="L21"/>
  <c r="B365"/>
  <c r="L364"/>
  <c r="H366"/>
  <c r="M366" s="1"/>
  <c r="AU176" l="1"/>
  <c r="AB176"/>
  <c r="B19"/>
  <c r="L20"/>
  <c r="B366"/>
  <c r="L365"/>
  <c r="H367"/>
  <c r="M367" s="1"/>
  <c r="AB177" l="1"/>
  <c r="AU177"/>
  <c r="B18"/>
  <c r="L19"/>
  <c r="B367"/>
  <c r="L366"/>
  <c r="H368"/>
  <c r="M368" s="1"/>
  <c r="AU178" l="1"/>
  <c r="AB178"/>
  <c r="B17"/>
  <c r="L18"/>
  <c r="B368"/>
  <c r="L367"/>
  <c r="H369"/>
  <c r="M369" s="1"/>
  <c r="AB179" l="1"/>
  <c r="AU179"/>
  <c r="B16"/>
  <c r="L17"/>
  <c r="B369"/>
  <c r="L368"/>
  <c r="H370"/>
  <c r="M370" s="1"/>
  <c r="AU180" l="1"/>
  <c r="AB180"/>
  <c r="B15"/>
  <c r="L16"/>
  <c r="B370"/>
  <c r="L369"/>
  <c r="H371"/>
  <c r="M371" s="1"/>
  <c r="AB181" l="1"/>
  <c r="AU181"/>
  <c r="B14"/>
  <c r="L15"/>
  <c r="B371"/>
  <c r="L370"/>
  <c r="H372"/>
  <c r="M372" s="1"/>
  <c r="AU182" l="1"/>
  <c r="AB182"/>
  <c r="B13"/>
  <c r="L14"/>
  <c r="B372"/>
  <c r="L371"/>
  <c r="H373"/>
  <c r="M373" s="1"/>
  <c r="AB183" l="1"/>
  <c r="AU183"/>
  <c r="B12"/>
  <c r="L13"/>
  <c r="B373"/>
  <c r="L372"/>
  <c r="H374"/>
  <c r="M374" s="1"/>
  <c r="AU184" l="1"/>
  <c r="AB184"/>
  <c r="B11"/>
  <c r="L12"/>
  <c r="B374"/>
  <c r="L373"/>
  <c r="H375"/>
  <c r="M375" s="1"/>
  <c r="AB185" l="1"/>
  <c r="AU185"/>
  <c r="B10"/>
  <c r="L11"/>
  <c r="B375"/>
  <c r="L374"/>
  <c r="H376"/>
  <c r="M376" s="1"/>
  <c r="AU186" l="1"/>
  <c r="AB186"/>
  <c r="B9"/>
  <c r="L10"/>
  <c r="B376"/>
  <c r="L375"/>
  <c r="H377"/>
  <c r="M377" s="1"/>
  <c r="AB187" l="1"/>
  <c r="AU187"/>
  <c r="B8"/>
  <c r="L9"/>
  <c r="B377"/>
  <c r="L376"/>
  <c r="H378"/>
  <c r="M378" s="1"/>
  <c r="AU188" l="1"/>
  <c r="AB188"/>
  <c r="B7"/>
  <c r="L8"/>
  <c r="B378"/>
  <c r="L377"/>
  <c r="H379"/>
  <c r="M379" s="1"/>
  <c r="AB189" l="1"/>
  <c r="AU189"/>
  <c r="B6"/>
  <c r="L7"/>
  <c r="B379"/>
  <c r="L378"/>
  <c r="H380"/>
  <c r="M380" s="1"/>
  <c r="AU190" l="1"/>
  <c r="AB190"/>
  <c r="B5"/>
  <c r="L6"/>
  <c r="B380"/>
  <c r="L379"/>
  <c r="H381"/>
  <c r="M381" s="1"/>
  <c r="AB191" l="1"/>
  <c r="AU191"/>
  <c r="B4"/>
  <c r="L5"/>
  <c r="B381"/>
  <c r="L380"/>
  <c r="H382"/>
  <c r="M382" s="1"/>
  <c r="AU192" l="1"/>
  <c r="AB192"/>
  <c r="B3"/>
  <c r="L4"/>
  <c r="B382"/>
  <c r="L381"/>
  <c r="H383"/>
  <c r="M383" s="1"/>
  <c r="AB193" l="1"/>
  <c r="AU193"/>
  <c r="B2"/>
  <c r="L2" s="1"/>
  <c r="L3"/>
  <c r="B383"/>
  <c r="L382"/>
  <c r="H384"/>
  <c r="M384" s="1"/>
  <c r="AU194" l="1"/>
  <c r="AB194"/>
  <c r="B384"/>
  <c r="L383"/>
  <c r="H385"/>
  <c r="M385" s="1"/>
  <c r="AB195" l="1"/>
  <c r="AU195"/>
  <c r="B385"/>
  <c r="L384"/>
  <c r="H386"/>
  <c r="M386" s="1"/>
  <c r="AU196" l="1"/>
  <c r="AB196"/>
  <c r="B386"/>
  <c r="L385"/>
  <c r="H387"/>
  <c r="M387" s="1"/>
  <c r="AB197" l="1"/>
  <c r="AU197"/>
  <c r="B387"/>
  <c r="L386"/>
  <c r="H388"/>
  <c r="M388" s="1"/>
  <c r="AU198" l="1"/>
  <c r="AB198"/>
  <c r="B388"/>
  <c r="L387"/>
  <c r="H389"/>
  <c r="M389" s="1"/>
  <c r="AB199" l="1"/>
  <c r="AU199"/>
  <c r="B389"/>
  <c r="L388"/>
  <c r="H390"/>
  <c r="M390" s="1"/>
  <c r="AU200" l="1"/>
  <c r="AB200"/>
  <c r="B390"/>
  <c r="L389"/>
  <c r="H391"/>
  <c r="M391" s="1"/>
  <c r="AB201" l="1"/>
  <c r="AU201"/>
  <c r="B391"/>
  <c r="L390"/>
  <c r="H392"/>
  <c r="M392" s="1"/>
  <c r="AU202" l="1"/>
  <c r="AB202"/>
  <c r="B392"/>
  <c r="L391"/>
  <c r="H393"/>
  <c r="M393" s="1"/>
  <c r="AB203" l="1"/>
  <c r="AU203"/>
  <c r="B393"/>
  <c r="L392"/>
  <c r="H394"/>
  <c r="M394" s="1"/>
  <c r="AU204" l="1"/>
  <c r="AB204"/>
  <c r="B394"/>
  <c r="L393"/>
  <c r="H395"/>
  <c r="M395" s="1"/>
  <c r="AB205" l="1"/>
  <c r="AU205"/>
  <c r="B395"/>
  <c r="L394"/>
  <c r="H396"/>
  <c r="M396" s="1"/>
  <c r="AU206" l="1"/>
  <c r="AB206"/>
  <c r="B396"/>
  <c r="L395"/>
  <c r="H397"/>
  <c r="M397" s="1"/>
  <c r="AB207" l="1"/>
  <c r="AU207"/>
  <c r="B397"/>
  <c r="L396"/>
  <c r="H398"/>
  <c r="M398" s="1"/>
  <c r="AU208" l="1"/>
  <c r="AB208"/>
  <c r="B398"/>
  <c r="L397"/>
  <c r="H399"/>
  <c r="M399" s="1"/>
  <c r="AB209" l="1"/>
  <c r="AU209"/>
  <c r="B399"/>
  <c r="L398"/>
  <c r="H400"/>
  <c r="M400" s="1"/>
  <c r="AU210" l="1"/>
  <c r="AB210"/>
  <c r="B400"/>
  <c r="L399"/>
  <c r="H401"/>
  <c r="M401" s="1"/>
  <c r="AB211" l="1"/>
  <c r="AU211"/>
  <c r="B401"/>
  <c r="L400"/>
  <c r="H402"/>
  <c r="M402" s="1"/>
  <c r="AU212" l="1"/>
  <c r="AB212"/>
  <c r="B402"/>
  <c r="L401"/>
  <c r="H403"/>
  <c r="M403" s="1"/>
  <c r="AB213" l="1"/>
  <c r="AU213"/>
  <c r="B403"/>
  <c r="L402"/>
  <c r="H404"/>
  <c r="M404" s="1"/>
  <c r="AU214" l="1"/>
  <c r="AB214"/>
  <c r="B404"/>
  <c r="L403"/>
  <c r="H405"/>
  <c r="M405" s="1"/>
  <c r="AB215" l="1"/>
  <c r="AU215"/>
  <c r="B405"/>
  <c r="L404"/>
  <c r="H406"/>
  <c r="M406" s="1"/>
  <c r="AU216" l="1"/>
  <c r="AB216"/>
  <c r="B406"/>
  <c r="L405"/>
  <c r="H407"/>
  <c r="M407" s="1"/>
  <c r="AB217" l="1"/>
  <c r="AU217"/>
  <c r="B407"/>
  <c r="L406"/>
  <c r="H408"/>
  <c r="M408" s="1"/>
  <c r="AU218" l="1"/>
  <c r="AB218"/>
  <c r="B408"/>
  <c r="L407"/>
  <c r="H409"/>
  <c r="M409" s="1"/>
  <c r="AB219" l="1"/>
  <c r="AU219"/>
  <c r="B409"/>
  <c r="L408"/>
  <c r="H410"/>
  <c r="M410" s="1"/>
  <c r="AU220" l="1"/>
  <c r="AB220"/>
  <c r="B410"/>
  <c r="L409"/>
  <c r="H411"/>
  <c r="M411" s="1"/>
  <c r="AB221" l="1"/>
  <c r="AU221"/>
  <c r="B411"/>
  <c r="L410"/>
  <c r="H412"/>
  <c r="M412" s="1"/>
  <c r="AU222" l="1"/>
  <c r="AB222"/>
  <c r="B412"/>
  <c r="L411"/>
  <c r="H413"/>
  <c r="M413" s="1"/>
  <c r="AB223" l="1"/>
  <c r="AU223"/>
  <c r="B413"/>
  <c r="L412"/>
  <c r="H414"/>
  <c r="M414" s="1"/>
  <c r="AU224" l="1"/>
  <c r="AB224"/>
  <c r="B414"/>
  <c r="L413"/>
  <c r="H415"/>
  <c r="M415" s="1"/>
  <c r="AB225" l="1"/>
  <c r="AU225"/>
  <c r="B415"/>
  <c r="L414"/>
  <c r="H416"/>
  <c r="M416" s="1"/>
  <c r="AU226" l="1"/>
  <c r="AB226"/>
  <c r="B416"/>
  <c r="L415"/>
  <c r="H417"/>
  <c r="M417" s="1"/>
  <c r="AB227" l="1"/>
  <c r="AU227"/>
  <c r="B417"/>
  <c r="L416"/>
  <c r="H418"/>
  <c r="M418" s="1"/>
  <c r="AU228" l="1"/>
  <c r="AB228"/>
  <c r="B418"/>
  <c r="L417"/>
  <c r="H419"/>
  <c r="M419" s="1"/>
  <c r="AB229" l="1"/>
  <c r="AU229"/>
  <c r="B419"/>
  <c r="L418"/>
  <c r="H420"/>
  <c r="M420" s="1"/>
  <c r="AU230" l="1"/>
  <c r="AB230"/>
  <c r="B420"/>
  <c r="L419"/>
  <c r="H421"/>
  <c r="M421" s="1"/>
  <c r="AB231" l="1"/>
  <c r="AU231"/>
  <c r="B421"/>
  <c r="L420"/>
  <c r="H422"/>
  <c r="M422" s="1"/>
  <c r="AU232" l="1"/>
  <c r="AB232"/>
  <c r="B422"/>
  <c r="L421"/>
  <c r="H423"/>
  <c r="M423" s="1"/>
  <c r="AB233" l="1"/>
  <c r="AU233"/>
  <c r="B423"/>
  <c r="L422"/>
  <c r="H424"/>
  <c r="M424" s="1"/>
  <c r="AU234" l="1"/>
  <c r="AB234"/>
  <c r="B424"/>
  <c r="L423"/>
  <c r="H425"/>
  <c r="M425" s="1"/>
  <c r="AB235" l="1"/>
  <c r="AU235"/>
  <c r="B425"/>
  <c r="L424"/>
  <c r="H426"/>
  <c r="M426" s="1"/>
  <c r="AU236" l="1"/>
  <c r="AB236"/>
  <c r="B426"/>
  <c r="L425"/>
  <c r="H427"/>
  <c r="M427" s="1"/>
  <c r="AB237" l="1"/>
  <c r="AU237"/>
  <c r="B427"/>
  <c r="L426"/>
  <c r="H428"/>
  <c r="M428" s="1"/>
  <c r="AU238" l="1"/>
  <c r="AB238"/>
  <c r="B428"/>
  <c r="L427"/>
  <c r="H429"/>
  <c r="M429" s="1"/>
  <c r="AB239" l="1"/>
  <c r="AU239"/>
  <c r="B429"/>
  <c r="L428"/>
  <c r="H430"/>
  <c r="M430" s="1"/>
  <c r="AU240" l="1"/>
  <c r="AB240"/>
  <c r="B430"/>
  <c r="L429"/>
  <c r="H431"/>
  <c r="M431" s="1"/>
  <c r="AB241" l="1"/>
  <c r="AU241"/>
  <c r="B431"/>
  <c r="L430"/>
  <c r="H432"/>
  <c r="M432" s="1"/>
  <c r="AU242" l="1"/>
  <c r="AB242"/>
  <c r="B432"/>
  <c r="L431"/>
  <c r="H433"/>
  <c r="M433" s="1"/>
  <c r="AB243" l="1"/>
  <c r="AU243"/>
  <c r="B433"/>
  <c r="L432"/>
  <c r="H434"/>
  <c r="M434" s="1"/>
  <c r="AU244" l="1"/>
  <c r="AB244"/>
  <c r="B434"/>
  <c r="L433"/>
  <c r="H435"/>
  <c r="M435" s="1"/>
  <c r="AB245" l="1"/>
  <c r="AU245"/>
  <c r="B435"/>
  <c r="L434"/>
  <c r="H436"/>
  <c r="M436" s="1"/>
  <c r="AU246" l="1"/>
  <c r="AB246"/>
  <c r="B436"/>
  <c r="L435"/>
  <c r="H437"/>
  <c r="M437" s="1"/>
  <c r="AB247" l="1"/>
  <c r="AU247"/>
  <c r="B437"/>
  <c r="L436"/>
  <c r="H438"/>
  <c r="M438" s="1"/>
  <c r="AU248" l="1"/>
  <c r="AB248"/>
  <c r="B438"/>
  <c r="L437"/>
  <c r="H439"/>
  <c r="M439" s="1"/>
  <c r="AB249" l="1"/>
  <c r="AU249"/>
  <c r="B439"/>
  <c r="L438"/>
  <c r="H440"/>
  <c r="M440" s="1"/>
  <c r="AU250" l="1"/>
  <c r="AB250"/>
  <c r="B440"/>
  <c r="L439"/>
  <c r="H441"/>
  <c r="M441" s="1"/>
  <c r="AB251" l="1"/>
  <c r="AU251"/>
  <c r="B441"/>
  <c r="L440"/>
  <c r="H442"/>
  <c r="M442" s="1"/>
  <c r="AU252" l="1"/>
  <c r="AB252"/>
  <c r="B442"/>
  <c r="L441"/>
  <c r="H443"/>
  <c r="M443" s="1"/>
  <c r="AB253" l="1"/>
  <c r="AU253"/>
  <c r="B443"/>
  <c r="L442"/>
  <c r="H444"/>
  <c r="M444" s="1"/>
  <c r="AU254" l="1"/>
  <c r="AB254"/>
  <c r="B444"/>
  <c r="L443"/>
  <c r="H445"/>
  <c r="M445" s="1"/>
  <c r="AB255" l="1"/>
  <c r="AU255"/>
  <c r="B445"/>
  <c r="L444"/>
  <c r="H446"/>
  <c r="M446" s="1"/>
  <c r="AU256" l="1"/>
  <c r="AB256"/>
  <c r="B446"/>
  <c r="L445"/>
  <c r="H447"/>
  <c r="M447" s="1"/>
  <c r="AB257" l="1"/>
  <c r="AU257"/>
  <c r="B447"/>
  <c r="L446"/>
  <c r="H448"/>
  <c r="M448" s="1"/>
  <c r="AU258" l="1"/>
  <c r="AB258"/>
  <c r="B448"/>
  <c r="L447"/>
  <c r="H449"/>
  <c r="M449" s="1"/>
  <c r="AB259" l="1"/>
  <c r="AU259"/>
  <c r="B449"/>
  <c r="L448"/>
  <c r="H450"/>
  <c r="M450" s="1"/>
  <c r="AU260" l="1"/>
  <c r="AB260"/>
  <c r="B450"/>
  <c r="L449"/>
  <c r="H451"/>
  <c r="M451" s="1"/>
  <c r="AB261" l="1"/>
  <c r="AU261"/>
  <c r="B451"/>
  <c r="L450"/>
  <c r="H452"/>
  <c r="M452" s="1"/>
  <c r="AB262" l="1"/>
  <c r="AU262"/>
  <c r="B452"/>
  <c r="L451"/>
  <c r="H453"/>
  <c r="M453" s="1"/>
  <c r="AU263" l="1"/>
  <c r="AB263"/>
  <c r="B453"/>
  <c r="L452"/>
  <c r="H454"/>
  <c r="M454" s="1"/>
  <c r="AB264" l="1"/>
  <c r="AU264"/>
  <c r="B454"/>
  <c r="L453"/>
  <c r="H455"/>
  <c r="M455" s="1"/>
  <c r="AU265" l="1"/>
  <c r="AB265"/>
  <c r="B455"/>
  <c r="L454"/>
  <c r="H456"/>
  <c r="M456" s="1"/>
  <c r="AB266" l="1"/>
  <c r="AU266"/>
  <c r="B456"/>
  <c r="L455"/>
  <c r="H457"/>
  <c r="M457" s="1"/>
  <c r="AU267" l="1"/>
  <c r="AB267"/>
  <c r="B457"/>
  <c r="L456"/>
  <c r="H458"/>
  <c r="M458" s="1"/>
  <c r="AB268" l="1"/>
  <c r="AU268"/>
  <c r="B458"/>
  <c r="L457"/>
  <c r="H459"/>
  <c r="M459" s="1"/>
  <c r="AB269" l="1"/>
  <c r="AU269"/>
  <c r="B459"/>
  <c r="L458"/>
  <c r="H460"/>
  <c r="M460" s="1"/>
  <c r="AU270" l="1"/>
  <c r="AB270"/>
  <c r="B460"/>
  <c r="L459"/>
  <c r="H461"/>
  <c r="M461" s="1"/>
  <c r="AB271" l="1"/>
  <c r="AU271"/>
  <c r="B461"/>
  <c r="L460"/>
  <c r="H462"/>
  <c r="M462" s="1"/>
  <c r="AB272" l="1"/>
  <c r="AU272"/>
  <c r="B462"/>
  <c r="L461"/>
  <c r="H463"/>
  <c r="M463" s="1"/>
  <c r="AU273" l="1"/>
  <c r="AB273"/>
  <c r="B463"/>
  <c r="L462"/>
  <c r="H464"/>
  <c r="M464" s="1"/>
  <c r="AB274" l="1"/>
  <c r="AU274"/>
  <c r="B464"/>
  <c r="L463"/>
  <c r="H465"/>
  <c r="M465" s="1"/>
  <c r="AU275" l="1"/>
  <c r="AB275"/>
  <c r="B465"/>
  <c r="L464"/>
  <c r="H466"/>
  <c r="M466" s="1"/>
  <c r="AB276" l="1"/>
  <c r="AU276"/>
  <c r="B466"/>
  <c r="L465"/>
  <c r="H467"/>
  <c r="M467" s="1"/>
  <c r="AU277" l="1"/>
  <c r="AB277"/>
  <c r="B467"/>
  <c r="L466"/>
  <c r="H468"/>
  <c r="M468" s="1"/>
  <c r="AU278" l="1"/>
  <c r="AB278"/>
  <c r="B468"/>
  <c r="L467"/>
  <c r="H469"/>
  <c r="M469" s="1"/>
  <c r="AU279" l="1"/>
  <c r="AB279"/>
  <c r="B469"/>
  <c r="L468"/>
  <c r="H470"/>
  <c r="M470" s="1"/>
  <c r="AU280" l="1"/>
  <c r="AB280"/>
  <c r="B470"/>
  <c r="L469"/>
  <c r="H471"/>
  <c r="M471" s="1"/>
  <c r="AU281" l="1"/>
  <c r="AB281"/>
  <c r="B471"/>
  <c r="L470"/>
  <c r="H472"/>
  <c r="M472" s="1"/>
  <c r="AB282" l="1"/>
  <c r="AU282"/>
  <c r="B472"/>
  <c r="L471"/>
  <c r="H473"/>
  <c r="M473" s="1"/>
  <c r="AU283" l="1"/>
  <c r="AB283"/>
  <c r="B473"/>
  <c r="L472"/>
  <c r="H474"/>
  <c r="M474" s="1"/>
  <c r="AB284" l="1"/>
  <c r="AU284"/>
  <c r="B474"/>
  <c r="L473"/>
  <c r="H475"/>
  <c r="M475" s="1"/>
  <c r="AU285" l="1"/>
  <c r="AB285"/>
  <c r="B475"/>
  <c r="L474"/>
  <c r="H476"/>
  <c r="M476" s="1"/>
  <c r="AB286" l="1"/>
  <c r="AU286"/>
  <c r="B476"/>
  <c r="L475"/>
  <c r="H477"/>
  <c r="M477" s="1"/>
  <c r="AU287" l="1"/>
  <c r="AB287"/>
  <c r="B477"/>
  <c r="L476"/>
  <c r="H478"/>
  <c r="M478" s="1"/>
  <c r="AB288" l="1"/>
  <c r="AU288"/>
  <c r="B478"/>
  <c r="L477"/>
  <c r="H479"/>
  <c r="M479" s="1"/>
  <c r="AU289" l="1"/>
  <c r="AB289"/>
  <c r="B479"/>
  <c r="L478"/>
  <c r="H480"/>
  <c r="M480" s="1"/>
  <c r="AU290" l="1"/>
  <c r="AB290"/>
  <c r="B480"/>
  <c r="L479"/>
  <c r="H481"/>
  <c r="M481" s="1"/>
  <c r="AB291" l="1"/>
  <c r="AU291"/>
  <c r="B481"/>
  <c r="L480"/>
  <c r="H482"/>
  <c r="M482" s="1"/>
  <c r="AU292" l="1"/>
  <c r="AB292"/>
  <c r="B482"/>
  <c r="L481"/>
  <c r="H483"/>
  <c r="M483" s="1"/>
  <c r="AB293" l="1"/>
  <c r="AU293"/>
  <c r="B483"/>
  <c r="L482"/>
  <c r="H484"/>
  <c r="M484" s="1"/>
  <c r="AU294" l="1"/>
  <c r="AB294"/>
  <c r="B484"/>
  <c r="L483"/>
  <c r="H485"/>
  <c r="M485" s="1"/>
  <c r="AB295" l="1"/>
  <c r="AU295"/>
  <c r="B485"/>
  <c r="L484"/>
  <c r="H486"/>
  <c r="M486" s="1"/>
  <c r="AU296" l="1"/>
  <c r="AB296"/>
  <c r="B486"/>
  <c r="L485"/>
  <c r="H487"/>
  <c r="M487" s="1"/>
  <c r="AU297" l="1"/>
  <c r="AB297"/>
  <c r="B487"/>
  <c r="L486"/>
  <c r="H488"/>
  <c r="M488" s="1"/>
  <c r="AB298" l="1"/>
  <c r="AU298"/>
  <c r="B488"/>
  <c r="L487"/>
  <c r="H489"/>
  <c r="M489" s="1"/>
  <c r="AU299" l="1"/>
  <c r="AB299"/>
  <c r="B489"/>
  <c r="L488"/>
  <c r="H490"/>
  <c r="M490" s="1"/>
  <c r="AB300" l="1"/>
  <c r="AU300"/>
  <c r="B490"/>
  <c r="L489"/>
  <c r="H491"/>
  <c r="M491" s="1"/>
  <c r="AU301" l="1"/>
  <c r="AB301"/>
  <c r="B491"/>
  <c r="L490"/>
  <c r="H492"/>
  <c r="M492" s="1"/>
  <c r="AB302" l="1"/>
  <c r="AU302"/>
  <c r="B492"/>
  <c r="L491"/>
  <c r="H493"/>
  <c r="M493" s="1"/>
  <c r="AU303" l="1"/>
  <c r="AB303"/>
  <c r="B493"/>
  <c r="L492"/>
  <c r="H494"/>
  <c r="M494" s="1"/>
  <c r="AB304" l="1"/>
  <c r="AU304"/>
  <c r="B494"/>
  <c r="L493"/>
  <c r="H495"/>
  <c r="M495" s="1"/>
  <c r="AU305" l="1"/>
  <c r="AB305"/>
  <c r="B495"/>
  <c r="L494"/>
  <c r="H496"/>
  <c r="M496" s="1"/>
  <c r="AB306" l="1"/>
  <c r="AU306"/>
  <c r="B496"/>
  <c r="L495"/>
  <c r="H497"/>
  <c r="M497" s="1"/>
  <c r="AU307" l="1"/>
  <c r="AB307"/>
  <c r="B497"/>
  <c r="L496"/>
  <c r="H498"/>
  <c r="M498" s="1"/>
  <c r="AB308" l="1"/>
  <c r="AU308"/>
  <c r="B498"/>
  <c r="L497"/>
  <c r="H499"/>
  <c r="M499" s="1"/>
  <c r="AU309" l="1"/>
  <c r="AB309"/>
  <c r="B499"/>
  <c r="L498"/>
  <c r="H500"/>
  <c r="M500" s="1"/>
  <c r="AU310" l="1"/>
  <c r="AB310"/>
  <c r="B500"/>
  <c r="L499"/>
  <c r="H501"/>
  <c r="M501" s="1"/>
  <c r="AB311" l="1"/>
  <c r="AU311"/>
  <c r="B501"/>
  <c r="L500"/>
  <c r="H502"/>
  <c r="M502" s="1"/>
  <c r="AB312" l="1"/>
  <c r="AU312"/>
  <c r="B502"/>
  <c r="L501"/>
  <c r="H503"/>
  <c r="M503" s="1"/>
  <c r="AU313" l="1"/>
  <c r="AB313"/>
  <c r="B503"/>
  <c r="L502"/>
  <c r="H504"/>
  <c r="M504" s="1"/>
  <c r="AB314" l="1"/>
  <c r="AU314"/>
  <c r="B504"/>
  <c r="L503"/>
  <c r="H505"/>
  <c r="M505" s="1"/>
  <c r="AU315" l="1"/>
  <c r="AB315"/>
  <c r="B505"/>
  <c r="L504"/>
  <c r="H506"/>
  <c r="M506" s="1"/>
  <c r="AB316" l="1"/>
  <c r="AU316"/>
  <c r="B506"/>
  <c r="L505"/>
  <c r="H507"/>
  <c r="M507" s="1"/>
  <c r="AU317" l="1"/>
  <c r="AB317"/>
  <c r="B507"/>
  <c r="L506"/>
  <c r="H508"/>
  <c r="M508" s="1"/>
  <c r="AB318" l="1"/>
  <c r="AU318"/>
  <c r="B508"/>
  <c r="L507"/>
  <c r="H509"/>
  <c r="M509" s="1"/>
  <c r="AU319" l="1"/>
  <c r="AB319"/>
  <c r="B509"/>
  <c r="L508"/>
  <c r="H510"/>
  <c r="M510" s="1"/>
  <c r="AB320" l="1"/>
  <c r="AU320"/>
  <c r="B510"/>
  <c r="L509"/>
  <c r="H511"/>
  <c r="M511" s="1"/>
  <c r="AU321" l="1"/>
  <c r="AB321"/>
  <c r="B511"/>
  <c r="L510"/>
  <c r="H512"/>
  <c r="M512" s="1"/>
  <c r="AB322" l="1"/>
  <c r="AU322"/>
  <c r="B512"/>
  <c r="L511"/>
  <c r="H513"/>
  <c r="M513" s="1"/>
  <c r="AU323" l="1"/>
  <c r="AX10" s="1"/>
  <c r="AB323"/>
  <c r="B513"/>
  <c r="L512"/>
  <c r="H514"/>
  <c r="M514" s="1"/>
  <c r="AB324" l="1"/>
  <c r="AU324"/>
  <c r="AX9" s="1"/>
  <c r="B514"/>
  <c r="L513"/>
  <c r="H515"/>
  <c r="M515" s="1"/>
  <c r="AU325" l="1"/>
  <c r="AX8" s="1"/>
  <c r="AB325"/>
  <c r="B515"/>
  <c r="L514"/>
  <c r="H516"/>
  <c r="M516" s="1"/>
  <c r="AB326" l="1"/>
  <c r="AU326"/>
  <c r="AX7" s="1"/>
  <c r="B516"/>
  <c r="L515"/>
  <c r="H517"/>
  <c r="M517" s="1"/>
  <c r="AU327" l="1"/>
  <c r="AX6" s="1"/>
  <c r="AB327"/>
  <c r="B517"/>
  <c r="L516"/>
  <c r="H518"/>
  <c r="M518" s="1"/>
  <c r="AU328" l="1"/>
  <c r="AX5" s="1"/>
  <c r="AB328"/>
  <c r="B518"/>
  <c r="L517"/>
  <c r="H519"/>
  <c r="M519" s="1"/>
  <c r="AU329" l="1"/>
  <c r="AX4" s="1"/>
  <c r="AB329"/>
  <c r="B519"/>
  <c r="L518"/>
  <c r="H520"/>
  <c r="M520" s="1"/>
  <c r="AB330" l="1"/>
  <c r="B520"/>
  <c r="L519"/>
  <c r="H521"/>
  <c r="M521" s="1"/>
  <c r="AU330" l="1"/>
  <c r="AX3" s="1"/>
  <c r="AB331"/>
  <c r="B521"/>
  <c r="L520"/>
  <c r="H522"/>
  <c r="M522" s="1"/>
  <c r="AU331" l="1"/>
  <c r="AX2" s="1"/>
  <c r="AB332"/>
  <c r="B522"/>
  <c r="L521"/>
  <c r="H523"/>
  <c r="M523" s="1"/>
  <c r="AU332" l="1"/>
  <c r="AB333"/>
  <c r="B523"/>
  <c r="L522"/>
  <c r="H524"/>
  <c r="M524" s="1"/>
  <c r="AU333" l="1"/>
  <c r="AB334"/>
  <c r="B524"/>
  <c r="L523"/>
  <c r="H525"/>
  <c r="M525" s="1"/>
  <c r="AU335" l="1"/>
  <c r="AU334"/>
  <c r="AH8"/>
  <c r="AB335"/>
  <c r="B525"/>
  <c r="L524"/>
  <c r="H526"/>
  <c r="M526" s="1"/>
  <c r="AB336" l="1"/>
  <c r="B526"/>
  <c r="L525"/>
  <c r="H527"/>
  <c r="M527" s="1"/>
  <c r="AB337" l="1"/>
  <c r="B527"/>
  <c r="L526"/>
  <c r="H528"/>
  <c r="M528" s="1"/>
  <c r="AB338" l="1"/>
  <c r="B528"/>
  <c r="L527"/>
  <c r="H529"/>
  <c r="M529" s="1"/>
  <c r="AB339" l="1"/>
  <c r="B529"/>
  <c r="L528"/>
  <c r="H530"/>
  <c r="M530" s="1"/>
  <c r="AB340" l="1"/>
  <c r="B530"/>
  <c r="L529"/>
  <c r="H531"/>
  <c r="M531" s="1"/>
  <c r="AB341" l="1"/>
  <c r="B531"/>
  <c r="L530"/>
  <c r="H532"/>
  <c r="M532" s="1"/>
  <c r="AB342" l="1"/>
  <c r="B532"/>
  <c r="L531"/>
  <c r="H533"/>
  <c r="M533" s="1"/>
  <c r="AB343" l="1"/>
  <c r="B533"/>
  <c r="L532"/>
  <c r="H534"/>
  <c r="M534" s="1"/>
  <c r="AB344" l="1"/>
  <c r="B534"/>
  <c r="L533"/>
  <c r="H535"/>
  <c r="M535" s="1"/>
  <c r="AB345" l="1"/>
  <c r="B535"/>
  <c r="L534"/>
  <c r="H536"/>
  <c r="M536" s="1"/>
  <c r="AB346" l="1"/>
  <c r="B536"/>
  <c r="L535"/>
  <c r="H537"/>
  <c r="M537" s="1"/>
  <c r="AB347" l="1"/>
  <c r="B537"/>
  <c r="L536"/>
  <c r="H538"/>
  <c r="M538" s="1"/>
  <c r="AB348" l="1"/>
  <c r="B538"/>
  <c r="L537"/>
  <c r="H539"/>
  <c r="M539" s="1"/>
  <c r="AB349" l="1"/>
  <c r="B539"/>
  <c r="L538"/>
  <c r="H540"/>
  <c r="M540" s="1"/>
  <c r="AB350" l="1"/>
  <c r="B540"/>
  <c r="L539"/>
  <c r="H541"/>
  <c r="M541" s="1"/>
  <c r="AB351" l="1"/>
  <c r="B541"/>
  <c r="L540"/>
  <c r="H542"/>
  <c r="M542" s="1"/>
  <c r="AB352" l="1"/>
  <c r="B542"/>
  <c r="L541"/>
  <c r="H543"/>
  <c r="M543" s="1"/>
  <c r="AB353" l="1"/>
  <c r="B543"/>
  <c r="L542"/>
  <c r="H544"/>
  <c r="M544" s="1"/>
  <c r="AB354" l="1"/>
  <c r="B544"/>
  <c r="L543"/>
  <c r="H545"/>
  <c r="M545" s="1"/>
  <c r="AB355" l="1"/>
  <c r="B545"/>
  <c r="L544"/>
  <c r="H546"/>
  <c r="M546" s="1"/>
  <c r="AB356" l="1"/>
  <c r="B546"/>
  <c r="L545"/>
  <c r="H547"/>
  <c r="M547" s="1"/>
  <c r="AB357" l="1"/>
  <c r="B547"/>
  <c r="L546"/>
  <c r="H548"/>
  <c r="M548" s="1"/>
  <c r="AB358" l="1"/>
  <c r="B548"/>
  <c r="L547"/>
  <c r="H549"/>
  <c r="M549" s="1"/>
  <c r="AB359" l="1"/>
  <c r="B549"/>
  <c r="L548"/>
  <c r="H550"/>
  <c r="M550" s="1"/>
  <c r="AB360" l="1"/>
  <c r="B550"/>
  <c r="L549"/>
  <c r="H551"/>
  <c r="M551" s="1"/>
  <c r="AB361" l="1"/>
  <c r="B551"/>
  <c r="L550"/>
  <c r="H552"/>
  <c r="M552" s="1"/>
  <c r="AB362" l="1"/>
  <c r="B552"/>
  <c r="L551"/>
  <c r="H553"/>
  <c r="M553" s="1"/>
  <c r="AB363" l="1"/>
  <c r="B553"/>
  <c r="L552"/>
  <c r="H554"/>
  <c r="M554" s="1"/>
  <c r="AB364" l="1"/>
  <c r="B554"/>
  <c r="L553"/>
  <c r="H555"/>
  <c r="M555" s="1"/>
  <c r="AB365" l="1"/>
  <c r="B555"/>
  <c r="L554"/>
  <c r="H556"/>
  <c r="M556" s="1"/>
  <c r="AB366" l="1"/>
  <c r="B556"/>
  <c r="L555"/>
  <c r="H557"/>
  <c r="M557" s="1"/>
  <c r="AB367" l="1"/>
  <c r="B557"/>
  <c r="L556"/>
  <c r="H558"/>
  <c r="M558" s="1"/>
  <c r="AB368" l="1"/>
  <c r="B558"/>
  <c r="L557"/>
  <c r="H559"/>
  <c r="M559" s="1"/>
  <c r="AB369" l="1"/>
  <c r="B559"/>
  <c r="L558"/>
  <c r="H560"/>
  <c r="M560" s="1"/>
  <c r="AB370" l="1"/>
  <c r="B560"/>
  <c r="L559"/>
  <c r="H561"/>
  <c r="M561" s="1"/>
  <c r="AB371" l="1"/>
  <c r="B561"/>
  <c r="L560"/>
  <c r="H562"/>
  <c r="M562" s="1"/>
  <c r="AB372" l="1"/>
  <c r="B562"/>
  <c r="L561"/>
  <c r="H563"/>
  <c r="M563" s="1"/>
  <c r="AB373" l="1"/>
  <c r="B563"/>
  <c r="L562"/>
  <c r="H564"/>
  <c r="M564" s="1"/>
  <c r="AB374" l="1"/>
  <c r="B564"/>
  <c r="L563"/>
  <c r="H565"/>
  <c r="M565" s="1"/>
  <c r="AB375" l="1"/>
  <c r="B565"/>
  <c r="L564"/>
  <c r="H566"/>
  <c r="M566" s="1"/>
  <c r="AB376" l="1"/>
  <c r="B566"/>
  <c r="L565"/>
  <c r="H567"/>
  <c r="M567" s="1"/>
  <c r="AB377" l="1"/>
  <c r="B567"/>
  <c r="L566"/>
  <c r="H568"/>
  <c r="M568" s="1"/>
  <c r="AB378" l="1"/>
  <c r="B568"/>
  <c r="L567"/>
  <c r="H569"/>
  <c r="M569" s="1"/>
  <c r="AB379" l="1"/>
  <c r="B569"/>
  <c r="L568"/>
  <c r="H570"/>
  <c r="M570" s="1"/>
  <c r="AB380" l="1"/>
  <c r="B570"/>
  <c r="L569"/>
  <c r="H571"/>
  <c r="M571" s="1"/>
  <c r="AB381" l="1"/>
  <c r="B571"/>
  <c r="L570"/>
  <c r="H572"/>
  <c r="M572" s="1"/>
  <c r="AB382" l="1"/>
  <c r="B572"/>
  <c r="L571"/>
  <c r="H573"/>
  <c r="M573" s="1"/>
  <c r="AB383" l="1"/>
  <c r="B573"/>
  <c r="L572"/>
  <c r="H574"/>
  <c r="M574" s="1"/>
  <c r="AB384" l="1"/>
  <c r="B574"/>
  <c r="L573"/>
  <c r="H575"/>
  <c r="M575" s="1"/>
  <c r="AB385" l="1"/>
  <c r="B575"/>
  <c r="L574"/>
  <c r="H576"/>
  <c r="M576" s="1"/>
  <c r="AB386" l="1"/>
  <c r="B576"/>
  <c r="L575"/>
  <c r="H577"/>
  <c r="M577" s="1"/>
  <c r="AB387" l="1"/>
  <c r="B577"/>
  <c r="L576"/>
  <c r="H578"/>
  <c r="M578" s="1"/>
  <c r="AB388" l="1"/>
  <c r="B578"/>
  <c r="L577"/>
  <c r="H579"/>
  <c r="M579" s="1"/>
  <c r="AB389" l="1"/>
  <c r="B579"/>
  <c r="L578"/>
  <c r="H580"/>
  <c r="M580" s="1"/>
  <c r="AB390" l="1"/>
  <c r="B580"/>
  <c r="L579"/>
  <c r="H581"/>
  <c r="M581" s="1"/>
  <c r="AB391" l="1"/>
  <c r="B581"/>
  <c r="L580"/>
  <c r="H582"/>
  <c r="M582" s="1"/>
  <c r="AB392" l="1"/>
  <c r="B582"/>
  <c r="L581"/>
  <c r="H583"/>
  <c r="M583" s="1"/>
  <c r="AB393" l="1"/>
  <c r="B583"/>
  <c r="L582"/>
  <c r="H584"/>
  <c r="M584" s="1"/>
  <c r="AB394" l="1"/>
  <c r="B584"/>
  <c r="L583"/>
  <c r="H585"/>
  <c r="M585" s="1"/>
  <c r="AB395" l="1"/>
  <c r="B585"/>
  <c r="L584"/>
  <c r="H586"/>
  <c r="M586" s="1"/>
  <c r="AB396" l="1"/>
  <c r="B586"/>
  <c r="L585"/>
  <c r="H587"/>
  <c r="M587" s="1"/>
  <c r="AB397" l="1"/>
  <c r="B587"/>
  <c r="L586"/>
  <c r="H588"/>
  <c r="M588" s="1"/>
  <c r="AB398" l="1"/>
  <c r="B588"/>
  <c r="L587"/>
  <c r="H589"/>
  <c r="M589" s="1"/>
  <c r="AB399" l="1"/>
  <c r="B589"/>
  <c r="L588"/>
  <c r="H590"/>
  <c r="M590" s="1"/>
  <c r="AB400" l="1"/>
  <c r="B590"/>
  <c r="L589"/>
  <c r="H591"/>
  <c r="M591" s="1"/>
  <c r="AB401" l="1"/>
  <c r="B591"/>
  <c r="L590"/>
  <c r="H592"/>
  <c r="M592" s="1"/>
  <c r="AB402" l="1"/>
  <c r="B592"/>
  <c r="L591"/>
  <c r="H593"/>
  <c r="M593" s="1"/>
  <c r="AB403" l="1"/>
  <c r="B593"/>
  <c r="L592"/>
  <c r="H594"/>
  <c r="M594" s="1"/>
  <c r="AB404" l="1"/>
  <c r="B594"/>
  <c r="L593"/>
  <c r="H595"/>
  <c r="M595" s="1"/>
  <c r="AB405" l="1"/>
  <c r="B595"/>
  <c r="L594"/>
  <c r="H596"/>
  <c r="M596" s="1"/>
  <c r="AB406" l="1"/>
  <c r="B596"/>
  <c r="L595"/>
  <c r="H597"/>
  <c r="M597" s="1"/>
  <c r="AB407" l="1"/>
  <c r="B597"/>
  <c r="L596"/>
  <c r="H598"/>
  <c r="M598" s="1"/>
  <c r="AB408" l="1"/>
  <c r="B598"/>
  <c r="L597"/>
  <c r="H599"/>
  <c r="M599" s="1"/>
  <c r="AB409" l="1"/>
  <c r="B599"/>
  <c r="L598"/>
  <c r="H600"/>
  <c r="M600" s="1"/>
  <c r="AB410" l="1"/>
  <c r="B600"/>
  <c r="L599"/>
  <c r="H601"/>
  <c r="M601" s="1"/>
  <c r="AB411" l="1"/>
  <c r="B601"/>
  <c r="L600"/>
  <c r="H602"/>
  <c r="M602" s="1"/>
  <c r="AB412" l="1"/>
  <c r="B602"/>
  <c r="L601"/>
  <c r="H603"/>
  <c r="M603" s="1"/>
  <c r="AB413" l="1"/>
  <c r="B603"/>
  <c r="L602"/>
  <c r="H604"/>
  <c r="M604" s="1"/>
  <c r="AB414" l="1"/>
  <c r="B604"/>
  <c r="L603"/>
  <c r="H605"/>
  <c r="M605" s="1"/>
  <c r="AB415" l="1"/>
  <c r="B605"/>
  <c r="L604"/>
  <c r="H606"/>
  <c r="M606" s="1"/>
  <c r="AB416" l="1"/>
  <c r="B606"/>
  <c r="L605"/>
  <c r="H607"/>
  <c r="M607" s="1"/>
  <c r="AB417" l="1"/>
  <c r="B607"/>
  <c r="L606"/>
  <c r="H608"/>
  <c r="M608" s="1"/>
  <c r="AB418" l="1"/>
  <c r="B608"/>
  <c r="L607"/>
  <c r="H609"/>
  <c r="M609" s="1"/>
  <c r="AB419" l="1"/>
  <c r="B609"/>
  <c r="L608"/>
  <c r="H610"/>
  <c r="M610" s="1"/>
  <c r="AB420" l="1"/>
  <c r="B610"/>
  <c r="L609"/>
  <c r="H611"/>
  <c r="M611" s="1"/>
  <c r="AB421" l="1"/>
  <c r="B611"/>
  <c r="L610"/>
  <c r="H612"/>
  <c r="M612" s="1"/>
  <c r="AB422" l="1"/>
  <c r="B612"/>
  <c r="L611"/>
  <c r="H613"/>
  <c r="M613" s="1"/>
  <c r="AB423" l="1"/>
  <c r="B613"/>
  <c r="L612"/>
  <c r="H614"/>
  <c r="M614" s="1"/>
  <c r="AB424" l="1"/>
  <c r="B614"/>
  <c r="L613"/>
  <c r="H615"/>
  <c r="M615" s="1"/>
  <c r="AB425" l="1"/>
  <c r="B615"/>
  <c r="L614"/>
  <c r="H616"/>
  <c r="M616" s="1"/>
  <c r="AB426" l="1"/>
  <c r="B616"/>
  <c r="L615"/>
  <c r="H617"/>
  <c r="M617" s="1"/>
  <c r="AB427" l="1"/>
  <c r="B617"/>
  <c r="L616"/>
  <c r="H618"/>
  <c r="M618" s="1"/>
  <c r="AB428" l="1"/>
  <c r="B618"/>
  <c r="L617"/>
  <c r="H619"/>
  <c r="M619" s="1"/>
  <c r="AB429" l="1"/>
  <c r="B619"/>
  <c r="L618"/>
  <c r="H620"/>
  <c r="M620" s="1"/>
  <c r="AB430" l="1"/>
  <c r="B620"/>
  <c r="L619"/>
  <c r="H621"/>
  <c r="M621" s="1"/>
  <c r="AB431" l="1"/>
  <c r="B621"/>
  <c r="L620"/>
  <c r="H622"/>
  <c r="M622" s="1"/>
  <c r="AB432" l="1"/>
  <c r="B622"/>
  <c r="L621"/>
  <c r="H623"/>
  <c r="M623" s="1"/>
  <c r="AB433" l="1"/>
  <c r="B623"/>
  <c r="L622"/>
  <c r="H624"/>
  <c r="M624" s="1"/>
  <c r="AB434" l="1"/>
  <c r="B624"/>
  <c r="L623"/>
  <c r="H625"/>
  <c r="M625" s="1"/>
  <c r="AB435" l="1"/>
  <c r="B625"/>
  <c r="L624"/>
  <c r="H626"/>
  <c r="M626" s="1"/>
  <c r="AB436" l="1"/>
  <c r="B626"/>
  <c r="L625"/>
  <c r="H627"/>
  <c r="M627" s="1"/>
  <c r="AB437" l="1"/>
  <c r="B627"/>
  <c r="L626"/>
  <c r="H628"/>
  <c r="M628" s="1"/>
  <c r="AB438" l="1"/>
  <c r="B628"/>
  <c r="L627"/>
  <c r="H629"/>
  <c r="M629" s="1"/>
  <c r="AB439" l="1"/>
  <c r="B629"/>
  <c r="L628"/>
  <c r="H630"/>
  <c r="M630" s="1"/>
  <c r="AB440" l="1"/>
  <c r="B630"/>
  <c r="L629"/>
  <c r="H631"/>
  <c r="M631" s="1"/>
  <c r="AB441" l="1"/>
  <c r="B631"/>
  <c r="L630"/>
  <c r="H632"/>
  <c r="M632" s="1"/>
  <c r="AB442" l="1"/>
  <c r="B632"/>
  <c r="L631"/>
  <c r="H633"/>
  <c r="M633" s="1"/>
  <c r="AB443" l="1"/>
  <c r="B633"/>
  <c r="L632"/>
  <c r="H634"/>
  <c r="M634" s="1"/>
  <c r="AB444" l="1"/>
  <c r="B634"/>
  <c r="L633"/>
  <c r="H635"/>
  <c r="M635" s="1"/>
  <c r="AB445" l="1"/>
  <c r="B635"/>
  <c r="L634"/>
  <c r="H636"/>
  <c r="M636" s="1"/>
  <c r="AB446" l="1"/>
  <c r="B636"/>
  <c r="L635"/>
  <c r="H637"/>
  <c r="M637" s="1"/>
  <c r="AB447" l="1"/>
  <c r="B637"/>
  <c r="L636"/>
  <c r="H638"/>
  <c r="M638" s="1"/>
  <c r="AB448" l="1"/>
  <c r="B638"/>
  <c r="L637"/>
  <c r="H639"/>
  <c r="M639" s="1"/>
  <c r="AB449" l="1"/>
  <c r="B639"/>
  <c r="L638"/>
  <c r="H640"/>
  <c r="M640" s="1"/>
  <c r="AB450" l="1"/>
  <c r="B640"/>
  <c r="L639"/>
  <c r="H641"/>
  <c r="M641" s="1"/>
  <c r="AB451" l="1"/>
  <c r="B641"/>
  <c r="L640"/>
  <c r="H642"/>
  <c r="M642" s="1"/>
  <c r="AB452" l="1"/>
  <c r="B642"/>
  <c r="L641"/>
  <c r="H643"/>
  <c r="M643" s="1"/>
  <c r="AB453" l="1"/>
  <c r="B643"/>
  <c r="L642"/>
  <c r="H644"/>
  <c r="M644" s="1"/>
  <c r="AB454" l="1"/>
  <c r="B644"/>
  <c r="L643"/>
  <c r="H645"/>
  <c r="M645" s="1"/>
  <c r="AB455" l="1"/>
  <c r="B645"/>
  <c r="L644"/>
  <c r="H646"/>
  <c r="M646" s="1"/>
  <c r="AB456" l="1"/>
  <c r="B646"/>
  <c r="L645"/>
  <c r="H647"/>
  <c r="M647" s="1"/>
  <c r="AB457" l="1"/>
  <c r="B647"/>
  <c r="L646"/>
  <c r="H648"/>
  <c r="M648" s="1"/>
  <c r="AB458" l="1"/>
  <c r="B648"/>
  <c r="L647"/>
  <c r="H649"/>
  <c r="M649" s="1"/>
  <c r="AB459" l="1"/>
  <c r="B649"/>
  <c r="L648"/>
  <c r="H650"/>
  <c r="M650" s="1"/>
  <c r="AB460" l="1"/>
  <c r="B650"/>
  <c r="L649"/>
  <c r="H651"/>
  <c r="M651" s="1"/>
  <c r="AB461" l="1"/>
  <c r="B651"/>
  <c r="L650"/>
  <c r="H652"/>
  <c r="M652" s="1"/>
  <c r="AB462" l="1"/>
  <c r="B652"/>
  <c r="L651"/>
  <c r="H653"/>
  <c r="M653" s="1"/>
  <c r="AB463" l="1"/>
  <c r="B653"/>
  <c r="L652"/>
  <c r="H654"/>
  <c r="M654" s="1"/>
  <c r="AB464" l="1"/>
  <c r="B654"/>
  <c r="L653"/>
  <c r="H655"/>
  <c r="M655" s="1"/>
  <c r="AB465" l="1"/>
  <c r="B655"/>
  <c r="L654"/>
  <c r="H656"/>
  <c r="M656" s="1"/>
  <c r="AB466" l="1"/>
  <c r="B656"/>
  <c r="L655"/>
  <c r="H657"/>
  <c r="M657" s="1"/>
  <c r="AB467" l="1"/>
  <c r="B657"/>
  <c r="L656"/>
  <c r="H658"/>
  <c r="M658" s="1"/>
  <c r="AB468" l="1"/>
  <c r="B658"/>
  <c r="L657"/>
  <c r="H659"/>
  <c r="M659" s="1"/>
  <c r="AB469" l="1"/>
  <c r="B659"/>
  <c r="L658"/>
  <c r="H660"/>
  <c r="M660" s="1"/>
  <c r="AB470" l="1"/>
  <c r="B660"/>
  <c r="L659"/>
  <c r="H661"/>
  <c r="M661" s="1"/>
  <c r="AB471" l="1"/>
  <c r="B661"/>
  <c r="L660"/>
  <c r="H662"/>
  <c r="M662" s="1"/>
  <c r="AB472" l="1"/>
  <c r="B662"/>
  <c r="L661"/>
  <c r="H663"/>
  <c r="M663" s="1"/>
  <c r="AB473" l="1"/>
  <c r="B663"/>
  <c r="L662"/>
  <c r="H664"/>
  <c r="M664" s="1"/>
  <c r="AB474" l="1"/>
  <c r="B664"/>
  <c r="L663"/>
  <c r="H665"/>
  <c r="M665" s="1"/>
  <c r="AB475" l="1"/>
  <c r="B665"/>
  <c r="L664"/>
  <c r="H666"/>
  <c r="M666" s="1"/>
  <c r="AB476" l="1"/>
  <c r="B666"/>
  <c r="L665"/>
  <c r="H667"/>
  <c r="M667" s="1"/>
  <c r="AB477" l="1"/>
  <c r="B667"/>
  <c r="L666"/>
  <c r="H668"/>
  <c r="M668" s="1"/>
  <c r="AB478" l="1"/>
  <c r="B668"/>
  <c r="L667"/>
  <c r="H669"/>
  <c r="M669" s="1"/>
  <c r="AB479" l="1"/>
  <c r="B669"/>
  <c r="L668"/>
  <c r="H670"/>
  <c r="M670" s="1"/>
  <c r="AB480" l="1"/>
  <c r="B670"/>
  <c r="L669"/>
  <c r="H671"/>
  <c r="M671" s="1"/>
  <c r="AB481" l="1"/>
  <c r="B671"/>
  <c r="L670"/>
  <c r="H672"/>
  <c r="M672" s="1"/>
  <c r="AB482" l="1"/>
  <c r="B672"/>
  <c r="L671"/>
  <c r="H673"/>
  <c r="M673" s="1"/>
  <c r="AB483" l="1"/>
  <c r="B673"/>
  <c r="L672"/>
  <c r="H674"/>
  <c r="M674" s="1"/>
  <c r="AB484" l="1"/>
  <c r="B674"/>
  <c r="L673"/>
  <c r="H675"/>
  <c r="M675" s="1"/>
  <c r="AB485" l="1"/>
  <c r="B675"/>
  <c r="L674"/>
  <c r="H676"/>
  <c r="M676" s="1"/>
  <c r="AB486" l="1"/>
  <c r="B676"/>
  <c r="L675"/>
  <c r="H677"/>
  <c r="M677" s="1"/>
  <c r="AB487" l="1"/>
  <c r="B677"/>
  <c r="L676"/>
  <c r="H678"/>
  <c r="M678" s="1"/>
  <c r="AB488" l="1"/>
  <c r="B678"/>
  <c r="L677"/>
  <c r="H679"/>
  <c r="M679" s="1"/>
  <c r="AB489" l="1"/>
  <c r="B679"/>
  <c r="L678"/>
  <c r="H680"/>
  <c r="M680" s="1"/>
  <c r="AB490" l="1"/>
  <c r="B680"/>
  <c r="L679"/>
  <c r="H681"/>
  <c r="M681" s="1"/>
  <c r="AB491" l="1"/>
  <c r="B681"/>
  <c r="L680"/>
  <c r="H682"/>
  <c r="M682" s="1"/>
  <c r="AB492" l="1"/>
  <c r="B682"/>
  <c r="L681"/>
  <c r="H683"/>
  <c r="M683" s="1"/>
  <c r="AB493" l="1"/>
  <c r="B683"/>
  <c r="L682"/>
  <c r="H684"/>
  <c r="M684" s="1"/>
  <c r="AB494" l="1"/>
  <c r="B684"/>
  <c r="L683"/>
  <c r="H685"/>
  <c r="M685" s="1"/>
  <c r="AB495" l="1"/>
  <c r="B685"/>
  <c r="L684"/>
  <c r="H686"/>
  <c r="M686" s="1"/>
  <c r="AB496" l="1"/>
  <c r="B686"/>
  <c r="L685"/>
  <c r="H687"/>
  <c r="M687" s="1"/>
  <c r="AB497" l="1"/>
  <c r="B687"/>
  <c r="L686"/>
  <c r="H688"/>
  <c r="M688" s="1"/>
  <c r="AB498" l="1"/>
  <c r="B688"/>
  <c r="L687"/>
  <c r="H689"/>
  <c r="M689" s="1"/>
  <c r="AB499" l="1"/>
  <c r="B689"/>
  <c r="L688"/>
  <c r="H690"/>
  <c r="M690" s="1"/>
  <c r="AB500" l="1"/>
  <c r="B690"/>
  <c r="L689"/>
  <c r="H691"/>
  <c r="M691" s="1"/>
  <c r="AB501" l="1"/>
  <c r="B691"/>
  <c r="L690"/>
  <c r="H692"/>
  <c r="M692" s="1"/>
  <c r="AB502" l="1"/>
  <c r="B692"/>
  <c r="L691"/>
  <c r="H693"/>
  <c r="M693" s="1"/>
  <c r="AB503" l="1"/>
  <c r="B693"/>
  <c r="L692"/>
  <c r="H694"/>
  <c r="M694" s="1"/>
  <c r="AB504" l="1"/>
  <c r="B694"/>
  <c r="L693"/>
  <c r="H695"/>
  <c r="M695" s="1"/>
  <c r="AB505" l="1"/>
  <c r="B695"/>
  <c r="L694"/>
  <c r="H696"/>
  <c r="M696" s="1"/>
  <c r="AB506" l="1"/>
  <c r="B696"/>
  <c r="L695"/>
  <c r="H697"/>
  <c r="M697" s="1"/>
  <c r="AB507" l="1"/>
  <c r="B697"/>
  <c r="L696"/>
  <c r="H698"/>
  <c r="M698" s="1"/>
  <c r="AB508" l="1"/>
  <c r="B698"/>
  <c r="L697"/>
  <c r="H699"/>
  <c r="M699" s="1"/>
  <c r="AB509" l="1"/>
  <c r="B699"/>
  <c r="L698"/>
  <c r="H700"/>
  <c r="M700" s="1"/>
  <c r="AB510" l="1"/>
  <c r="B700"/>
  <c r="L699"/>
  <c r="H701"/>
  <c r="M701" s="1"/>
  <c r="AB511" l="1"/>
  <c r="AF10" s="1"/>
  <c r="B701"/>
  <c r="L700"/>
  <c r="H702"/>
  <c r="M702" s="1"/>
  <c r="AB512" l="1"/>
  <c r="B702"/>
  <c r="L701"/>
  <c r="H703"/>
  <c r="M703" s="1"/>
  <c r="AF9" l="1"/>
  <c r="AB513"/>
  <c r="B703"/>
  <c r="L702"/>
  <c r="H704"/>
  <c r="M704" s="1"/>
  <c r="AF8" l="1"/>
  <c r="AB514"/>
  <c r="B704"/>
  <c r="L703"/>
  <c r="H705"/>
  <c r="M705" s="1"/>
  <c r="AF7" l="1"/>
  <c r="AB515"/>
  <c r="B705"/>
  <c r="L704"/>
  <c r="H706"/>
  <c r="M706" s="1"/>
  <c r="AF6" l="1"/>
  <c r="AB516"/>
  <c r="B706"/>
  <c r="L705"/>
  <c r="H707"/>
  <c r="M707" s="1"/>
  <c r="AF5" l="1"/>
  <c r="AB517"/>
  <c r="B707"/>
  <c r="L706"/>
  <c r="H708"/>
  <c r="M708" s="1"/>
  <c r="AF4" l="1"/>
  <c r="AB518"/>
  <c r="B708"/>
  <c r="L707"/>
  <c r="H709"/>
  <c r="M709" s="1"/>
  <c r="AF3" l="1"/>
  <c r="AB519"/>
  <c r="B709"/>
  <c r="L708"/>
  <c r="H710"/>
  <c r="M710" s="1"/>
  <c r="AF2" l="1"/>
  <c r="AB520"/>
  <c r="B710"/>
  <c r="L709"/>
  <c r="H711"/>
  <c r="M711" s="1"/>
  <c r="AB521" l="1"/>
  <c r="B711"/>
  <c r="L710"/>
  <c r="H712"/>
  <c r="M712" s="1"/>
  <c r="AB522" l="1"/>
  <c r="B712"/>
  <c r="L711"/>
  <c r="H713"/>
  <c r="M713" s="1"/>
  <c r="AB523" l="1"/>
  <c r="B713"/>
  <c r="L712"/>
  <c r="H714"/>
  <c r="M714" s="1"/>
  <c r="AB524" l="1"/>
  <c r="B714"/>
  <c r="L713"/>
  <c r="H715"/>
  <c r="M715" s="1"/>
  <c r="AB525" l="1"/>
  <c r="B715"/>
  <c r="L714"/>
  <c r="H716"/>
  <c r="M716" s="1"/>
  <c r="AB526" l="1"/>
  <c r="B716"/>
  <c r="L715"/>
  <c r="H717"/>
  <c r="M717" s="1"/>
  <c r="AB527" l="1"/>
  <c r="B717"/>
  <c r="L716"/>
  <c r="H718"/>
  <c r="M718" s="1"/>
  <c r="AB528" l="1"/>
  <c r="B718"/>
  <c r="L717"/>
  <c r="H719"/>
  <c r="M719" s="1"/>
  <c r="AB529" l="1"/>
  <c r="B719"/>
  <c r="L718"/>
  <c r="H720"/>
  <c r="M720" s="1"/>
  <c r="AB530" l="1"/>
  <c r="B720"/>
  <c r="L719"/>
  <c r="H721"/>
  <c r="M721" s="1"/>
  <c r="AB531" l="1"/>
  <c r="B721"/>
  <c r="L720"/>
  <c r="H722"/>
  <c r="M722" s="1"/>
  <c r="AB532" l="1"/>
  <c r="B722"/>
  <c r="L721"/>
  <c r="H723"/>
  <c r="M723" s="1"/>
  <c r="AB533" l="1"/>
  <c r="B723"/>
  <c r="L722"/>
  <c r="H724"/>
  <c r="M724" s="1"/>
  <c r="AB534" l="1"/>
  <c r="B724"/>
  <c r="L723"/>
  <c r="H725"/>
  <c r="M725" s="1"/>
  <c r="AB535" l="1"/>
  <c r="B725"/>
  <c r="L724"/>
  <c r="H726"/>
  <c r="M726" s="1"/>
  <c r="AB536" l="1"/>
  <c r="B726"/>
  <c r="L725"/>
  <c r="H727"/>
  <c r="M727" s="1"/>
  <c r="AB537" l="1"/>
  <c r="B727"/>
  <c r="L726"/>
  <c r="H728"/>
  <c r="M728" s="1"/>
  <c r="AB538" l="1"/>
  <c r="B728"/>
  <c r="L727"/>
  <c r="H729"/>
  <c r="M729" s="1"/>
  <c r="AB539" l="1"/>
  <c r="B729"/>
  <c r="L728"/>
  <c r="H730"/>
  <c r="M730" s="1"/>
  <c r="AB540" l="1"/>
  <c r="B730"/>
  <c r="L729"/>
  <c r="H731"/>
  <c r="M731" s="1"/>
  <c r="AB541" l="1"/>
  <c r="B731"/>
  <c r="L730"/>
  <c r="H732"/>
  <c r="M732" s="1"/>
  <c r="AB542" l="1"/>
  <c r="B732"/>
  <c r="L731"/>
  <c r="H733"/>
  <c r="M733" s="1"/>
  <c r="AB543" l="1"/>
  <c r="B733"/>
  <c r="L732"/>
  <c r="H734"/>
  <c r="M734" s="1"/>
  <c r="AB544" l="1"/>
  <c r="B734"/>
  <c r="L733"/>
  <c r="H735"/>
  <c r="M735" s="1"/>
  <c r="AB545" l="1"/>
  <c r="B735"/>
  <c r="L734"/>
  <c r="H736"/>
  <c r="M736" s="1"/>
  <c r="AB546" l="1"/>
  <c r="B736"/>
  <c r="L735"/>
  <c r="H737"/>
  <c r="M737" s="1"/>
  <c r="AB547" l="1"/>
  <c r="B737"/>
  <c r="L736"/>
  <c r="H738"/>
  <c r="M738" s="1"/>
  <c r="AB548" l="1"/>
  <c r="B738"/>
  <c r="L737"/>
  <c r="H739"/>
  <c r="M739" s="1"/>
  <c r="AB549" l="1"/>
  <c r="B739"/>
  <c r="L738"/>
  <c r="H740"/>
  <c r="M740" s="1"/>
  <c r="AB550" l="1"/>
  <c r="B740"/>
  <c r="L739"/>
  <c r="H741"/>
  <c r="M741" s="1"/>
  <c r="AB551" l="1"/>
  <c r="B741"/>
  <c r="L740"/>
  <c r="H742"/>
  <c r="M742" s="1"/>
  <c r="AB552" l="1"/>
  <c r="B742"/>
  <c r="L741"/>
  <c r="H743"/>
  <c r="M743" s="1"/>
  <c r="AB553" l="1"/>
  <c r="B743"/>
  <c r="L742"/>
  <c r="H744"/>
  <c r="M744" s="1"/>
  <c r="AB554" l="1"/>
  <c r="B744"/>
  <c r="L743"/>
  <c r="H745"/>
  <c r="M745" s="1"/>
  <c r="AB555" l="1"/>
  <c r="B745"/>
  <c r="L744"/>
  <c r="H746"/>
  <c r="M746" s="1"/>
  <c r="AB556" l="1"/>
  <c r="B746"/>
  <c r="L745"/>
  <c r="H747"/>
  <c r="M747" s="1"/>
  <c r="AB557" l="1"/>
  <c r="B747"/>
  <c r="L746"/>
  <c r="H748"/>
  <c r="M748" s="1"/>
  <c r="AB558" l="1"/>
  <c r="B748"/>
  <c r="L747"/>
  <c r="H749"/>
  <c r="M749" s="1"/>
  <c r="AB559" l="1"/>
  <c r="B749"/>
  <c r="L748"/>
  <c r="H750"/>
  <c r="M750" s="1"/>
  <c r="AB560" l="1"/>
  <c r="B750"/>
  <c r="L749"/>
  <c r="H751"/>
  <c r="M751" s="1"/>
  <c r="AB561" l="1"/>
  <c r="B751"/>
  <c r="L750"/>
  <c r="H752"/>
  <c r="M752" s="1"/>
  <c r="AB562" l="1"/>
  <c r="B752"/>
  <c r="L751"/>
  <c r="H753"/>
  <c r="M753" s="1"/>
  <c r="AB563" l="1"/>
  <c r="B753"/>
  <c r="L752"/>
  <c r="H754"/>
  <c r="M754" s="1"/>
  <c r="AB564" l="1"/>
  <c r="B754"/>
  <c r="L753"/>
  <c r="H755"/>
  <c r="M755" s="1"/>
  <c r="AB565" l="1"/>
  <c r="B755"/>
  <c r="L754"/>
  <c r="H756"/>
  <c r="M756" s="1"/>
  <c r="AB566" l="1"/>
  <c r="B756"/>
  <c r="L755"/>
  <c r="H757"/>
  <c r="M757" s="1"/>
  <c r="AB567" l="1"/>
  <c r="B757"/>
  <c r="L756"/>
  <c r="H758"/>
  <c r="M758" s="1"/>
  <c r="AB568" l="1"/>
  <c r="B758"/>
  <c r="L757"/>
  <c r="H759"/>
  <c r="M759" s="1"/>
  <c r="AB569" l="1"/>
  <c r="B759"/>
  <c r="L758"/>
  <c r="H760"/>
  <c r="M760" s="1"/>
  <c r="AB570" l="1"/>
  <c r="B760"/>
  <c r="L759"/>
  <c r="H761"/>
  <c r="M761" s="1"/>
  <c r="AB571" l="1"/>
  <c r="B761"/>
  <c r="L760"/>
  <c r="H762"/>
  <c r="M762" s="1"/>
  <c r="AB572" l="1"/>
  <c r="B762"/>
  <c r="L761"/>
  <c r="H763"/>
  <c r="M763" s="1"/>
  <c r="AB573" l="1"/>
  <c r="B763"/>
  <c r="L762"/>
  <c r="H764"/>
  <c r="M764" s="1"/>
  <c r="AB574" l="1"/>
  <c r="B764"/>
  <c r="L763"/>
  <c r="H765"/>
  <c r="M765" s="1"/>
  <c r="AB575" l="1"/>
  <c r="B765"/>
  <c r="L764"/>
  <c r="H766"/>
  <c r="M766" s="1"/>
  <c r="AB576" l="1"/>
  <c r="B766"/>
  <c r="L765"/>
  <c r="H767"/>
  <c r="M767" s="1"/>
  <c r="AB577" l="1"/>
  <c r="B767"/>
  <c r="L766"/>
  <c r="H768"/>
  <c r="M768" s="1"/>
  <c r="AB578" l="1"/>
  <c r="B768"/>
  <c r="L767"/>
  <c r="H769"/>
  <c r="M769" s="1"/>
  <c r="AB579" l="1"/>
  <c r="B769"/>
  <c r="L768"/>
  <c r="H770"/>
  <c r="M770" s="1"/>
  <c r="AB580" l="1"/>
  <c r="B770"/>
  <c r="L769"/>
  <c r="H771"/>
  <c r="M771" s="1"/>
  <c r="AB581" l="1"/>
  <c r="B771"/>
  <c r="L770"/>
  <c r="H772"/>
  <c r="M772" s="1"/>
  <c r="AB582" l="1"/>
  <c r="B772"/>
  <c r="L771"/>
  <c r="H773"/>
  <c r="M773" s="1"/>
  <c r="AB583" l="1"/>
  <c r="B773"/>
  <c r="L772"/>
  <c r="H774"/>
  <c r="M774" s="1"/>
  <c r="AB584" l="1"/>
  <c r="B774"/>
  <c r="L773"/>
  <c r="H775"/>
  <c r="M775" s="1"/>
  <c r="AB585" l="1"/>
  <c r="B775"/>
  <c r="L774"/>
  <c r="H776"/>
  <c r="M776" s="1"/>
  <c r="AB586" l="1"/>
  <c r="B776"/>
  <c r="L775"/>
  <c r="H777"/>
  <c r="M777" s="1"/>
  <c r="AB587" l="1"/>
  <c r="B777"/>
  <c r="L776"/>
  <c r="H778"/>
  <c r="M778" s="1"/>
  <c r="AB588" l="1"/>
  <c r="B778"/>
  <c r="L777"/>
  <c r="H779"/>
  <c r="M779" s="1"/>
  <c r="AB589" l="1"/>
  <c r="B779"/>
  <c r="L778"/>
  <c r="H780"/>
  <c r="M780" s="1"/>
  <c r="AB590" l="1"/>
  <c r="B780"/>
  <c r="L779"/>
  <c r="H781"/>
  <c r="M781" s="1"/>
  <c r="AB591" l="1"/>
  <c r="B781"/>
  <c r="L780"/>
  <c r="H782"/>
  <c r="M782" s="1"/>
  <c r="AB592" l="1"/>
  <c r="B782"/>
  <c r="L781"/>
  <c r="H783"/>
  <c r="M783" s="1"/>
  <c r="AB593" l="1"/>
  <c r="B783"/>
  <c r="L782"/>
  <c r="H784"/>
  <c r="M784" s="1"/>
  <c r="AB594" l="1"/>
  <c r="B784"/>
  <c r="L783"/>
  <c r="H785"/>
  <c r="M785" s="1"/>
  <c r="AB595" l="1"/>
  <c r="B785"/>
  <c r="L784"/>
  <c r="H786"/>
  <c r="M786" s="1"/>
  <c r="AB596" l="1"/>
  <c r="B786"/>
  <c r="L785"/>
  <c r="H787"/>
  <c r="M787" s="1"/>
  <c r="AB597" l="1"/>
  <c r="B787"/>
  <c r="L786"/>
  <c r="H788"/>
  <c r="M788" s="1"/>
  <c r="AB598" l="1"/>
  <c r="B788"/>
  <c r="L787"/>
  <c r="H789"/>
  <c r="M789" s="1"/>
  <c r="AB599" l="1"/>
  <c r="B789"/>
  <c r="L788"/>
  <c r="H790"/>
  <c r="M790" s="1"/>
  <c r="AB600" l="1"/>
  <c r="B790"/>
  <c r="L789"/>
  <c r="H791"/>
  <c r="M791" s="1"/>
  <c r="AB601" l="1"/>
  <c r="B791"/>
  <c r="L790"/>
  <c r="H792"/>
  <c r="M792" s="1"/>
  <c r="AB602" l="1"/>
  <c r="B792"/>
  <c r="L791"/>
  <c r="H793"/>
  <c r="M793" s="1"/>
  <c r="AB603" l="1"/>
  <c r="B793"/>
  <c r="L792"/>
  <c r="H794"/>
  <c r="M794" s="1"/>
  <c r="AB604" l="1"/>
  <c r="B794"/>
  <c r="L793"/>
  <c r="H795"/>
  <c r="M795" s="1"/>
  <c r="AB605" l="1"/>
  <c r="B795"/>
  <c r="L794"/>
  <c r="H796"/>
  <c r="M796" s="1"/>
  <c r="AB606" l="1"/>
  <c r="B796"/>
  <c r="L795"/>
  <c r="H797"/>
  <c r="M797" s="1"/>
  <c r="AB607" l="1"/>
  <c r="B797"/>
  <c r="L796"/>
  <c r="H798"/>
  <c r="M798" s="1"/>
  <c r="AB608" l="1"/>
  <c r="B798"/>
  <c r="L797"/>
  <c r="H799"/>
  <c r="M799" s="1"/>
  <c r="AB609" l="1"/>
  <c r="B799"/>
  <c r="L798"/>
  <c r="H800"/>
  <c r="M800" s="1"/>
  <c r="AB610" l="1"/>
  <c r="B800"/>
  <c r="L799"/>
  <c r="H801"/>
  <c r="M801" s="1"/>
  <c r="AB611" l="1"/>
  <c r="B801"/>
  <c r="L800"/>
  <c r="H802"/>
  <c r="M802" s="1"/>
  <c r="AB612" l="1"/>
  <c r="B802"/>
  <c r="L801"/>
  <c r="H803"/>
  <c r="M803" s="1"/>
  <c r="AB613" l="1"/>
  <c r="B803"/>
  <c r="L802"/>
  <c r="H804"/>
  <c r="M804" s="1"/>
  <c r="AB614" l="1"/>
  <c r="B804"/>
  <c r="L803"/>
  <c r="H805"/>
  <c r="M805" s="1"/>
  <c r="AB615" l="1"/>
  <c r="B805"/>
  <c r="L804"/>
  <c r="H806"/>
  <c r="M806" s="1"/>
  <c r="AB616" l="1"/>
  <c r="B806"/>
  <c r="L805"/>
  <c r="H807"/>
  <c r="M807" s="1"/>
  <c r="AB617" l="1"/>
  <c r="B807"/>
  <c r="L806"/>
  <c r="H808"/>
  <c r="M808" s="1"/>
  <c r="AB618" l="1"/>
  <c r="B808"/>
  <c r="L807"/>
  <c r="H809"/>
  <c r="M809" s="1"/>
  <c r="AB619" l="1"/>
  <c r="B809"/>
  <c r="L808"/>
  <c r="H810"/>
  <c r="M810" s="1"/>
  <c r="AB620" l="1"/>
  <c r="B810"/>
  <c r="L809"/>
  <c r="H811"/>
  <c r="M811" s="1"/>
  <c r="AB621" l="1"/>
  <c r="B811"/>
  <c r="L810"/>
  <c r="H812"/>
  <c r="M812" s="1"/>
  <c r="AB622" l="1"/>
  <c r="B812"/>
  <c r="L811"/>
  <c r="H813"/>
  <c r="M813" s="1"/>
  <c r="AB623" l="1"/>
  <c r="B813"/>
  <c r="L812"/>
  <c r="H814"/>
  <c r="M814" s="1"/>
  <c r="AB624" l="1"/>
  <c r="B814"/>
  <c r="L813"/>
  <c r="H815"/>
  <c r="M815" s="1"/>
  <c r="AB625" l="1"/>
  <c r="B815"/>
  <c r="L814"/>
  <c r="H816"/>
  <c r="M816" s="1"/>
  <c r="AB626" l="1"/>
  <c r="B816"/>
  <c r="L815"/>
  <c r="H817"/>
  <c r="M817" s="1"/>
  <c r="AB627" l="1"/>
  <c r="B817"/>
  <c r="L816"/>
  <c r="H818"/>
  <c r="M818" s="1"/>
  <c r="AB628" l="1"/>
  <c r="B818"/>
  <c r="L817"/>
  <c r="H819"/>
  <c r="M819" s="1"/>
  <c r="AB629" l="1"/>
  <c r="B819"/>
  <c r="L818"/>
  <c r="H820"/>
  <c r="M820" s="1"/>
  <c r="AB630" l="1"/>
  <c r="B820"/>
  <c r="L819"/>
  <c r="H821"/>
  <c r="M821" s="1"/>
  <c r="AB631" l="1"/>
  <c r="B821"/>
  <c r="L820"/>
  <c r="H822"/>
  <c r="M822" s="1"/>
  <c r="AB632" l="1"/>
  <c r="B822"/>
  <c r="L821"/>
  <c r="H823"/>
  <c r="M823" s="1"/>
  <c r="AB633" l="1"/>
  <c r="B823"/>
  <c r="L822"/>
  <c r="H824"/>
  <c r="M824" s="1"/>
  <c r="AB634" l="1"/>
  <c r="B824"/>
  <c r="L823"/>
  <c r="H825"/>
  <c r="M825" s="1"/>
  <c r="AB635" l="1"/>
  <c r="B825"/>
  <c r="L824"/>
  <c r="H826"/>
  <c r="M826" s="1"/>
  <c r="AB636" l="1"/>
  <c r="B826"/>
  <c r="L825"/>
  <c r="H827"/>
  <c r="M827" s="1"/>
  <c r="AB637" l="1"/>
  <c r="B827"/>
  <c r="L826"/>
  <c r="H828"/>
  <c r="M828" s="1"/>
  <c r="AB638" l="1"/>
  <c r="B828"/>
  <c r="L827"/>
  <c r="H829"/>
  <c r="M829" s="1"/>
  <c r="AB639" l="1"/>
  <c r="B829"/>
  <c r="L828"/>
  <c r="H830"/>
  <c r="M830" s="1"/>
  <c r="AB640" l="1"/>
  <c r="B830"/>
  <c r="L829"/>
  <c r="H831"/>
  <c r="M831" s="1"/>
  <c r="AB641" l="1"/>
  <c r="B831"/>
  <c r="L830"/>
  <c r="H832"/>
  <c r="M832" s="1"/>
  <c r="AB642" l="1"/>
  <c r="B832"/>
  <c r="L831"/>
  <c r="H833"/>
  <c r="M833" s="1"/>
  <c r="AB643" l="1"/>
  <c r="B833"/>
  <c r="L832"/>
  <c r="H834"/>
  <c r="M834" s="1"/>
  <c r="AB644" l="1"/>
  <c r="B834"/>
  <c r="L833"/>
  <c r="H835"/>
  <c r="M835" s="1"/>
  <c r="AB645" l="1"/>
  <c r="B835"/>
  <c r="L834"/>
  <c r="H836"/>
  <c r="M836" s="1"/>
  <c r="AB646" l="1"/>
  <c r="B836"/>
  <c r="L835"/>
  <c r="H837"/>
  <c r="M837" s="1"/>
  <c r="AB647" l="1"/>
  <c r="B837"/>
  <c r="L836"/>
  <c r="H838"/>
  <c r="M838" s="1"/>
  <c r="AB648" l="1"/>
  <c r="B838"/>
  <c r="L837"/>
  <c r="H839"/>
  <c r="M839" s="1"/>
  <c r="AB649" l="1"/>
  <c r="B839"/>
  <c r="L838"/>
  <c r="H840"/>
  <c r="M840" s="1"/>
  <c r="AB650" l="1"/>
  <c r="B840"/>
  <c r="L839"/>
  <c r="H841"/>
  <c r="M841" s="1"/>
  <c r="AB651" l="1"/>
  <c r="B841"/>
  <c r="L840"/>
  <c r="H842"/>
  <c r="M842" s="1"/>
  <c r="AB652" l="1"/>
  <c r="B842"/>
  <c r="L841"/>
  <c r="H843"/>
  <c r="M843" s="1"/>
  <c r="AB653" l="1"/>
  <c r="B843"/>
  <c r="L842"/>
  <c r="H844"/>
  <c r="M844" s="1"/>
  <c r="AB654" l="1"/>
  <c r="B844"/>
  <c r="L843"/>
  <c r="H845"/>
  <c r="M845" s="1"/>
  <c r="AB655" l="1"/>
  <c r="B845"/>
  <c r="L844"/>
  <c r="H846"/>
  <c r="M846" s="1"/>
  <c r="AB656" l="1"/>
  <c r="B846"/>
  <c r="L845"/>
  <c r="H847"/>
  <c r="M847" s="1"/>
  <c r="AB657" l="1"/>
  <c r="B847"/>
  <c r="L846"/>
  <c r="H848"/>
  <c r="M848" s="1"/>
  <c r="AB658" l="1"/>
  <c r="B848"/>
  <c r="L847"/>
  <c r="H849"/>
  <c r="M849" s="1"/>
  <c r="AB659" l="1"/>
  <c r="B849"/>
  <c r="L848"/>
  <c r="H850"/>
  <c r="M850" s="1"/>
  <c r="AB660" l="1"/>
  <c r="B850"/>
  <c r="L849"/>
  <c r="H851"/>
  <c r="M851" s="1"/>
  <c r="AB661" l="1"/>
  <c r="B851"/>
  <c r="L850"/>
  <c r="H852"/>
  <c r="M852" s="1"/>
  <c r="AB662" l="1"/>
  <c r="B852"/>
  <c r="L851"/>
  <c r="H853"/>
  <c r="M853" s="1"/>
  <c r="AB663" l="1"/>
  <c r="B853"/>
  <c r="L852"/>
  <c r="H854"/>
  <c r="M854" s="1"/>
  <c r="AB664" l="1"/>
  <c r="B854"/>
  <c r="L853"/>
  <c r="H855"/>
  <c r="M855" s="1"/>
  <c r="AB665" l="1"/>
  <c r="B855"/>
  <c r="L854"/>
  <c r="H856"/>
  <c r="M856" s="1"/>
  <c r="AB666" l="1"/>
  <c r="B856"/>
  <c r="L855"/>
  <c r="H857"/>
  <c r="M857" s="1"/>
  <c r="AB667" l="1"/>
  <c r="B857"/>
  <c r="L856"/>
  <c r="H858"/>
  <c r="M858" s="1"/>
  <c r="AB668" l="1"/>
  <c r="B858"/>
  <c r="L857"/>
  <c r="H859"/>
  <c r="M859" s="1"/>
  <c r="AB669" l="1"/>
  <c r="B859"/>
  <c r="L858"/>
  <c r="H860"/>
  <c r="M860" s="1"/>
  <c r="AB670" l="1"/>
  <c r="B860"/>
  <c r="L859"/>
  <c r="H861"/>
  <c r="M861" s="1"/>
  <c r="AB671" l="1"/>
  <c r="B861"/>
  <c r="L860"/>
  <c r="H862"/>
  <c r="M862" s="1"/>
  <c r="AB672" l="1"/>
  <c r="B862"/>
  <c r="L861"/>
  <c r="H863"/>
  <c r="M863" s="1"/>
  <c r="AB673" l="1"/>
  <c r="B863"/>
  <c r="L862"/>
  <c r="H864"/>
  <c r="M864" s="1"/>
  <c r="AB674" l="1"/>
  <c r="B864"/>
  <c r="L863"/>
  <c r="H865"/>
  <c r="M865" s="1"/>
  <c r="AB675" l="1"/>
  <c r="B865"/>
  <c r="L864"/>
  <c r="H866"/>
  <c r="M866" s="1"/>
  <c r="AB676" l="1"/>
  <c r="B866"/>
  <c r="L865"/>
  <c r="H867"/>
  <c r="M867" s="1"/>
  <c r="AB677" l="1"/>
  <c r="B867"/>
  <c r="L866"/>
  <c r="H868"/>
  <c r="M868" s="1"/>
  <c r="AB678" l="1"/>
  <c r="B868"/>
  <c r="L867"/>
  <c r="H869"/>
  <c r="M869" s="1"/>
  <c r="AB679" l="1"/>
  <c r="B869"/>
  <c r="L868"/>
  <c r="H870"/>
  <c r="M870" s="1"/>
  <c r="AB680" l="1"/>
  <c r="B870"/>
  <c r="L869"/>
  <c r="H871"/>
  <c r="M871" s="1"/>
  <c r="AB681" l="1"/>
  <c r="B871"/>
  <c r="L870"/>
  <c r="H872"/>
  <c r="M872" s="1"/>
  <c r="AB682" l="1"/>
  <c r="B872"/>
  <c r="L871"/>
  <c r="H873"/>
  <c r="M873" s="1"/>
  <c r="AB683" l="1"/>
  <c r="B873"/>
  <c r="L872"/>
  <c r="H874"/>
  <c r="M874" s="1"/>
  <c r="AB684" l="1"/>
  <c r="B874"/>
  <c r="L873"/>
  <c r="H875"/>
  <c r="M875" s="1"/>
  <c r="AB685" l="1"/>
  <c r="B875"/>
  <c r="L874"/>
  <c r="H876"/>
  <c r="M876" s="1"/>
  <c r="AB686" l="1"/>
  <c r="B876"/>
  <c r="L875"/>
  <c r="H877"/>
  <c r="M877" s="1"/>
  <c r="AB687" l="1"/>
  <c r="B877"/>
  <c r="L876"/>
  <c r="H878"/>
  <c r="M878" s="1"/>
  <c r="AB688" l="1"/>
  <c r="B878"/>
  <c r="L877"/>
  <c r="H879"/>
  <c r="M879" s="1"/>
  <c r="AB689" l="1"/>
  <c r="B879"/>
  <c r="L878"/>
  <c r="H880"/>
  <c r="M880" s="1"/>
  <c r="AB690" l="1"/>
  <c r="B880"/>
  <c r="L879"/>
  <c r="H881"/>
  <c r="M881" s="1"/>
  <c r="AB691" l="1"/>
  <c r="B881"/>
  <c r="L880"/>
  <c r="H882"/>
  <c r="M882" s="1"/>
  <c r="AB692" l="1"/>
  <c r="B882"/>
  <c r="L881"/>
  <c r="H883"/>
  <c r="M883" s="1"/>
  <c r="AB693" l="1"/>
  <c r="B883"/>
  <c r="L882"/>
  <c r="H884"/>
  <c r="M884" s="1"/>
  <c r="AB694" l="1"/>
  <c r="B884"/>
  <c r="L883"/>
  <c r="H885"/>
  <c r="M885" s="1"/>
  <c r="AB695" l="1"/>
  <c r="B885"/>
  <c r="L884"/>
  <c r="H886"/>
  <c r="M886" s="1"/>
  <c r="AB696" l="1"/>
  <c r="B886"/>
  <c r="L885"/>
  <c r="H887"/>
  <c r="M887" s="1"/>
  <c r="AB697" l="1"/>
  <c r="B887"/>
  <c r="L886"/>
  <c r="H888"/>
  <c r="M888" s="1"/>
  <c r="AB698" l="1"/>
  <c r="B888"/>
  <c r="L887"/>
  <c r="H889"/>
  <c r="M889" s="1"/>
  <c r="AB699" l="1"/>
  <c r="B889"/>
  <c r="L888"/>
  <c r="H890"/>
  <c r="M890" s="1"/>
  <c r="AB700" l="1"/>
  <c r="B890"/>
  <c r="L889"/>
  <c r="H891"/>
  <c r="M891" s="1"/>
  <c r="AB701" l="1"/>
  <c r="B891"/>
  <c r="L890"/>
  <c r="H892"/>
  <c r="M892" s="1"/>
  <c r="AB702" l="1"/>
  <c r="B892"/>
  <c r="L891"/>
  <c r="H893"/>
  <c r="M893" s="1"/>
  <c r="AB703" l="1"/>
  <c r="B893"/>
  <c r="L892"/>
  <c r="H894"/>
  <c r="M894" s="1"/>
  <c r="AB704" l="1"/>
  <c r="B894"/>
  <c r="L893"/>
  <c r="H895"/>
  <c r="M895" s="1"/>
  <c r="AB705" l="1"/>
  <c r="B895"/>
  <c r="L894"/>
  <c r="H896"/>
  <c r="M896" s="1"/>
  <c r="AB706" l="1"/>
  <c r="B896"/>
  <c r="L895"/>
  <c r="H897"/>
  <c r="M897" s="1"/>
  <c r="AB707" l="1"/>
  <c r="B897"/>
  <c r="L896"/>
  <c r="H898"/>
  <c r="M898" s="1"/>
  <c r="AB708" l="1"/>
  <c r="B898"/>
  <c r="L897"/>
  <c r="H899"/>
  <c r="M899" s="1"/>
  <c r="AB709" l="1"/>
  <c r="B899"/>
  <c r="L898"/>
  <c r="H900"/>
  <c r="M900" s="1"/>
  <c r="AB710" l="1"/>
  <c r="B900"/>
  <c r="L899"/>
  <c r="H901"/>
  <c r="M901" s="1"/>
  <c r="AB711" l="1"/>
  <c r="B901"/>
  <c r="L900"/>
  <c r="H902"/>
  <c r="M902" s="1"/>
  <c r="AB712" l="1"/>
  <c r="B902"/>
  <c r="L901"/>
  <c r="H903"/>
  <c r="M903" s="1"/>
  <c r="AB713" l="1"/>
  <c r="B903"/>
  <c r="L902"/>
  <c r="H904"/>
  <c r="M904" s="1"/>
  <c r="AB714" l="1"/>
  <c r="B904"/>
  <c r="L903"/>
  <c r="H905"/>
  <c r="M905" s="1"/>
  <c r="AB715" l="1"/>
  <c r="B905"/>
  <c r="L904"/>
  <c r="H906"/>
  <c r="M906" s="1"/>
  <c r="AB716" l="1"/>
  <c r="B906"/>
  <c r="L905"/>
  <c r="H907"/>
  <c r="M907" s="1"/>
  <c r="AB717" l="1"/>
  <c r="B907"/>
  <c r="L906"/>
  <c r="H908"/>
  <c r="M908" s="1"/>
  <c r="AB718" l="1"/>
  <c r="B908"/>
  <c r="L907"/>
  <c r="H909"/>
  <c r="M909" s="1"/>
  <c r="AB719" l="1"/>
  <c r="B909"/>
  <c r="L908"/>
  <c r="H910"/>
  <c r="M910" s="1"/>
  <c r="AB720" l="1"/>
  <c r="B910"/>
  <c r="L909"/>
  <c r="H911"/>
  <c r="M911" s="1"/>
  <c r="AB721" l="1"/>
  <c r="B911"/>
  <c r="L910"/>
  <c r="H912"/>
  <c r="M912" s="1"/>
  <c r="AB722" l="1"/>
  <c r="B912"/>
  <c r="L911"/>
  <c r="H913"/>
  <c r="M913" s="1"/>
  <c r="AB723" l="1"/>
  <c r="B913"/>
  <c r="L912"/>
  <c r="H914"/>
  <c r="M914" s="1"/>
  <c r="AB724" l="1"/>
  <c r="B914"/>
  <c r="L913"/>
  <c r="H915"/>
  <c r="M915" s="1"/>
  <c r="AB725" l="1"/>
  <c r="B915"/>
  <c r="L914"/>
  <c r="H916"/>
  <c r="M916" s="1"/>
  <c r="AB726" l="1"/>
  <c r="B916"/>
  <c r="L915"/>
  <c r="H917"/>
  <c r="M917" s="1"/>
  <c r="AB727" l="1"/>
  <c r="B917"/>
  <c r="L916"/>
  <c r="H918"/>
  <c r="M918" s="1"/>
  <c r="AB728" l="1"/>
  <c r="B918"/>
  <c r="L917"/>
  <c r="H919"/>
  <c r="M919" s="1"/>
  <c r="AB729" l="1"/>
  <c r="B919"/>
  <c r="L918"/>
  <c r="H920"/>
  <c r="M920" s="1"/>
  <c r="AB730" l="1"/>
  <c r="B920"/>
  <c r="L919"/>
  <c r="H921"/>
  <c r="M921" s="1"/>
  <c r="AB731" l="1"/>
  <c r="B921"/>
  <c r="L920"/>
  <c r="H922"/>
  <c r="M922" s="1"/>
  <c r="AB732" l="1"/>
  <c r="B922"/>
  <c r="L921"/>
  <c r="H923"/>
  <c r="M923" s="1"/>
  <c r="AB733" l="1"/>
  <c r="B923"/>
  <c r="L922"/>
  <c r="H924"/>
  <c r="M924" s="1"/>
  <c r="AB734" l="1"/>
  <c r="B924"/>
  <c r="L923"/>
  <c r="H925"/>
  <c r="M925" s="1"/>
  <c r="AB735" l="1"/>
  <c r="B925"/>
  <c r="L924"/>
  <c r="H926"/>
  <c r="M926" s="1"/>
  <c r="AB736" l="1"/>
  <c r="B926"/>
  <c r="L925"/>
  <c r="H927"/>
  <c r="M927" s="1"/>
  <c r="AB737" l="1"/>
  <c r="B927"/>
  <c r="L926"/>
  <c r="H928"/>
  <c r="M928" s="1"/>
  <c r="AB738" l="1"/>
  <c r="B928"/>
  <c r="L927"/>
  <c r="H929"/>
  <c r="M929" s="1"/>
  <c r="AB739" l="1"/>
  <c r="B929"/>
  <c r="L928"/>
  <c r="H930"/>
  <c r="M930" s="1"/>
  <c r="AB740" l="1"/>
  <c r="B930"/>
  <c r="L929"/>
  <c r="H931"/>
  <c r="M931" s="1"/>
  <c r="AB741" l="1"/>
  <c r="B931"/>
  <c r="L930"/>
  <c r="H932"/>
  <c r="M932" s="1"/>
  <c r="AB742" l="1"/>
  <c r="B932"/>
  <c r="L931"/>
  <c r="H933"/>
  <c r="M933" s="1"/>
  <c r="AB743" l="1"/>
  <c r="B933"/>
  <c r="L932"/>
  <c r="H934"/>
  <c r="M934" s="1"/>
  <c r="AB744" l="1"/>
  <c r="B934"/>
  <c r="L933"/>
  <c r="H935"/>
  <c r="M935" s="1"/>
  <c r="AB745" l="1"/>
  <c r="B935"/>
  <c r="L934"/>
  <c r="H936"/>
  <c r="M936" s="1"/>
  <c r="AB746" l="1"/>
  <c r="B936"/>
  <c r="L935"/>
  <c r="H937"/>
  <c r="M937" s="1"/>
  <c r="AB747" l="1"/>
  <c r="B937"/>
  <c r="L936"/>
  <c r="H938"/>
  <c r="M938" s="1"/>
  <c r="AB748" l="1"/>
  <c r="B938"/>
  <c r="L937"/>
  <c r="H939"/>
  <c r="M939" s="1"/>
  <c r="AB749" l="1"/>
  <c r="B939"/>
  <c r="L938"/>
  <c r="H940"/>
  <c r="M940" s="1"/>
  <c r="AB750" l="1"/>
  <c r="B940"/>
  <c r="L939"/>
  <c r="H941"/>
  <c r="M941" s="1"/>
  <c r="AB751" l="1"/>
  <c r="B941"/>
  <c r="L940"/>
  <c r="H942"/>
  <c r="M942" s="1"/>
  <c r="AB752" l="1"/>
  <c r="B942"/>
  <c r="L941"/>
  <c r="H943"/>
  <c r="M943" s="1"/>
  <c r="AB753" l="1"/>
  <c r="B943"/>
  <c r="L942"/>
  <c r="H944"/>
  <c r="M944" s="1"/>
  <c r="AB754" l="1"/>
  <c r="B944"/>
  <c r="L943"/>
  <c r="H945"/>
  <c r="M945" s="1"/>
  <c r="AB755" l="1"/>
  <c r="B945"/>
  <c r="L944"/>
  <c r="H946"/>
  <c r="M946" s="1"/>
  <c r="AB756" l="1"/>
  <c r="B946"/>
  <c r="L945"/>
  <c r="H947"/>
  <c r="M947" s="1"/>
  <c r="AB757" l="1"/>
  <c r="B947"/>
  <c r="L946"/>
  <c r="H948"/>
  <c r="M948" s="1"/>
  <c r="AB758" l="1"/>
  <c r="B948"/>
  <c r="L947"/>
  <c r="H949"/>
  <c r="M949" s="1"/>
  <c r="AB759" l="1"/>
  <c r="B949"/>
  <c r="L948"/>
  <c r="H950"/>
  <c r="M950" s="1"/>
  <c r="AB760" l="1"/>
  <c r="B950"/>
  <c r="L949"/>
  <c r="H951"/>
  <c r="M951" s="1"/>
  <c r="AB761" l="1"/>
  <c r="B951"/>
  <c r="L950"/>
  <c r="H952"/>
  <c r="M952" s="1"/>
  <c r="AB762" l="1"/>
  <c r="B952"/>
  <c r="L951"/>
  <c r="H953"/>
  <c r="M953" s="1"/>
  <c r="AB763" l="1"/>
  <c r="B953"/>
  <c r="L952"/>
  <c r="H954"/>
  <c r="M954" s="1"/>
  <c r="AB764" l="1"/>
  <c r="B954"/>
  <c r="L953"/>
  <c r="H955"/>
  <c r="M955" s="1"/>
  <c r="AB765" l="1"/>
  <c r="B955"/>
  <c r="L954"/>
  <c r="H956"/>
  <c r="M956" s="1"/>
  <c r="AB766" l="1"/>
  <c r="B956"/>
  <c r="L955"/>
  <c r="H957"/>
  <c r="M957" s="1"/>
  <c r="AB767" l="1"/>
  <c r="B957"/>
  <c r="L956"/>
  <c r="H958"/>
  <c r="M958" s="1"/>
  <c r="AB768" l="1"/>
  <c r="B958"/>
  <c r="L957"/>
  <c r="H959"/>
  <c r="M959" s="1"/>
  <c r="AB769" l="1"/>
  <c r="B959"/>
  <c r="L958"/>
  <c r="H960"/>
  <c r="M960" s="1"/>
  <c r="AB770" l="1"/>
  <c r="B960"/>
  <c r="L959"/>
  <c r="H961"/>
  <c r="M961" s="1"/>
  <c r="AB771" l="1"/>
  <c r="B961"/>
  <c r="L960"/>
  <c r="H962"/>
  <c r="M962" s="1"/>
  <c r="AB772" l="1"/>
  <c r="B962"/>
  <c r="L961"/>
  <c r="H963"/>
  <c r="M963" s="1"/>
  <c r="AB773" l="1"/>
  <c r="B963"/>
  <c r="L962"/>
  <c r="H964"/>
  <c r="M964" s="1"/>
  <c r="AB774" l="1"/>
  <c r="B964"/>
  <c r="L963"/>
  <c r="H965"/>
  <c r="M965" s="1"/>
  <c r="AB775" l="1"/>
  <c r="B965"/>
  <c r="L964"/>
  <c r="H966"/>
  <c r="M966" s="1"/>
  <c r="AB776" l="1"/>
  <c r="B966"/>
  <c r="L965"/>
  <c r="H967"/>
  <c r="M967" s="1"/>
  <c r="AB777" l="1"/>
  <c r="B967"/>
  <c r="L966"/>
  <c r="H968"/>
  <c r="M968" s="1"/>
  <c r="AB778" l="1"/>
  <c r="B968"/>
  <c r="L967"/>
  <c r="H969"/>
  <c r="M969" s="1"/>
  <c r="AB779" l="1"/>
  <c r="B969"/>
  <c r="L968"/>
  <c r="H970"/>
  <c r="M970" s="1"/>
  <c r="AB780" l="1"/>
  <c r="B970"/>
  <c r="L969"/>
  <c r="H971"/>
  <c r="M971" s="1"/>
  <c r="AB781" l="1"/>
  <c r="B971"/>
  <c r="L970"/>
  <c r="H972"/>
  <c r="M972" s="1"/>
  <c r="AB782" l="1"/>
  <c r="B972"/>
  <c r="L971"/>
  <c r="H973"/>
  <c r="M973" s="1"/>
  <c r="AB783" l="1"/>
  <c r="B973"/>
  <c r="L972"/>
  <c r="H974"/>
  <c r="M974" s="1"/>
  <c r="AB784" l="1"/>
  <c r="B974"/>
  <c r="L973"/>
  <c r="H975"/>
  <c r="M975" s="1"/>
  <c r="AB785" l="1"/>
  <c r="B975"/>
  <c r="L974"/>
  <c r="H976"/>
  <c r="M976" s="1"/>
  <c r="AB786" l="1"/>
  <c r="B976"/>
  <c r="L975"/>
  <c r="H977"/>
  <c r="M977" s="1"/>
  <c r="AB787" l="1"/>
  <c r="B977"/>
  <c r="L976"/>
  <c r="H978"/>
  <c r="M978" s="1"/>
  <c r="AB788" l="1"/>
  <c r="B978"/>
  <c r="L977"/>
  <c r="H979"/>
  <c r="M979" s="1"/>
  <c r="AB789" l="1"/>
  <c r="B979"/>
  <c r="L978"/>
  <c r="H980"/>
  <c r="M980" s="1"/>
  <c r="AB790" l="1"/>
  <c r="B980"/>
  <c r="L979"/>
  <c r="H981"/>
  <c r="M981" s="1"/>
  <c r="AB791" l="1"/>
  <c r="B981"/>
  <c r="L980"/>
  <c r="H982"/>
  <c r="M982" s="1"/>
  <c r="AB792" l="1"/>
  <c r="B982"/>
  <c r="L981"/>
  <c r="H983"/>
  <c r="M983" s="1"/>
  <c r="AB793" l="1"/>
  <c r="B983"/>
  <c r="L982"/>
  <c r="H984"/>
  <c r="M984" s="1"/>
  <c r="AB794" l="1"/>
  <c r="B984"/>
  <c r="L983"/>
  <c r="H985"/>
  <c r="M985" s="1"/>
  <c r="AB795" l="1"/>
  <c r="B985"/>
  <c r="L984"/>
  <c r="H986"/>
  <c r="M986" s="1"/>
  <c r="AB796" l="1"/>
  <c r="B986"/>
  <c r="L985"/>
  <c r="H987"/>
  <c r="M987" s="1"/>
  <c r="AB797" l="1"/>
  <c r="B987"/>
  <c r="L986"/>
  <c r="H988"/>
  <c r="M988" s="1"/>
  <c r="AB798" l="1"/>
  <c r="B988"/>
  <c r="L987"/>
  <c r="H989"/>
  <c r="M989" s="1"/>
  <c r="AB799" l="1"/>
  <c r="B989"/>
  <c r="L988"/>
  <c r="H990"/>
  <c r="M990" s="1"/>
  <c r="AB800" l="1"/>
  <c r="B990"/>
  <c r="L989"/>
  <c r="H991"/>
  <c r="M991" s="1"/>
  <c r="AB801" l="1"/>
  <c r="B991"/>
  <c r="L990"/>
  <c r="H992"/>
  <c r="M992" s="1"/>
  <c r="AB802" l="1"/>
  <c r="B992"/>
  <c r="L991"/>
  <c r="H993"/>
  <c r="M993" s="1"/>
  <c r="AB803" l="1"/>
  <c r="B993"/>
  <c r="L992"/>
  <c r="H994"/>
  <c r="M994" s="1"/>
  <c r="AB804" l="1"/>
  <c r="B994"/>
  <c r="L993"/>
  <c r="H995"/>
  <c r="M995" s="1"/>
  <c r="AB805" l="1"/>
  <c r="B995"/>
  <c r="L994"/>
  <c r="H996"/>
  <c r="M996" s="1"/>
  <c r="AB806" l="1"/>
  <c r="B996"/>
  <c r="L995"/>
  <c r="H997"/>
  <c r="M997" s="1"/>
  <c r="AB807" l="1"/>
  <c r="B997"/>
  <c r="L996"/>
  <c r="H998"/>
  <c r="M998" s="1"/>
  <c r="AB808" l="1"/>
  <c r="B998"/>
  <c r="L997"/>
  <c r="H999"/>
  <c r="M999" s="1"/>
  <c r="AB809" l="1"/>
  <c r="B999"/>
  <c r="L998"/>
  <c r="H1000"/>
  <c r="M1000" s="1"/>
  <c r="AB810" l="1"/>
  <c r="B1000"/>
  <c r="L999"/>
  <c r="H1001"/>
  <c r="M1001" s="1"/>
  <c r="AB811" l="1"/>
  <c r="B1001"/>
  <c r="L1000"/>
  <c r="H1002"/>
  <c r="M1002" s="1"/>
  <c r="AB812" l="1"/>
  <c r="B1002"/>
  <c r="L1001"/>
  <c r="H1003"/>
  <c r="M1003" s="1"/>
  <c r="AB813" l="1"/>
  <c r="B1003"/>
  <c r="L1002"/>
  <c r="H1004"/>
  <c r="M1004" s="1"/>
  <c r="AB814" l="1"/>
  <c r="B1004"/>
  <c r="L1003"/>
  <c r="H1005"/>
  <c r="M1005" s="1"/>
  <c r="AB815" l="1"/>
  <c r="B1005"/>
  <c r="L1004"/>
  <c r="H1006"/>
  <c r="M1006" s="1"/>
  <c r="AB816" l="1"/>
  <c r="B1006"/>
  <c r="L1005"/>
  <c r="H1007"/>
  <c r="M1007" s="1"/>
  <c r="AB817" l="1"/>
  <c r="B1007"/>
  <c r="L1006"/>
  <c r="H1008"/>
  <c r="M1008" s="1"/>
  <c r="AB818" l="1"/>
  <c r="B1008"/>
  <c r="L1007"/>
  <c r="H1009"/>
  <c r="M1009" s="1"/>
  <c r="AB819" l="1"/>
  <c r="B1009"/>
  <c r="L1008"/>
  <c r="H1010"/>
  <c r="M1010" s="1"/>
  <c r="AB820" l="1"/>
  <c r="B1010"/>
  <c r="L1009"/>
  <c r="H1011"/>
  <c r="M1011" s="1"/>
  <c r="AB821" l="1"/>
  <c r="B1011"/>
  <c r="L1010"/>
  <c r="H1012"/>
  <c r="M1012" s="1"/>
  <c r="AB822" l="1"/>
  <c r="B1012"/>
  <c r="L1011"/>
  <c r="H1013"/>
  <c r="M1013" s="1"/>
  <c r="AB823" l="1"/>
  <c r="B1013"/>
  <c r="L1012"/>
  <c r="H1014"/>
  <c r="M1014" s="1"/>
  <c r="AB824" l="1"/>
  <c r="B1014"/>
  <c r="L1013"/>
  <c r="H1015"/>
  <c r="M1015" s="1"/>
  <c r="AB825" l="1"/>
  <c r="B1015"/>
  <c r="L1014"/>
  <c r="H1016"/>
  <c r="M1016" s="1"/>
  <c r="AB826" l="1"/>
  <c r="B1016"/>
  <c r="L1015"/>
  <c r="H1017"/>
  <c r="M1017" s="1"/>
  <c r="AB827" l="1"/>
  <c r="B1017"/>
  <c r="L1016"/>
  <c r="H1018"/>
  <c r="M1018" s="1"/>
  <c r="AB828" l="1"/>
  <c r="B1018"/>
  <c r="L1017"/>
  <c r="H1019"/>
  <c r="M1019" s="1"/>
  <c r="AB829" l="1"/>
  <c r="B1019"/>
  <c r="L1018"/>
  <c r="H1020"/>
  <c r="M1020" s="1"/>
  <c r="AB830" l="1"/>
  <c r="B1020"/>
  <c r="L1019"/>
  <c r="H1021"/>
  <c r="M1021" s="1"/>
  <c r="AB831" l="1"/>
  <c r="B1021"/>
  <c r="L1020"/>
  <c r="H1022"/>
  <c r="M1022" s="1"/>
  <c r="AB832" l="1"/>
  <c r="B1022"/>
  <c r="L1021"/>
  <c r="H1023"/>
  <c r="M1023" s="1"/>
  <c r="AB833" l="1"/>
  <c r="B1023"/>
  <c r="L1022"/>
  <c r="H1024"/>
  <c r="M1024" s="1"/>
  <c r="AB834" l="1"/>
  <c r="B1024"/>
  <c r="L1023"/>
  <c r="H1025"/>
  <c r="M1025" s="1"/>
  <c r="AB835" l="1"/>
  <c r="B1025"/>
  <c r="L1024"/>
  <c r="H1026"/>
  <c r="M1026" s="1"/>
  <c r="AB836" l="1"/>
  <c r="B1026"/>
  <c r="L1025"/>
  <c r="H1027"/>
  <c r="M1027" s="1"/>
  <c r="AB837" l="1"/>
  <c r="B1027"/>
  <c r="L1026"/>
  <c r="H1028"/>
  <c r="M1028" s="1"/>
  <c r="AB838" l="1"/>
  <c r="B1028"/>
  <c r="L1027"/>
  <c r="H1029"/>
  <c r="M1029" s="1"/>
  <c r="AB839" l="1"/>
  <c r="B1029"/>
  <c r="L1028"/>
  <c r="H1030"/>
  <c r="M1030" s="1"/>
  <c r="AB840" l="1"/>
  <c r="B1030"/>
  <c r="L1029"/>
  <c r="H1031"/>
  <c r="M1031" s="1"/>
  <c r="AB841" l="1"/>
  <c r="B1031"/>
  <c r="L1030"/>
  <c r="H1032"/>
  <c r="M1032" s="1"/>
  <c r="AB842" l="1"/>
  <c r="B1032"/>
  <c r="L1031"/>
  <c r="H1033"/>
  <c r="M1033" s="1"/>
  <c r="AB843" l="1"/>
  <c r="B1033"/>
  <c r="L1032"/>
  <c r="H1034"/>
  <c r="M1034" s="1"/>
  <c r="AB844" l="1"/>
  <c r="B1034"/>
  <c r="L1033"/>
  <c r="H1035"/>
  <c r="M1035" s="1"/>
  <c r="AB845" l="1"/>
  <c r="B1035"/>
  <c r="L1034"/>
  <c r="H1036"/>
  <c r="M1036" s="1"/>
  <c r="AB846" l="1"/>
  <c r="B1036"/>
  <c r="L1035"/>
  <c r="H1037"/>
  <c r="M1037" s="1"/>
  <c r="AB847" l="1"/>
  <c r="B1037"/>
  <c r="L1036"/>
  <c r="H1038"/>
  <c r="M1038" s="1"/>
  <c r="AB848" l="1"/>
  <c r="B1038"/>
  <c r="L1037"/>
  <c r="H1039"/>
  <c r="M1039" s="1"/>
  <c r="AB849" l="1"/>
  <c r="B1039"/>
  <c r="L1038"/>
  <c r="H1040"/>
  <c r="M1040" s="1"/>
  <c r="AB850" l="1"/>
  <c r="B1040"/>
  <c r="L1039"/>
  <c r="H1041"/>
  <c r="M1041" s="1"/>
  <c r="AB851" l="1"/>
  <c r="B1041"/>
  <c r="L1040"/>
  <c r="H1042"/>
  <c r="M1042" s="1"/>
  <c r="AB852" l="1"/>
  <c r="B1042"/>
  <c r="L1041"/>
  <c r="H1043"/>
  <c r="M1043" s="1"/>
  <c r="AB853" l="1"/>
  <c r="B1043"/>
  <c r="L1042"/>
  <c r="H1044"/>
  <c r="M1044" s="1"/>
  <c r="AB854" l="1"/>
  <c r="B1044"/>
  <c r="L1043"/>
  <c r="H1045"/>
  <c r="M1045" s="1"/>
  <c r="AB855" l="1"/>
  <c r="B1045"/>
  <c r="L1044"/>
  <c r="H1046"/>
  <c r="M1046" s="1"/>
  <c r="AB856" l="1"/>
  <c r="B1046"/>
  <c r="L1045"/>
  <c r="H1047"/>
  <c r="M1047" s="1"/>
  <c r="AB857" l="1"/>
  <c r="B1047"/>
  <c r="L1046"/>
  <c r="H1048"/>
  <c r="M1048" s="1"/>
  <c r="AB858" l="1"/>
  <c r="B1048"/>
  <c r="L1047"/>
  <c r="H1049"/>
  <c r="M1049" s="1"/>
  <c r="AB859" l="1"/>
  <c r="B1049"/>
  <c r="L1048"/>
  <c r="H1050"/>
  <c r="M1050" s="1"/>
  <c r="AB860" l="1"/>
  <c r="B1050"/>
  <c r="L1049"/>
  <c r="H1051"/>
  <c r="M1051" s="1"/>
  <c r="AB861" l="1"/>
  <c r="B1051"/>
  <c r="L1050"/>
  <c r="H1052"/>
  <c r="M1052" s="1"/>
  <c r="AB862" l="1"/>
  <c r="B1052"/>
  <c r="L1051"/>
  <c r="H1053"/>
  <c r="M1053" s="1"/>
  <c r="AB863" l="1"/>
  <c r="B1053"/>
  <c r="L1052"/>
  <c r="H1054"/>
  <c r="M1054" s="1"/>
  <c r="AB864" l="1"/>
  <c r="B1054"/>
  <c r="L1053"/>
  <c r="H1055"/>
  <c r="M1055" s="1"/>
  <c r="AB865" l="1"/>
  <c r="B1055"/>
  <c r="L1054"/>
  <c r="H1056"/>
  <c r="M1056" s="1"/>
  <c r="AB866" l="1"/>
  <c r="B1056"/>
  <c r="L1055"/>
  <c r="H1057"/>
  <c r="M1057" s="1"/>
  <c r="AB867" l="1"/>
  <c r="B1057"/>
  <c r="L1056"/>
  <c r="H1058"/>
  <c r="M1058" s="1"/>
  <c r="AB868" l="1"/>
  <c r="B1058"/>
  <c r="L1057"/>
  <c r="H1059"/>
  <c r="M1059" s="1"/>
  <c r="AB869" l="1"/>
  <c r="B1059"/>
  <c r="L1058"/>
  <c r="H1060"/>
  <c r="M1060" s="1"/>
  <c r="AB870" l="1"/>
  <c r="B1060"/>
  <c r="L1059"/>
  <c r="H1061"/>
  <c r="M1061" s="1"/>
  <c r="AB871" l="1"/>
  <c r="B1061"/>
  <c r="L1060"/>
  <c r="H1062"/>
  <c r="M1062" s="1"/>
  <c r="AB872" l="1"/>
  <c r="B1062"/>
  <c r="L1061"/>
  <c r="H1063"/>
  <c r="M1063" s="1"/>
  <c r="AB873" l="1"/>
  <c r="B1063"/>
  <c r="L1062"/>
  <c r="H1064"/>
  <c r="M1064" s="1"/>
  <c r="AB874" l="1"/>
  <c r="B1064"/>
  <c r="L1063"/>
  <c r="H1065"/>
  <c r="M1065" s="1"/>
  <c r="AB875" l="1"/>
  <c r="B1065"/>
  <c r="L1064"/>
  <c r="H1066"/>
  <c r="M1066" s="1"/>
  <c r="AB876" l="1"/>
  <c r="B1066"/>
  <c r="L1065"/>
  <c r="H1067"/>
  <c r="M1067" s="1"/>
  <c r="AB877" l="1"/>
  <c r="B1067"/>
  <c r="L1066"/>
  <c r="H1068"/>
  <c r="M1068" s="1"/>
  <c r="AB878" l="1"/>
  <c r="B1068"/>
  <c r="L1067"/>
  <c r="H1069"/>
  <c r="M1069" s="1"/>
  <c r="AB879" l="1"/>
  <c r="B1069"/>
  <c r="L1068"/>
  <c r="H1070"/>
  <c r="M1070" s="1"/>
  <c r="AB880" l="1"/>
  <c r="B1070"/>
  <c r="L1069"/>
  <c r="H1071"/>
  <c r="M1071" s="1"/>
  <c r="AB881" l="1"/>
  <c r="B1071"/>
  <c r="L1070"/>
  <c r="H1072"/>
  <c r="M1072" s="1"/>
  <c r="AB882" l="1"/>
  <c r="B1072"/>
  <c r="L1071"/>
  <c r="H1073"/>
  <c r="M1073" s="1"/>
  <c r="AB883" l="1"/>
  <c r="B1073"/>
  <c r="L1072"/>
  <c r="H1074"/>
  <c r="M1074" s="1"/>
  <c r="AB884" l="1"/>
  <c r="B1074"/>
  <c r="L1073"/>
  <c r="H1075"/>
  <c r="M1075" s="1"/>
  <c r="AB885" l="1"/>
  <c r="B1075"/>
  <c r="L1074"/>
  <c r="H1076"/>
  <c r="M1076" s="1"/>
  <c r="AB886" l="1"/>
  <c r="B1076"/>
  <c r="L1075"/>
  <c r="H1077"/>
  <c r="M1077" s="1"/>
  <c r="AB887" l="1"/>
  <c r="B1077"/>
  <c r="L1076"/>
  <c r="H1078"/>
  <c r="M1078" s="1"/>
  <c r="AB888" l="1"/>
  <c r="B1078"/>
  <c r="L1077"/>
  <c r="H1079"/>
  <c r="M1079" s="1"/>
  <c r="AB889" l="1"/>
  <c r="B1079"/>
  <c r="L1078"/>
  <c r="H1080"/>
  <c r="M1080" s="1"/>
  <c r="AB890" l="1"/>
  <c r="B1080"/>
  <c r="L1079"/>
  <c r="H1081"/>
  <c r="M1081" s="1"/>
  <c r="AB891" l="1"/>
  <c r="B1081"/>
  <c r="L1080"/>
  <c r="H1082"/>
  <c r="M1082" s="1"/>
  <c r="AB892" l="1"/>
  <c r="B1082"/>
  <c r="L1081"/>
  <c r="H1083"/>
  <c r="M1083" s="1"/>
  <c r="AB893" l="1"/>
  <c r="B1083"/>
  <c r="L1082"/>
  <c r="H1084"/>
  <c r="M1084" s="1"/>
  <c r="AB894" l="1"/>
  <c r="B1084"/>
  <c r="L1083"/>
  <c r="H1085"/>
  <c r="M1085" s="1"/>
  <c r="AB895" l="1"/>
  <c r="B1085"/>
  <c r="L1084"/>
  <c r="H1086"/>
  <c r="M1086" s="1"/>
  <c r="AB896" l="1"/>
  <c r="B1086"/>
  <c r="L1085"/>
  <c r="H1087"/>
  <c r="M1087" s="1"/>
  <c r="AB897" l="1"/>
  <c r="B1087"/>
  <c r="L1086"/>
  <c r="H1088"/>
  <c r="M1088" s="1"/>
  <c r="AB898" l="1"/>
  <c r="B1088"/>
  <c r="L1087"/>
  <c r="H1089"/>
  <c r="M1089" s="1"/>
  <c r="AB899" l="1"/>
  <c r="B1089"/>
  <c r="L1088"/>
  <c r="H1090"/>
  <c r="M1090" s="1"/>
  <c r="AB900" l="1"/>
  <c r="B1090"/>
  <c r="L1089"/>
  <c r="H1091"/>
  <c r="M1091" s="1"/>
  <c r="AB901" l="1"/>
  <c r="B1091"/>
  <c r="L1090"/>
  <c r="H1092"/>
  <c r="M1092" s="1"/>
  <c r="AB902" l="1"/>
  <c r="B1092"/>
  <c r="L1091"/>
  <c r="H1093"/>
  <c r="M1093" s="1"/>
  <c r="AB903" l="1"/>
  <c r="B1093"/>
  <c r="L1092"/>
  <c r="H1094"/>
  <c r="M1094" s="1"/>
  <c r="AB904" l="1"/>
  <c r="B1094"/>
  <c r="L1093"/>
  <c r="H1095"/>
  <c r="M1095" s="1"/>
  <c r="AB905" l="1"/>
  <c r="B1095"/>
  <c r="L1094"/>
  <c r="H1096"/>
  <c r="M1096" s="1"/>
  <c r="AB906" l="1"/>
  <c r="B1096"/>
  <c r="L1095"/>
  <c r="H1097"/>
  <c r="M1097" s="1"/>
  <c r="AB907" l="1"/>
  <c r="B1097"/>
  <c r="L1096"/>
  <c r="H1098"/>
  <c r="M1098" s="1"/>
  <c r="AB908" l="1"/>
  <c r="B1098"/>
  <c r="L1097"/>
  <c r="H1099"/>
  <c r="M1099" s="1"/>
  <c r="AB909" l="1"/>
  <c r="B1099"/>
  <c r="L1098"/>
  <c r="H1100"/>
  <c r="M1100" s="1"/>
  <c r="AB910" l="1"/>
  <c r="B1100"/>
  <c r="L1099"/>
  <c r="H1101"/>
  <c r="M1101" s="1"/>
  <c r="AB911" l="1"/>
  <c r="B1101"/>
  <c r="L1100"/>
  <c r="H1102"/>
  <c r="M1102" s="1"/>
  <c r="AB912" l="1"/>
  <c r="B1102"/>
  <c r="L1101"/>
  <c r="H1103"/>
  <c r="M1103" s="1"/>
  <c r="AB913" l="1"/>
  <c r="B1103"/>
  <c r="L1102"/>
  <c r="H1104"/>
  <c r="M1104" s="1"/>
  <c r="AB914" l="1"/>
  <c r="B1104"/>
  <c r="L1103"/>
  <c r="H1105"/>
  <c r="M1105" s="1"/>
  <c r="AB915" l="1"/>
  <c r="B1105"/>
  <c r="L1104"/>
  <c r="H1106"/>
  <c r="M1106" s="1"/>
  <c r="AB916" l="1"/>
  <c r="B1106"/>
  <c r="L1105"/>
  <c r="H1107"/>
  <c r="M1107" s="1"/>
  <c r="AB917" l="1"/>
  <c r="B1107"/>
  <c r="L1106"/>
  <c r="H1108"/>
  <c r="M1108" s="1"/>
  <c r="AB918" l="1"/>
  <c r="B1108"/>
  <c r="L1107"/>
  <c r="H1109"/>
  <c r="M1109" s="1"/>
  <c r="AB919" l="1"/>
  <c r="B1109"/>
  <c r="L1108"/>
  <c r="H1110"/>
  <c r="M1110" s="1"/>
  <c r="AB920" l="1"/>
  <c r="B1110"/>
  <c r="L1109"/>
  <c r="H1111"/>
  <c r="M1111" s="1"/>
  <c r="AB921" l="1"/>
  <c r="B1111"/>
  <c r="L1110"/>
  <c r="H1112"/>
  <c r="M1112" s="1"/>
  <c r="AB922" l="1"/>
  <c r="B1112"/>
  <c r="L1111"/>
  <c r="H1113"/>
  <c r="M1113" s="1"/>
  <c r="AB923" l="1"/>
  <c r="B1113"/>
  <c r="L1112"/>
  <c r="H1114"/>
  <c r="M1114" s="1"/>
  <c r="AB924" l="1"/>
  <c r="B1114"/>
  <c r="L1113"/>
  <c r="H1115"/>
  <c r="M1115" s="1"/>
  <c r="AB925" l="1"/>
  <c r="B1115"/>
  <c r="L1114"/>
  <c r="H1116"/>
  <c r="M1116" s="1"/>
  <c r="AB926" l="1"/>
  <c r="B1116"/>
  <c r="L1115"/>
  <c r="H1117"/>
  <c r="M1117" s="1"/>
  <c r="AB927" l="1"/>
  <c r="B1117"/>
  <c r="L1116"/>
  <c r="H1118"/>
  <c r="M1118" s="1"/>
  <c r="AB928" l="1"/>
  <c r="B1118"/>
  <c r="L1117"/>
  <c r="H1119"/>
  <c r="M1119" s="1"/>
  <c r="AB929" l="1"/>
  <c r="B1119"/>
  <c r="L1118"/>
  <c r="H1120"/>
  <c r="M1120" s="1"/>
  <c r="AB930" l="1"/>
  <c r="B1120"/>
  <c r="L1119"/>
  <c r="H1121"/>
  <c r="M1121" s="1"/>
  <c r="AB931" l="1"/>
  <c r="B1121"/>
  <c r="L1120"/>
  <c r="H1122"/>
  <c r="M1122" s="1"/>
  <c r="AB932" l="1"/>
  <c r="B1122"/>
  <c r="L1121"/>
  <c r="H1123"/>
  <c r="M1123" s="1"/>
  <c r="AB933" l="1"/>
  <c r="B1123"/>
  <c r="L1122"/>
  <c r="H1124"/>
  <c r="M1124" s="1"/>
  <c r="AB934" l="1"/>
  <c r="B1124"/>
  <c r="L1123"/>
  <c r="H1125"/>
  <c r="M1125" s="1"/>
  <c r="AB935" l="1"/>
  <c r="B1125"/>
  <c r="L1124"/>
  <c r="H1126"/>
  <c r="M1126" s="1"/>
  <c r="AB936" l="1"/>
  <c r="B1126"/>
  <c r="L1125"/>
  <c r="H1127"/>
  <c r="M1127" s="1"/>
  <c r="AB937" l="1"/>
  <c r="B1127"/>
  <c r="L1126"/>
  <c r="H1128"/>
  <c r="M1128" s="1"/>
  <c r="AB938" l="1"/>
  <c r="B1128"/>
  <c r="L1127"/>
  <c r="H1129"/>
  <c r="M1129" s="1"/>
  <c r="AB939" l="1"/>
  <c r="B1129"/>
  <c r="L1128"/>
  <c r="H1130"/>
  <c r="M1130" s="1"/>
  <c r="AB940" l="1"/>
  <c r="B1130"/>
  <c r="L1129"/>
  <c r="H1131"/>
  <c r="M1131" s="1"/>
  <c r="AB941" l="1"/>
  <c r="B1131"/>
  <c r="L1130"/>
  <c r="H1132"/>
  <c r="M1132" s="1"/>
  <c r="AB942" l="1"/>
  <c r="B1132"/>
  <c r="L1131"/>
  <c r="H1133"/>
  <c r="M1133" s="1"/>
  <c r="AB943" l="1"/>
  <c r="B1133"/>
  <c r="L1132"/>
  <c r="H1134"/>
  <c r="M1134" s="1"/>
  <c r="AB944" l="1"/>
  <c r="B1134"/>
  <c r="L1133"/>
  <c r="H1135"/>
  <c r="M1135" s="1"/>
  <c r="AB945" l="1"/>
  <c r="B1135"/>
  <c r="L1134"/>
  <c r="H1136"/>
  <c r="M1136" s="1"/>
  <c r="AB946" l="1"/>
  <c r="B1136"/>
  <c r="L1135"/>
  <c r="H1137"/>
  <c r="M1137" s="1"/>
  <c r="AB947" l="1"/>
  <c r="B1137"/>
  <c r="L1136"/>
  <c r="H1138"/>
  <c r="M1138" s="1"/>
  <c r="AB948" l="1"/>
  <c r="B1138"/>
  <c r="L1137"/>
  <c r="H1139"/>
  <c r="M1139" s="1"/>
  <c r="AB949" l="1"/>
  <c r="B1139"/>
  <c r="L1138"/>
  <c r="H1140"/>
  <c r="M1140" s="1"/>
  <c r="AB950" l="1"/>
  <c r="B1140"/>
  <c r="L1139"/>
  <c r="H1141"/>
  <c r="M1141" s="1"/>
  <c r="AB951" l="1"/>
  <c r="B1141"/>
  <c r="L1140"/>
  <c r="H1142"/>
  <c r="M1142" s="1"/>
  <c r="AB952" l="1"/>
  <c r="B1142"/>
  <c r="L1141"/>
  <c r="H1143"/>
  <c r="M1143" s="1"/>
  <c r="AB953" l="1"/>
  <c r="AF30" s="1"/>
  <c r="B1143"/>
  <c r="L1142"/>
  <c r="H1144"/>
  <c r="M1144" s="1"/>
  <c r="AB954" l="1"/>
  <c r="AF29" s="1"/>
  <c r="B1144"/>
  <c r="L1143"/>
  <c r="H1145"/>
  <c r="M1145" s="1"/>
  <c r="AB955" l="1"/>
  <c r="AF28" s="1"/>
  <c r="B1145"/>
  <c r="L1144"/>
  <c r="H1146"/>
  <c r="M1146" s="1"/>
  <c r="AB956" l="1"/>
  <c r="AF27" s="1"/>
  <c r="B1146"/>
  <c r="L1145"/>
  <c r="H1147"/>
  <c r="M1147" s="1"/>
  <c r="AB957" l="1"/>
  <c r="AF26" s="1"/>
  <c r="B1147"/>
  <c r="L1146"/>
  <c r="H1148"/>
  <c r="M1148" s="1"/>
  <c r="AB958" l="1"/>
  <c r="AF25" s="1"/>
  <c r="B1148"/>
  <c r="L1147"/>
  <c r="H1149"/>
  <c r="M1149" s="1"/>
  <c r="AB959" l="1"/>
  <c r="AF24" s="1"/>
  <c r="B1149"/>
  <c r="L1148"/>
  <c r="H1150"/>
  <c r="M1150" s="1"/>
  <c r="AB960" l="1"/>
  <c r="AF23" s="1"/>
  <c r="B1150"/>
  <c r="L1149"/>
  <c r="H1151"/>
  <c r="M1151" s="1"/>
  <c r="AB961" l="1"/>
  <c r="AF22" s="1"/>
  <c r="B1151"/>
  <c r="L1150"/>
  <c r="H1152"/>
  <c r="M1152" s="1"/>
  <c r="AB962" l="1"/>
  <c r="B1152"/>
  <c r="L1151"/>
  <c r="H1153"/>
  <c r="M1153" s="1"/>
  <c r="AB963" l="1"/>
  <c r="B1153"/>
  <c r="L1152"/>
  <c r="H1154"/>
  <c r="M1154" s="1"/>
  <c r="O8" l="1"/>
  <c r="B1154"/>
  <c r="L1153"/>
  <c r="H1155"/>
  <c r="M1155" s="1"/>
  <c r="B1155" l="1"/>
  <c r="L1154"/>
  <c r="H1156"/>
  <c r="M1156" s="1"/>
  <c r="B1156" l="1"/>
  <c r="L1155"/>
  <c r="H1157"/>
  <c r="M1157" s="1"/>
  <c r="B1157" l="1"/>
  <c r="L1156"/>
  <c r="H1158"/>
  <c r="M1158" s="1"/>
  <c r="B1158" l="1"/>
  <c r="L1157"/>
  <c r="H1159"/>
  <c r="M1159" s="1"/>
  <c r="B1159" l="1"/>
  <c r="L1158"/>
  <c r="H1160"/>
  <c r="M1160" s="1"/>
  <c r="B1160" l="1"/>
  <c r="L1159"/>
  <c r="H1161"/>
  <c r="M1161" s="1"/>
  <c r="B1161" l="1"/>
  <c r="L1160"/>
  <c r="H1162"/>
  <c r="M1162" s="1"/>
  <c r="B1162" l="1"/>
  <c r="L1161"/>
  <c r="H1163"/>
  <c r="M1163" s="1"/>
  <c r="B1163" l="1"/>
  <c r="L1162"/>
  <c r="H1164"/>
  <c r="M1164" s="1"/>
  <c r="B1164" l="1"/>
  <c r="L1163"/>
  <c r="H1165"/>
  <c r="M1165" s="1"/>
  <c r="B1165" l="1"/>
  <c r="L1164"/>
  <c r="H1166"/>
  <c r="M1166" s="1"/>
  <c r="B1166" l="1"/>
  <c r="L1165"/>
  <c r="H1167"/>
  <c r="M1167" s="1"/>
  <c r="B1167" l="1"/>
  <c r="L1166"/>
  <c r="H1168"/>
  <c r="M1168" s="1"/>
  <c r="B1168" l="1"/>
  <c r="L1167"/>
  <c r="H1169"/>
  <c r="M1169" s="1"/>
  <c r="B1169" l="1"/>
  <c r="L1168"/>
  <c r="H1170"/>
  <c r="M1170" s="1"/>
  <c r="B1170" l="1"/>
  <c r="L1169"/>
  <c r="H1171"/>
  <c r="M1171" s="1"/>
  <c r="B1171" l="1"/>
  <c r="L1170"/>
  <c r="H1172"/>
  <c r="M1172" s="1"/>
  <c r="B1172" l="1"/>
  <c r="L1171"/>
  <c r="H1173"/>
  <c r="M1173" s="1"/>
  <c r="B1173" l="1"/>
  <c r="L1172"/>
  <c r="H1174"/>
  <c r="M1174" s="1"/>
  <c r="B1174" l="1"/>
  <c r="L1173"/>
  <c r="H1175"/>
  <c r="M1175" s="1"/>
  <c r="B1175" l="1"/>
  <c r="L1174"/>
  <c r="H1176"/>
  <c r="M1176" s="1"/>
  <c r="B1176" l="1"/>
  <c r="L1175"/>
  <c r="H1177"/>
  <c r="M1177" s="1"/>
  <c r="B1177" l="1"/>
  <c r="L1176"/>
  <c r="H1178"/>
  <c r="M1178" s="1"/>
  <c r="B1178" l="1"/>
  <c r="L1177"/>
  <c r="H1179"/>
  <c r="M1179" s="1"/>
  <c r="B1179" l="1"/>
  <c r="L1178"/>
  <c r="H1180"/>
  <c r="M1180" s="1"/>
  <c r="B1180" l="1"/>
  <c r="L1179"/>
  <c r="H1181"/>
  <c r="M1181" s="1"/>
  <c r="B1181" l="1"/>
  <c r="L1180"/>
  <c r="H1182"/>
  <c r="M1182" s="1"/>
  <c r="B1182" l="1"/>
  <c r="L1181"/>
  <c r="H1183"/>
  <c r="M1183" s="1"/>
  <c r="B1183" l="1"/>
  <c r="L1182"/>
  <c r="H1184"/>
  <c r="M1184" s="1"/>
  <c r="B1184" l="1"/>
  <c r="L1183"/>
  <c r="H1185"/>
  <c r="M1185" s="1"/>
  <c r="B1185" l="1"/>
  <c r="L1184"/>
  <c r="H1186"/>
  <c r="M1186" s="1"/>
  <c r="B1186" l="1"/>
  <c r="L1185"/>
  <c r="H1187"/>
  <c r="M1187" s="1"/>
  <c r="B1187" l="1"/>
  <c r="L1186"/>
  <c r="H1188"/>
  <c r="M1188" s="1"/>
  <c r="B1188" l="1"/>
  <c r="L1187"/>
  <c r="H1189"/>
  <c r="M1189" s="1"/>
  <c r="B1189" l="1"/>
  <c r="L1188"/>
  <c r="H1190"/>
  <c r="M1190" s="1"/>
  <c r="B1190" l="1"/>
  <c r="L1189"/>
  <c r="H1191"/>
  <c r="M1191" s="1"/>
  <c r="B1191" l="1"/>
  <c r="L1190"/>
  <c r="H1192"/>
  <c r="M1192" s="1"/>
  <c r="B1192" l="1"/>
  <c r="L1191"/>
  <c r="H1193"/>
  <c r="M1193" s="1"/>
  <c r="B1193" l="1"/>
  <c r="L1192"/>
  <c r="H1194"/>
  <c r="M1194" s="1"/>
  <c r="B1194" l="1"/>
  <c r="L1193"/>
  <c r="H1195"/>
  <c r="M1195" s="1"/>
  <c r="B1195" l="1"/>
  <c r="L1194"/>
  <c r="H1196"/>
  <c r="M1196" s="1"/>
  <c r="B1196" l="1"/>
  <c r="L1195"/>
  <c r="H1197"/>
  <c r="M1197" s="1"/>
  <c r="B1197" l="1"/>
  <c r="L1196"/>
  <c r="H1198"/>
  <c r="M1198" s="1"/>
  <c r="B1198" l="1"/>
  <c r="L1197"/>
  <c r="H1199"/>
  <c r="M1199" s="1"/>
  <c r="B1199" l="1"/>
  <c r="L1198"/>
  <c r="H1200"/>
  <c r="M1200" s="1"/>
  <c r="B1200" l="1"/>
  <c r="L1199"/>
  <c r="H1201"/>
  <c r="M1201" s="1"/>
  <c r="B1201" l="1"/>
  <c r="L1200"/>
  <c r="H1202"/>
  <c r="M1202" s="1"/>
  <c r="B1202" l="1"/>
  <c r="L1201"/>
  <c r="H1203"/>
  <c r="M1203" s="1"/>
  <c r="B1203" l="1"/>
  <c r="L1202"/>
  <c r="H1204"/>
  <c r="M1204" s="1"/>
  <c r="B1204" l="1"/>
  <c r="L1203"/>
  <c r="H1205"/>
  <c r="M1205" s="1"/>
  <c r="B1205" l="1"/>
  <c r="L1204"/>
  <c r="H1206"/>
  <c r="M1206" s="1"/>
  <c r="B1206" l="1"/>
  <c r="L1205"/>
  <c r="H1207"/>
  <c r="M1207" s="1"/>
  <c r="B1207" l="1"/>
  <c r="L1206"/>
  <c r="H1208"/>
  <c r="M1208" s="1"/>
  <c r="B1208" l="1"/>
  <c r="L1207"/>
  <c r="H1209"/>
  <c r="M1209" s="1"/>
  <c r="B1209" l="1"/>
  <c r="L1208"/>
  <c r="H1210"/>
  <c r="M1210" s="1"/>
  <c r="B1210" l="1"/>
  <c r="L1209"/>
  <c r="H1211"/>
  <c r="M1211" s="1"/>
  <c r="B1211" l="1"/>
  <c r="L1210"/>
  <c r="H1212"/>
  <c r="M1212" s="1"/>
  <c r="B1212" l="1"/>
  <c r="L1211"/>
  <c r="H1213"/>
  <c r="M1213" s="1"/>
  <c r="B1213" l="1"/>
  <c r="L1212"/>
  <c r="H1214"/>
  <c r="M1214" s="1"/>
  <c r="B1214" l="1"/>
  <c r="L1213"/>
  <c r="H1215"/>
  <c r="M1215" s="1"/>
  <c r="B1215" l="1"/>
  <c r="L1214"/>
  <c r="H1216"/>
  <c r="M1216" s="1"/>
  <c r="B1216" l="1"/>
  <c r="L1215"/>
  <c r="H1217"/>
  <c r="M1217" s="1"/>
  <c r="B1217" l="1"/>
  <c r="L1216"/>
  <c r="H1218"/>
  <c r="M1218" s="1"/>
  <c r="B1218" l="1"/>
  <c r="L1217"/>
  <c r="H1219"/>
  <c r="M1219" s="1"/>
  <c r="B1219" l="1"/>
  <c r="L1218"/>
  <c r="H1220"/>
  <c r="M1220" s="1"/>
  <c r="B1220" l="1"/>
  <c r="L1219"/>
  <c r="H1221"/>
  <c r="M1221" s="1"/>
  <c r="B1221" l="1"/>
  <c r="L1220"/>
  <c r="H1222"/>
  <c r="M1222" s="1"/>
  <c r="B1222" l="1"/>
  <c r="L1221"/>
  <c r="H1223"/>
  <c r="M1223" s="1"/>
  <c r="B1223" l="1"/>
  <c r="L1222"/>
  <c r="H1224"/>
  <c r="M1224" s="1"/>
  <c r="B1224" l="1"/>
  <c r="L1223"/>
  <c r="H1225"/>
  <c r="M1225" s="1"/>
  <c r="B1225" l="1"/>
  <c r="L1224"/>
  <c r="H1226"/>
  <c r="M1226" s="1"/>
  <c r="B1226" l="1"/>
  <c r="L1225"/>
  <c r="H1227"/>
  <c r="M1227" s="1"/>
  <c r="B1227" l="1"/>
  <c r="L1226"/>
  <c r="H1228"/>
  <c r="M1228" s="1"/>
  <c r="B1228" l="1"/>
  <c r="L1227"/>
  <c r="H1229"/>
  <c r="M1229" s="1"/>
  <c r="B1229" l="1"/>
  <c r="L1228"/>
  <c r="H1230"/>
  <c r="M1230" s="1"/>
  <c r="B1230" l="1"/>
  <c r="L1229"/>
  <c r="H1231"/>
  <c r="M1231" s="1"/>
  <c r="B1231" l="1"/>
  <c r="L1230"/>
  <c r="H1232"/>
  <c r="M1232" s="1"/>
  <c r="B1232" l="1"/>
  <c r="L1231"/>
  <c r="H1233"/>
  <c r="M1233" s="1"/>
  <c r="B1233" l="1"/>
  <c r="L1232"/>
  <c r="H1234"/>
  <c r="M1234" s="1"/>
  <c r="B1234" l="1"/>
  <c r="L1233"/>
  <c r="H1235"/>
  <c r="M1235" s="1"/>
  <c r="B1235" l="1"/>
  <c r="L1234"/>
  <c r="H1236"/>
  <c r="M1236" s="1"/>
  <c r="B1236" l="1"/>
  <c r="L1235"/>
  <c r="H1237"/>
  <c r="M1237" s="1"/>
  <c r="B1237" l="1"/>
  <c r="L1236"/>
  <c r="H1238"/>
  <c r="M1238" s="1"/>
  <c r="B1238" l="1"/>
  <c r="L1237"/>
  <c r="H1239"/>
  <c r="M1239" s="1"/>
  <c r="B1239" l="1"/>
  <c r="L1238"/>
  <c r="H1240"/>
  <c r="M1240" s="1"/>
  <c r="B1240" l="1"/>
  <c r="L1239"/>
  <c r="H1241"/>
  <c r="M1241" s="1"/>
  <c r="B1241" l="1"/>
  <c r="L1240"/>
  <c r="H1242"/>
  <c r="M1242" s="1"/>
  <c r="B1242" l="1"/>
  <c r="L1241"/>
  <c r="H1243"/>
  <c r="M1243" s="1"/>
  <c r="B1243" l="1"/>
  <c r="L1242"/>
  <c r="H1244"/>
  <c r="M1244" s="1"/>
  <c r="B1244" l="1"/>
  <c r="L1243"/>
  <c r="H1245"/>
  <c r="M1245" s="1"/>
  <c r="B1245" l="1"/>
  <c r="L1244"/>
  <c r="H1246"/>
  <c r="M1246" s="1"/>
  <c r="B1246" l="1"/>
  <c r="L1245"/>
  <c r="H1247"/>
  <c r="M1247" s="1"/>
  <c r="B1247" l="1"/>
  <c r="L1246"/>
  <c r="H1248"/>
  <c r="M1248" s="1"/>
  <c r="B1248" l="1"/>
  <c r="L1247"/>
  <c r="H1249"/>
  <c r="M1249" s="1"/>
  <c r="B1249" l="1"/>
  <c r="L1248"/>
  <c r="H1250"/>
  <c r="M1250" s="1"/>
  <c r="B1250" l="1"/>
  <c r="L1249"/>
  <c r="H1251"/>
  <c r="M1251" s="1"/>
  <c r="B1251" l="1"/>
  <c r="L1250"/>
  <c r="H1252"/>
  <c r="M1252" s="1"/>
  <c r="B1252" l="1"/>
  <c r="L1251"/>
  <c r="H1253"/>
  <c r="M1253" s="1"/>
  <c r="B1253" l="1"/>
  <c r="L1252"/>
  <c r="H1254"/>
  <c r="M1254" s="1"/>
  <c r="B1254" l="1"/>
  <c r="L1253"/>
  <c r="H1255"/>
  <c r="M1255" s="1"/>
  <c r="B1255" l="1"/>
  <c r="L1254"/>
  <c r="H1256"/>
  <c r="M1256" s="1"/>
  <c r="B1256" l="1"/>
  <c r="L1255"/>
  <c r="H1257"/>
  <c r="M1257" s="1"/>
  <c r="B1257" l="1"/>
  <c r="L1256"/>
  <c r="H1258"/>
  <c r="M1258" s="1"/>
  <c r="B1258" l="1"/>
  <c r="L1257"/>
  <c r="H1259"/>
  <c r="M1259" s="1"/>
  <c r="B1259" l="1"/>
  <c r="L1258"/>
  <c r="H1260"/>
  <c r="M1260" s="1"/>
  <c r="B1260" l="1"/>
  <c r="L1259"/>
  <c r="H1261"/>
  <c r="M1261" s="1"/>
  <c r="B1261" l="1"/>
  <c r="L1260"/>
  <c r="H1262"/>
  <c r="M1262" s="1"/>
  <c r="B1262" l="1"/>
  <c r="L1261"/>
  <c r="H1263"/>
  <c r="M1263" s="1"/>
  <c r="B1263" l="1"/>
  <c r="L1262"/>
  <c r="H1264"/>
  <c r="M1264" s="1"/>
  <c r="B1264" l="1"/>
  <c r="L1263"/>
  <c r="H1265"/>
  <c r="M1265" s="1"/>
  <c r="B1265" l="1"/>
  <c r="L1264"/>
  <c r="H1266"/>
  <c r="M1266" s="1"/>
  <c r="B1266" l="1"/>
  <c r="L1265"/>
  <c r="H1267"/>
  <c r="M1267" s="1"/>
  <c r="B1267" l="1"/>
  <c r="L1266"/>
  <c r="H1268"/>
  <c r="M1268" s="1"/>
  <c r="B1268" l="1"/>
  <c r="L1267"/>
  <c r="H1269"/>
  <c r="M1269" s="1"/>
  <c r="B1269" l="1"/>
  <c r="L1268"/>
  <c r="H1270"/>
  <c r="M1270" s="1"/>
  <c r="B1270" l="1"/>
  <c r="L1269"/>
  <c r="H1271"/>
  <c r="M1271" s="1"/>
  <c r="B1271" l="1"/>
  <c r="L1270"/>
  <c r="H1272"/>
  <c r="M1272" s="1"/>
  <c r="B1272" l="1"/>
  <c r="L1271"/>
  <c r="H1273"/>
  <c r="M1273" s="1"/>
  <c r="B1273" l="1"/>
  <c r="L1272"/>
  <c r="H1274"/>
  <c r="M1274" s="1"/>
  <c r="B1274" l="1"/>
  <c r="L1273"/>
  <c r="H1275"/>
  <c r="M1275" s="1"/>
  <c r="B1275" l="1"/>
  <c r="L1274"/>
  <c r="H1276"/>
  <c r="M1276" s="1"/>
  <c r="B1276" l="1"/>
  <c r="L1275"/>
  <c r="H1277"/>
  <c r="M1277" s="1"/>
  <c r="B1277" l="1"/>
  <c r="L1276"/>
  <c r="H1278"/>
  <c r="M1278" s="1"/>
  <c r="B1278" l="1"/>
  <c r="L1277"/>
  <c r="H1279"/>
  <c r="M1279" s="1"/>
  <c r="B1279" l="1"/>
  <c r="L1278"/>
  <c r="H1280"/>
  <c r="M1280" s="1"/>
  <c r="B1280" l="1"/>
  <c r="L1279"/>
  <c r="H1281"/>
  <c r="M1281" s="1"/>
  <c r="B1281" l="1"/>
  <c r="L1280"/>
  <c r="H1282"/>
  <c r="M1282" s="1"/>
  <c r="B1282" l="1"/>
  <c r="L1281"/>
  <c r="H1283"/>
  <c r="M1283" s="1"/>
  <c r="B1283" l="1"/>
  <c r="L1282"/>
  <c r="H1284"/>
  <c r="M1284" s="1"/>
  <c r="B1284" l="1"/>
  <c r="L1283"/>
  <c r="H1285"/>
  <c r="M1285" s="1"/>
  <c r="B1285" l="1"/>
  <c r="L1284"/>
  <c r="H1286"/>
  <c r="M1286" s="1"/>
  <c r="B1286" l="1"/>
  <c r="L1285"/>
  <c r="H1287"/>
  <c r="M1287" s="1"/>
  <c r="B1287" l="1"/>
  <c r="L1286"/>
  <c r="H1288"/>
  <c r="M1288" s="1"/>
  <c r="B1288" l="1"/>
  <c r="L1287"/>
  <c r="H1289"/>
  <c r="M1289" s="1"/>
  <c r="B1289" l="1"/>
  <c r="L1288"/>
  <c r="H1290"/>
  <c r="M1290" s="1"/>
  <c r="B1290" l="1"/>
  <c r="L1289"/>
  <c r="H1291"/>
  <c r="M1291" s="1"/>
  <c r="B1291" l="1"/>
  <c r="L1290"/>
  <c r="H1292"/>
  <c r="M1292" s="1"/>
  <c r="B1292" l="1"/>
  <c r="L1291"/>
  <c r="H1293"/>
  <c r="M1293" s="1"/>
  <c r="B1293" l="1"/>
  <c r="L1292"/>
  <c r="H1294"/>
  <c r="M1294" s="1"/>
  <c r="B1294" l="1"/>
  <c r="L1293"/>
  <c r="H1295"/>
  <c r="M1295" s="1"/>
  <c r="B1295" l="1"/>
  <c r="L1294"/>
  <c r="H1296"/>
  <c r="M1296" s="1"/>
  <c r="B1296" l="1"/>
  <c r="L1295"/>
  <c r="H1297"/>
  <c r="M1297" s="1"/>
  <c r="B1297" l="1"/>
  <c r="L1296"/>
  <c r="H1298"/>
  <c r="M1298" s="1"/>
  <c r="B1298" l="1"/>
  <c r="L1297"/>
  <c r="H1299"/>
  <c r="M1299" s="1"/>
  <c r="B1299" l="1"/>
  <c r="L1298"/>
  <c r="H1300"/>
  <c r="M1300" s="1"/>
  <c r="B1300" l="1"/>
  <c r="L1299"/>
  <c r="H1301"/>
  <c r="M1301" s="1"/>
  <c r="B1301" l="1"/>
  <c r="L1300"/>
  <c r="H1302"/>
  <c r="M1302" s="1"/>
  <c r="B1302" l="1"/>
  <c r="L1301"/>
  <c r="H1303"/>
  <c r="M1303" s="1"/>
  <c r="B1303" l="1"/>
  <c r="L1302"/>
  <c r="H1304"/>
  <c r="M1304" s="1"/>
  <c r="B1304" l="1"/>
  <c r="L1303"/>
  <c r="H1305"/>
  <c r="M1305" s="1"/>
  <c r="B1305" l="1"/>
  <c r="L1304"/>
  <c r="H1306"/>
  <c r="M1306" s="1"/>
  <c r="B1306" l="1"/>
  <c r="L1305"/>
  <c r="H1307"/>
  <c r="M1307" s="1"/>
  <c r="B1307" l="1"/>
  <c r="L1306"/>
  <c r="H1308"/>
  <c r="M1308" s="1"/>
  <c r="B1308" l="1"/>
  <c r="L1307"/>
  <c r="H1309"/>
  <c r="M1309" s="1"/>
  <c r="B1309" l="1"/>
  <c r="L1308"/>
  <c r="H1310"/>
  <c r="M1310" s="1"/>
  <c r="B1310" l="1"/>
  <c r="L1309"/>
  <c r="H1311"/>
  <c r="M1311" s="1"/>
  <c r="B1311" l="1"/>
  <c r="L1310"/>
  <c r="H1312"/>
  <c r="M1312" s="1"/>
  <c r="B1312" l="1"/>
  <c r="L1311"/>
  <c r="H1313"/>
  <c r="M1313" s="1"/>
  <c r="B1313" l="1"/>
  <c r="L1312"/>
  <c r="H1314"/>
  <c r="M1314" s="1"/>
  <c r="B1314" l="1"/>
  <c r="L1313"/>
  <c r="H1315"/>
  <c r="M1315" s="1"/>
  <c r="B1315" l="1"/>
  <c r="L1314"/>
  <c r="H1316"/>
  <c r="M1316" s="1"/>
  <c r="B1316" l="1"/>
  <c r="L1315"/>
  <c r="H1317"/>
  <c r="M1317" s="1"/>
  <c r="B1317" l="1"/>
  <c r="L1316"/>
  <c r="H1318"/>
  <c r="M1318" s="1"/>
  <c r="B1318" l="1"/>
  <c r="L1317"/>
  <c r="H1319"/>
  <c r="M1319" s="1"/>
  <c r="B1319" l="1"/>
  <c r="L1318"/>
  <c r="H1320"/>
  <c r="M1320" s="1"/>
  <c r="B1320" l="1"/>
  <c r="L1319"/>
  <c r="H1321"/>
  <c r="M1321" s="1"/>
  <c r="B1321" l="1"/>
  <c r="L1320"/>
  <c r="H1322"/>
  <c r="M1322" s="1"/>
  <c r="B1322" l="1"/>
  <c r="L1321"/>
  <c r="H1323"/>
  <c r="M1323" s="1"/>
  <c r="B1323" l="1"/>
  <c r="L1322"/>
  <c r="H1324"/>
  <c r="M1324" s="1"/>
  <c r="B1324" l="1"/>
  <c r="L1323"/>
  <c r="H1325"/>
  <c r="M1325" s="1"/>
  <c r="B1325" l="1"/>
  <c r="L1324"/>
  <c r="H1326"/>
  <c r="M1326" s="1"/>
  <c r="B1326" l="1"/>
  <c r="L1325"/>
  <c r="H1327"/>
  <c r="M1327" s="1"/>
  <c r="B1327" l="1"/>
  <c r="L1326"/>
  <c r="H1328"/>
  <c r="M1328" s="1"/>
  <c r="B1328" l="1"/>
  <c r="L1327"/>
  <c r="H1329"/>
  <c r="M1329" s="1"/>
  <c r="B1329" l="1"/>
  <c r="L1328"/>
  <c r="H1330"/>
  <c r="M1330" s="1"/>
  <c r="B1330" l="1"/>
  <c r="L1329"/>
  <c r="H1331"/>
  <c r="M1331" s="1"/>
  <c r="B1331" l="1"/>
  <c r="L1330"/>
  <c r="H1332"/>
  <c r="M1332" s="1"/>
  <c r="B1332" l="1"/>
  <c r="L1331"/>
  <c r="H1333"/>
  <c r="M1333" s="1"/>
  <c r="B1333" l="1"/>
  <c r="L1332"/>
  <c r="H1334"/>
  <c r="M1334" s="1"/>
  <c r="B1334" l="1"/>
  <c r="L1333"/>
  <c r="H1335"/>
  <c r="M1335" s="1"/>
  <c r="B1335" l="1"/>
  <c r="L1334"/>
  <c r="H1336"/>
  <c r="M1336" s="1"/>
  <c r="B1336" l="1"/>
  <c r="L1335"/>
  <c r="H1337"/>
  <c r="M1337" s="1"/>
  <c r="B1337" l="1"/>
  <c r="L1336"/>
  <c r="H1338"/>
  <c r="M1338" s="1"/>
  <c r="B1338" l="1"/>
  <c r="L1337"/>
  <c r="H1339"/>
  <c r="M1339" s="1"/>
  <c r="B1339" l="1"/>
  <c r="L1338"/>
  <c r="H1340"/>
  <c r="M1340" s="1"/>
  <c r="B1340" l="1"/>
  <c r="L1339"/>
  <c r="H1341"/>
  <c r="M1341" s="1"/>
  <c r="B1341" l="1"/>
  <c r="L1340"/>
  <c r="H1342"/>
  <c r="M1342" s="1"/>
  <c r="B1342" l="1"/>
  <c r="L1341"/>
  <c r="H1343"/>
  <c r="M1343" s="1"/>
  <c r="B1343" l="1"/>
  <c r="L1342"/>
  <c r="H1344"/>
  <c r="M1344" s="1"/>
  <c r="B1344" l="1"/>
  <c r="L1343"/>
  <c r="H1345"/>
  <c r="M1345" s="1"/>
  <c r="B1345" l="1"/>
  <c r="L1344"/>
  <c r="H1346"/>
  <c r="M1346" s="1"/>
  <c r="B1346" l="1"/>
  <c r="L1345"/>
  <c r="H1347"/>
  <c r="M1347" s="1"/>
  <c r="B1347" l="1"/>
  <c r="L1346"/>
  <c r="H1348"/>
  <c r="M1348" s="1"/>
  <c r="B1348" l="1"/>
  <c r="L1347"/>
  <c r="H1349"/>
  <c r="M1349" s="1"/>
  <c r="B1349" l="1"/>
  <c r="L1348"/>
  <c r="H1350"/>
  <c r="M1350" s="1"/>
  <c r="B1350" l="1"/>
  <c r="L1349"/>
  <c r="H1351"/>
  <c r="M1351" s="1"/>
  <c r="B1351" l="1"/>
  <c r="L1350"/>
  <c r="H1352"/>
  <c r="M1352" s="1"/>
  <c r="B1352" l="1"/>
  <c r="L1351"/>
  <c r="H1353"/>
  <c r="M1353" s="1"/>
  <c r="B1353" l="1"/>
  <c r="L1352"/>
  <c r="H1354"/>
  <c r="M1354" s="1"/>
  <c r="B1354" l="1"/>
  <c r="L1353"/>
  <c r="H1355"/>
  <c r="M1355" s="1"/>
  <c r="B1355" l="1"/>
  <c r="L1354"/>
  <c r="H1356"/>
  <c r="M1356" s="1"/>
  <c r="B1356" l="1"/>
  <c r="L1355"/>
  <c r="H1357"/>
  <c r="M1357" s="1"/>
  <c r="B1357" l="1"/>
  <c r="L1356"/>
  <c r="H1358"/>
  <c r="M1358" s="1"/>
  <c r="B1358" l="1"/>
  <c r="L1357"/>
  <c r="H1359"/>
  <c r="M1359" s="1"/>
  <c r="B1359" l="1"/>
  <c r="L1358"/>
  <c r="H1360"/>
  <c r="M1360" s="1"/>
  <c r="B1360" l="1"/>
  <c r="L1359"/>
  <c r="H1361"/>
  <c r="M1361" s="1"/>
  <c r="B1361" l="1"/>
  <c r="L1360"/>
  <c r="H1362"/>
  <c r="M1362" s="1"/>
  <c r="B1362" l="1"/>
  <c r="L1361"/>
  <c r="H1363"/>
  <c r="M1363" s="1"/>
  <c r="B1363" l="1"/>
  <c r="L1362"/>
  <c r="H1364"/>
  <c r="M1364" s="1"/>
  <c r="B1364" l="1"/>
  <c r="L1363"/>
  <c r="H1365"/>
  <c r="M1365" s="1"/>
  <c r="B1365" l="1"/>
  <c r="L1364"/>
  <c r="H1366"/>
  <c r="M1366" s="1"/>
  <c r="B1366" l="1"/>
  <c r="L1365"/>
  <c r="H1367"/>
  <c r="M1367" s="1"/>
  <c r="B1367" l="1"/>
  <c r="L1366"/>
  <c r="H1368"/>
  <c r="M1368" s="1"/>
  <c r="B1368" l="1"/>
  <c r="L1367"/>
  <c r="H1369"/>
  <c r="M1369" s="1"/>
  <c r="B1369" l="1"/>
  <c r="L1368"/>
  <c r="H1370"/>
  <c r="M1370" s="1"/>
  <c r="B1370" l="1"/>
  <c r="L1369"/>
  <c r="H1371"/>
  <c r="M1371" s="1"/>
  <c r="B1371" l="1"/>
  <c r="L1370"/>
  <c r="H1372"/>
  <c r="M1372" s="1"/>
  <c r="B1372" l="1"/>
  <c r="L1371"/>
  <c r="H1373"/>
  <c r="M1373" s="1"/>
  <c r="B1373" l="1"/>
  <c r="L1372"/>
  <c r="H1374"/>
  <c r="M1374" s="1"/>
  <c r="B1374" l="1"/>
  <c r="L1373"/>
  <c r="H1375"/>
  <c r="M1375" s="1"/>
  <c r="B1375" l="1"/>
  <c r="L1374"/>
  <c r="H1376"/>
  <c r="M1376" s="1"/>
  <c r="B1376" l="1"/>
  <c r="L1375"/>
  <c r="H1377"/>
  <c r="M1377" s="1"/>
  <c r="B1377" l="1"/>
  <c r="L1376"/>
  <c r="H1378"/>
  <c r="M1378" s="1"/>
  <c r="B1378" l="1"/>
  <c r="L1377"/>
  <c r="H1379"/>
  <c r="M1379" s="1"/>
  <c r="B1379" l="1"/>
  <c r="L1378"/>
  <c r="H1380"/>
  <c r="M1380" s="1"/>
  <c r="B1380" l="1"/>
  <c r="L1379"/>
  <c r="H1381"/>
  <c r="M1381" s="1"/>
  <c r="B1381" l="1"/>
  <c r="L1380"/>
  <c r="H1382"/>
  <c r="M1382" s="1"/>
  <c r="B1382" l="1"/>
  <c r="L1381"/>
  <c r="H1383"/>
  <c r="M1383" s="1"/>
  <c r="B1383" l="1"/>
  <c r="L1382"/>
  <c r="H1384"/>
  <c r="M1384" s="1"/>
  <c r="B1384" l="1"/>
  <c r="L1383"/>
  <c r="H1385"/>
  <c r="M1385" s="1"/>
  <c r="B1385" l="1"/>
  <c r="L1384"/>
  <c r="H1386"/>
  <c r="M1386" s="1"/>
  <c r="B1386" l="1"/>
  <c r="L1385"/>
  <c r="H1387"/>
  <c r="M1387" s="1"/>
  <c r="B1387" l="1"/>
  <c r="L1386"/>
  <c r="H1388"/>
  <c r="M1388" s="1"/>
  <c r="B1388" l="1"/>
  <c r="L1387"/>
  <c r="H1389"/>
  <c r="M1389" s="1"/>
  <c r="B1389" l="1"/>
  <c r="L1388"/>
  <c r="H1390"/>
  <c r="M1390" s="1"/>
  <c r="B1390" l="1"/>
  <c r="L1389"/>
  <c r="H1391"/>
  <c r="M1391" s="1"/>
  <c r="B1391" l="1"/>
  <c r="L1390"/>
  <c r="H1392"/>
  <c r="M1392" s="1"/>
  <c r="B1392" l="1"/>
  <c r="L1391"/>
  <c r="H1393"/>
  <c r="M1393" s="1"/>
  <c r="B1393" l="1"/>
  <c r="L1392"/>
  <c r="H1394"/>
  <c r="M1394" s="1"/>
  <c r="B1394" l="1"/>
  <c r="L1393"/>
  <c r="H1395"/>
  <c r="M1395" s="1"/>
  <c r="B1395" l="1"/>
  <c r="L1394"/>
  <c r="H1396"/>
  <c r="M1396" s="1"/>
  <c r="B1396" l="1"/>
  <c r="L1395"/>
  <c r="H1397"/>
  <c r="M1397" s="1"/>
  <c r="B1397" l="1"/>
  <c r="L1396"/>
  <c r="H1398"/>
  <c r="M1398" s="1"/>
  <c r="B1398" l="1"/>
  <c r="L1397"/>
  <c r="H1399"/>
  <c r="M1399" s="1"/>
  <c r="B1399" l="1"/>
  <c r="L1398"/>
  <c r="H1400"/>
  <c r="M1400" s="1"/>
  <c r="B1400" l="1"/>
  <c r="L1399"/>
  <c r="H1401"/>
  <c r="M1401" s="1"/>
  <c r="B1401" l="1"/>
  <c r="L1400"/>
  <c r="H1402"/>
  <c r="M1402" s="1"/>
  <c r="B1402" l="1"/>
  <c r="L1401"/>
  <c r="H1403"/>
  <c r="M1403" s="1"/>
  <c r="B1403" l="1"/>
  <c r="L1402"/>
  <c r="H1404"/>
  <c r="M1404" s="1"/>
  <c r="B1404" l="1"/>
  <c r="L1403"/>
  <c r="H1405"/>
  <c r="M1405" s="1"/>
  <c r="B1405" l="1"/>
  <c r="L1404"/>
  <c r="H1406"/>
  <c r="M1406" s="1"/>
  <c r="B1406" l="1"/>
  <c r="L1405"/>
  <c r="H1407"/>
  <c r="M1407" s="1"/>
  <c r="B1407" l="1"/>
  <c r="L1406"/>
  <c r="H1408"/>
  <c r="M1408" s="1"/>
  <c r="B1408" l="1"/>
  <c r="L1407"/>
  <c r="H1409"/>
  <c r="M1409" s="1"/>
  <c r="B1409" l="1"/>
  <c r="L1408"/>
  <c r="H1410"/>
  <c r="M1410" s="1"/>
  <c r="B1410" l="1"/>
  <c r="L1409"/>
  <c r="H1411"/>
  <c r="M1411" s="1"/>
  <c r="B1411" l="1"/>
  <c r="L1410"/>
  <c r="H1412"/>
  <c r="M1412" s="1"/>
  <c r="B1412" l="1"/>
  <c r="L1411"/>
  <c r="H1413"/>
  <c r="M1413" s="1"/>
  <c r="B1413" l="1"/>
  <c r="L1412"/>
  <c r="H1414"/>
  <c r="M1414" s="1"/>
  <c r="B1414" l="1"/>
  <c r="L1413"/>
  <c r="H1415"/>
  <c r="M1415" s="1"/>
  <c r="B1415" l="1"/>
  <c r="L1414"/>
  <c r="H1416"/>
  <c r="M1416" s="1"/>
  <c r="B1416" l="1"/>
  <c r="L1415"/>
  <c r="H1417"/>
  <c r="M1417" s="1"/>
  <c r="B1417" l="1"/>
  <c r="L1416"/>
  <c r="H1418"/>
  <c r="M1418" s="1"/>
  <c r="B1418" l="1"/>
  <c r="L1417"/>
  <c r="H1419"/>
  <c r="M1419" s="1"/>
  <c r="B1419" l="1"/>
  <c r="L1418"/>
  <c r="H1420"/>
  <c r="M1420" s="1"/>
  <c r="B1420" l="1"/>
  <c r="L1419"/>
  <c r="H1421"/>
  <c r="M1421" s="1"/>
  <c r="B1421" l="1"/>
  <c r="L1420"/>
  <c r="H1422"/>
  <c r="M1422" s="1"/>
  <c r="B1422" l="1"/>
  <c r="L1421"/>
  <c r="H1423"/>
  <c r="M1423" s="1"/>
  <c r="B1423" l="1"/>
  <c r="L1422"/>
  <c r="H1424"/>
  <c r="M1424" s="1"/>
  <c r="B1424" l="1"/>
  <c r="L1423"/>
  <c r="H1425"/>
  <c r="M1425" s="1"/>
  <c r="B1425" l="1"/>
  <c r="L1424"/>
  <c r="H1426"/>
  <c r="M1426" s="1"/>
  <c r="B1426" l="1"/>
  <c r="L1425"/>
  <c r="H1427"/>
  <c r="M1427" s="1"/>
  <c r="B1427" l="1"/>
  <c r="L1426"/>
  <c r="H1428"/>
  <c r="M1428" s="1"/>
  <c r="B1428" l="1"/>
  <c r="L1427"/>
  <c r="H1429"/>
  <c r="M1429" s="1"/>
  <c r="B1429" l="1"/>
  <c r="L1428"/>
  <c r="H1430"/>
  <c r="M1430" s="1"/>
  <c r="B1430" l="1"/>
  <c r="L1429"/>
  <c r="H1431"/>
  <c r="M1431" s="1"/>
  <c r="B1431" l="1"/>
  <c r="L1430"/>
  <c r="H1432"/>
  <c r="M1432" s="1"/>
  <c r="B1432" l="1"/>
  <c r="L1431"/>
  <c r="H1433"/>
  <c r="M1433" s="1"/>
  <c r="B1433" l="1"/>
  <c r="L1432"/>
  <c r="H1434"/>
  <c r="M1434" s="1"/>
  <c r="B1434" l="1"/>
  <c r="L1433"/>
  <c r="H1435"/>
  <c r="M1435" s="1"/>
  <c r="B1435" l="1"/>
  <c r="L1434"/>
  <c r="H1436"/>
  <c r="M1436" s="1"/>
  <c r="B1436" l="1"/>
  <c r="L1435"/>
  <c r="H1437"/>
  <c r="M1437" s="1"/>
  <c r="B1437" l="1"/>
  <c r="L1436"/>
  <c r="H1438"/>
  <c r="M1438" s="1"/>
  <c r="B1438" l="1"/>
  <c r="L1437"/>
  <c r="H1439"/>
  <c r="M1439" s="1"/>
  <c r="B1439" l="1"/>
  <c r="L1438"/>
  <c r="H1440"/>
  <c r="M1440" s="1"/>
  <c r="B1440" l="1"/>
  <c r="L1439"/>
  <c r="H1441"/>
  <c r="M1441" s="1"/>
  <c r="B1441" l="1"/>
  <c r="L1440"/>
  <c r="H1442"/>
  <c r="M1442" s="1"/>
  <c r="B1442" l="1"/>
  <c r="L1441"/>
  <c r="H1443"/>
  <c r="M1443" s="1"/>
  <c r="B1443" l="1"/>
  <c r="L1442"/>
  <c r="H1444"/>
  <c r="M1444" s="1"/>
  <c r="B1444" l="1"/>
  <c r="L1443"/>
  <c r="H1445"/>
  <c r="M1445" s="1"/>
  <c r="B1445" l="1"/>
  <c r="L1444"/>
  <c r="H1446"/>
  <c r="M1446" s="1"/>
  <c r="B1446" l="1"/>
  <c r="L1445"/>
  <c r="H1447"/>
  <c r="M1447" s="1"/>
  <c r="B1447" l="1"/>
  <c r="L1446"/>
  <c r="H1448"/>
  <c r="M1448" s="1"/>
  <c r="B1448" l="1"/>
  <c r="L1447"/>
  <c r="H1449"/>
  <c r="M1449" s="1"/>
  <c r="B1449" l="1"/>
  <c r="L1448"/>
  <c r="H1450"/>
  <c r="M1450" s="1"/>
  <c r="B1450" l="1"/>
  <c r="L1449"/>
  <c r="H1451"/>
  <c r="M1451" s="1"/>
  <c r="B1451" l="1"/>
  <c r="L1450"/>
  <c r="H1452"/>
  <c r="M1452" s="1"/>
  <c r="B1452" l="1"/>
  <c r="L1451"/>
  <c r="H1453"/>
  <c r="M1453" s="1"/>
  <c r="B1453" l="1"/>
  <c r="L1452"/>
  <c r="H1454"/>
  <c r="M1454" s="1"/>
  <c r="B1454" l="1"/>
  <c r="L1453"/>
  <c r="H1455"/>
  <c r="M1455" s="1"/>
  <c r="B1455" l="1"/>
  <c r="L1454"/>
  <c r="H1456"/>
  <c r="M1456" s="1"/>
  <c r="B1456" l="1"/>
  <c r="L1455"/>
  <c r="H1457"/>
  <c r="M1457" s="1"/>
  <c r="B1457" l="1"/>
  <c r="L1456"/>
  <c r="H1458"/>
  <c r="M1458" s="1"/>
  <c r="B1458" l="1"/>
  <c r="L1457"/>
  <c r="H1459"/>
  <c r="M1459" s="1"/>
  <c r="B1459" l="1"/>
  <c r="L1458"/>
  <c r="H1460"/>
  <c r="M1460" s="1"/>
  <c r="B1460" l="1"/>
  <c r="L1459"/>
  <c r="H1461"/>
  <c r="M1461" s="1"/>
  <c r="B1461" l="1"/>
  <c r="L1460"/>
  <c r="H1462"/>
  <c r="M1462" s="1"/>
  <c r="B1462" l="1"/>
  <c r="L1461"/>
  <c r="H1463"/>
  <c r="M1463" s="1"/>
  <c r="B1463" l="1"/>
  <c r="L1462"/>
  <c r="H1464"/>
  <c r="M1464" s="1"/>
  <c r="B1464" l="1"/>
  <c r="L1463"/>
  <c r="H1465"/>
  <c r="M1465" s="1"/>
  <c r="B1465" l="1"/>
  <c r="L1464"/>
  <c r="H1466"/>
  <c r="M1466" s="1"/>
  <c r="B1466" l="1"/>
  <c r="L1465"/>
  <c r="H1467"/>
  <c r="M1467" s="1"/>
  <c r="B1467" l="1"/>
  <c r="L1466"/>
  <c r="H1468"/>
  <c r="M1468" s="1"/>
  <c r="B1468" l="1"/>
  <c r="L1467"/>
  <c r="H1469"/>
  <c r="M1469" s="1"/>
  <c r="B1469" l="1"/>
  <c r="L1468"/>
  <c r="H1470"/>
  <c r="M1470" s="1"/>
  <c r="B1470" l="1"/>
  <c r="L1469"/>
  <c r="H1471"/>
  <c r="M1471" s="1"/>
  <c r="B1471" l="1"/>
  <c r="L1470"/>
  <c r="H1472"/>
  <c r="M1472" s="1"/>
  <c r="B1472" l="1"/>
  <c r="L1471"/>
  <c r="H1473"/>
  <c r="M1473" s="1"/>
  <c r="B1473" l="1"/>
  <c r="L1472"/>
  <c r="H1474"/>
  <c r="M1474" s="1"/>
  <c r="B1474" l="1"/>
  <c r="L1473"/>
  <c r="H1475"/>
  <c r="M1475" s="1"/>
  <c r="B1475" l="1"/>
  <c r="L1474"/>
  <c r="H1476"/>
  <c r="M1476" s="1"/>
  <c r="B1476" l="1"/>
  <c r="L1475"/>
  <c r="H1477"/>
  <c r="M1477" s="1"/>
  <c r="B1477" l="1"/>
  <c r="L1476"/>
  <c r="H1478"/>
  <c r="M1478" s="1"/>
  <c r="B1478" l="1"/>
  <c r="L1477"/>
  <c r="H1479"/>
  <c r="M1479" s="1"/>
  <c r="B1479" l="1"/>
  <c r="L1478"/>
  <c r="H1480"/>
  <c r="M1480" s="1"/>
  <c r="B1480" l="1"/>
  <c r="L1479"/>
  <c r="H1481"/>
  <c r="M1481" s="1"/>
  <c r="B1481" l="1"/>
  <c r="L1480"/>
  <c r="H1482"/>
  <c r="M1482" s="1"/>
  <c r="B1482" l="1"/>
  <c r="L1481"/>
  <c r="H1483"/>
  <c r="M1483" s="1"/>
  <c r="B1483" l="1"/>
  <c r="L1482"/>
  <c r="H1484"/>
  <c r="M1484" s="1"/>
  <c r="B1484" l="1"/>
  <c r="L1483"/>
  <c r="H1485"/>
  <c r="M1485" s="1"/>
  <c r="B1485" l="1"/>
  <c r="L1484"/>
  <c r="H1486"/>
  <c r="M1486" s="1"/>
  <c r="B1486" l="1"/>
  <c r="L1485"/>
  <c r="H1487"/>
  <c r="M1487" s="1"/>
  <c r="B1487" l="1"/>
  <c r="L1486"/>
  <c r="H1488"/>
  <c r="M1488" s="1"/>
  <c r="B1488" l="1"/>
  <c r="L1487"/>
  <c r="H1489"/>
  <c r="M1489" s="1"/>
  <c r="B1489" l="1"/>
  <c r="L1488"/>
  <c r="H1490"/>
  <c r="M1490" s="1"/>
  <c r="B1490" l="1"/>
  <c r="L1489"/>
  <c r="H1491"/>
  <c r="M1491" s="1"/>
  <c r="B1491" l="1"/>
  <c r="L1490"/>
  <c r="H1492"/>
  <c r="M1492" s="1"/>
  <c r="B1492" l="1"/>
  <c r="L1491"/>
  <c r="H1493"/>
  <c r="M1493" s="1"/>
  <c r="B1493" l="1"/>
  <c r="L1492"/>
  <c r="H1494"/>
  <c r="M1494" s="1"/>
  <c r="B1494" l="1"/>
  <c r="L1493"/>
  <c r="H1495"/>
  <c r="M1495" s="1"/>
  <c r="B1495" l="1"/>
  <c r="L1494"/>
  <c r="H1496"/>
  <c r="M1496" s="1"/>
  <c r="B1496" l="1"/>
  <c r="L1495"/>
  <c r="H1497"/>
  <c r="M1497" s="1"/>
  <c r="B1497" l="1"/>
  <c r="L1496"/>
  <c r="H1498"/>
  <c r="M1498" s="1"/>
  <c r="B1498" l="1"/>
  <c r="L1497"/>
  <c r="H1499"/>
  <c r="M1499" s="1"/>
  <c r="B1499" l="1"/>
  <c r="L1498"/>
  <c r="H1500"/>
  <c r="M1500" s="1"/>
  <c r="B1500" l="1"/>
  <c r="L1499"/>
  <c r="H1501"/>
  <c r="M1501" s="1"/>
  <c r="B1501" l="1"/>
  <c r="L1500"/>
  <c r="H1502"/>
  <c r="M1502" s="1"/>
  <c r="B1502" l="1"/>
  <c r="L1501"/>
  <c r="H1503"/>
  <c r="M1503" s="1"/>
  <c r="B1503" l="1"/>
  <c r="L1502"/>
  <c r="H1504"/>
  <c r="M1504" s="1"/>
  <c r="B1504" l="1"/>
  <c r="L1503"/>
  <c r="H1505"/>
  <c r="M1505" s="1"/>
  <c r="B1505" l="1"/>
  <c r="L1504"/>
  <c r="H1506"/>
  <c r="M1506" s="1"/>
  <c r="B1506" l="1"/>
  <c r="L1505"/>
  <c r="H1507"/>
  <c r="M1507" s="1"/>
  <c r="B1507" l="1"/>
  <c r="L1506"/>
  <c r="H1508"/>
  <c r="M1508" s="1"/>
  <c r="B1508" l="1"/>
  <c r="L1507"/>
  <c r="H1509"/>
  <c r="M1509" s="1"/>
  <c r="B1509" l="1"/>
  <c r="L1508"/>
  <c r="H1510"/>
  <c r="M1510" s="1"/>
  <c r="B1510" l="1"/>
  <c r="L1509"/>
  <c r="H1511"/>
  <c r="M1511" s="1"/>
  <c r="B1511" l="1"/>
  <c r="L1510"/>
  <c r="H1512"/>
  <c r="M1512" s="1"/>
  <c r="B1512" l="1"/>
  <c r="L1511"/>
  <c r="H1513"/>
  <c r="M1513" s="1"/>
  <c r="B1513" l="1"/>
  <c r="L1512"/>
  <c r="H1514"/>
  <c r="M1514" s="1"/>
  <c r="B1514" l="1"/>
  <c r="L1513"/>
  <c r="H1515"/>
  <c r="M1515" s="1"/>
  <c r="B1515" l="1"/>
  <c r="L1514"/>
  <c r="H1516"/>
  <c r="M1516" s="1"/>
  <c r="B1516" l="1"/>
  <c r="L1515"/>
  <c r="H1517"/>
  <c r="M1517" s="1"/>
  <c r="B1517" l="1"/>
  <c r="L1516"/>
  <c r="H1518"/>
  <c r="M1518" s="1"/>
  <c r="B1518" l="1"/>
  <c r="L1517"/>
  <c r="H1519"/>
  <c r="M1519" s="1"/>
  <c r="B1519" l="1"/>
  <c r="L1518"/>
  <c r="H1520"/>
  <c r="M1520" s="1"/>
  <c r="B1520" l="1"/>
  <c r="L1519"/>
  <c r="H1521"/>
  <c r="M1521" s="1"/>
  <c r="B1521" l="1"/>
  <c r="L1520"/>
  <c r="H1522"/>
  <c r="M1522" s="1"/>
  <c r="B1522" l="1"/>
  <c r="L1521"/>
  <c r="H1523"/>
  <c r="M1523" s="1"/>
  <c r="B1523" l="1"/>
  <c r="L1522"/>
  <c r="H1524"/>
  <c r="M1524" s="1"/>
  <c r="B1524" l="1"/>
  <c r="L1523"/>
  <c r="H1525"/>
  <c r="M1525" s="1"/>
  <c r="B1525" l="1"/>
  <c r="L1524"/>
  <c r="H1526"/>
  <c r="M1526" s="1"/>
  <c r="B1526" l="1"/>
  <c r="L1525"/>
  <c r="H1527"/>
  <c r="M1527" s="1"/>
  <c r="B1527" l="1"/>
  <c r="L1526"/>
  <c r="H1528"/>
  <c r="M1528" s="1"/>
  <c r="B1528" l="1"/>
  <c r="L1527"/>
  <c r="H1529"/>
  <c r="M1529" s="1"/>
  <c r="B1529" l="1"/>
  <c r="L1528"/>
  <c r="H1530"/>
  <c r="M1530" s="1"/>
  <c r="B1530" l="1"/>
  <c r="L1529"/>
  <c r="H1531"/>
  <c r="M1531" s="1"/>
  <c r="B1531" l="1"/>
  <c r="L1530"/>
  <c r="H1532"/>
  <c r="M1532" s="1"/>
  <c r="B1532" l="1"/>
  <c r="L1531"/>
  <c r="H1533"/>
  <c r="M1533" s="1"/>
  <c r="B1533" l="1"/>
  <c r="L1532"/>
  <c r="H1534"/>
  <c r="M1534" s="1"/>
  <c r="B1534" l="1"/>
  <c r="L1533"/>
  <c r="H1535"/>
  <c r="M1535" s="1"/>
  <c r="B1535" l="1"/>
  <c r="L1534"/>
  <c r="H1536"/>
  <c r="M1536" s="1"/>
  <c r="B1536" l="1"/>
  <c r="L1535"/>
  <c r="H1537"/>
  <c r="M1537" s="1"/>
  <c r="B1537" l="1"/>
  <c r="L1536"/>
  <c r="H1538"/>
  <c r="M1538" s="1"/>
  <c r="B1538" l="1"/>
  <c r="L1537"/>
  <c r="H1539"/>
  <c r="M1539" s="1"/>
  <c r="B1539" l="1"/>
  <c r="L1538"/>
  <c r="H1540"/>
  <c r="M1540" s="1"/>
  <c r="B1540" l="1"/>
  <c r="L1539"/>
  <c r="H1541"/>
  <c r="M1541" s="1"/>
  <c r="B1541" l="1"/>
  <c r="L1540"/>
  <c r="H1542"/>
  <c r="M1542" s="1"/>
  <c r="B1542" l="1"/>
  <c r="L1541"/>
  <c r="H1543"/>
  <c r="M1543" s="1"/>
  <c r="B1543" l="1"/>
  <c r="L1542"/>
  <c r="H1544"/>
  <c r="M1544" s="1"/>
  <c r="B1544" l="1"/>
  <c r="L1543"/>
  <c r="H1545"/>
  <c r="M1545" s="1"/>
  <c r="B1545" l="1"/>
  <c r="L1544"/>
  <c r="H1546"/>
  <c r="M1546" s="1"/>
  <c r="B1546" l="1"/>
  <c r="L1545"/>
  <c r="H1547"/>
  <c r="M1547" s="1"/>
  <c r="B1547" l="1"/>
  <c r="L1546"/>
  <c r="H1548"/>
  <c r="M1548" s="1"/>
  <c r="B1548" l="1"/>
  <c r="L1547"/>
  <c r="H1549"/>
  <c r="M1549" s="1"/>
  <c r="B1549" l="1"/>
  <c r="L1548"/>
  <c r="H1550"/>
  <c r="M1550" s="1"/>
  <c r="B1550" l="1"/>
  <c r="L1549"/>
  <c r="H1551"/>
  <c r="M1551" s="1"/>
  <c r="B1551" l="1"/>
  <c r="L1550"/>
  <c r="H1552"/>
  <c r="M1552" s="1"/>
  <c r="B1552" l="1"/>
  <c r="L1551"/>
  <c r="H1553"/>
  <c r="M1553" s="1"/>
  <c r="B1553" l="1"/>
  <c r="L1552"/>
  <c r="H1554"/>
  <c r="M1554" s="1"/>
  <c r="B1554" l="1"/>
  <c r="L1553"/>
  <c r="H1555"/>
  <c r="M1555" s="1"/>
  <c r="B1555" l="1"/>
  <c r="L1554"/>
  <c r="H1556"/>
  <c r="M1556" s="1"/>
  <c r="B1556" l="1"/>
  <c r="L1555"/>
  <c r="H1557"/>
  <c r="M1557" s="1"/>
  <c r="B1557" l="1"/>
  <c r="L1556"/>
  <c r="H1558"/>
  <c r="M1558" s="1"/>
  <c r="B1558" l="1"/>
  <c r="L1557"/>
  <c r="H1559"/>
  <c r="M1559" s="1"/>
  <c r="B1559" l="1"/>
  <c r="L1558"/>
  <c r="H1560"/>
  <c r="M1560" s="1"/>
  <c r="B1560" l="1"/>
  <c r="L1559"/>
  <c r="H1561"/>
  <c r="M1561" s="1"/>
  <c r="B1561" l="1"/>
  <c r="L1560"/>
  <c r="H1562"/>
  <c r="M1562" s="1"/>
  <c r="B1562" l="1"/>
  <c r="L1561"/>
  <c r="H1563"/>
  <c r="M1563" s="1"/>
  <c r="B1563" l="1"/>
  <c r="L1562"/>
  <c r="H1564"/>
  <c r="M1564" s="1"/>
  <c r="B1564" l="1"/>
  <c r="L1563"/>
  <c r="H1565"/>
  <c r="M1565" s="1"/>
  <c r="B1565" l="1"/>
  <c r="L1564"/>
  <c r="H1566"/>
  <c r="M1566" s="1"/>
  <c r="B1566" l="1"/>
  <c r="L1565"/>
  <c r="H1567"/>
  <c r="M1567" s="1"/>
  <c r="B1567" l="1"/>
  <c r="L1566"/>
  <c r="H1568"/>
  <c r="M1568" s="1"/>
  <c r="B1568" l="1"/>
  <c r="L1567"/>
  <c r="H1569"/>
  <c r="M1569" s="1"/>
  <c r="B1569" l="1"/>
  <c r="L1568"/>
  <c r="H1570"/>
  <c r="M1570" s="1"/>
  <c r="B1570" l="1"/>
  <c r="L1569"/>
  <c r="H1571"/>
  <c r="M1571" s="1"/>
  <c r="B1571" l="1"/>
  <c r="L1570"/>
  <c r="H1572"/>
  <c r="M1572" s="1"/>
  <c r="B1572" l="1"/>
  <c r="L1571"/>
  <c r="H1573"/>
  <c r="M1573" s="1"/>
  <c r="B1573" l="1"/>
  <c r="L1572"/>
  <c r="H1574"/>
  <c r="M1574" s="1"/>
  <c r="B1574" l="1"/>
  <c r="L1573"/>
  <c r="H1575"/>
  <c r="M1575" s="1"/>
  <c r="B1575" l="1"/>
  <c r="L1574"/>
  <c r="H1576"/>
  <c r="M1576" s="1"/>
  <c r="B1576" l="1"/>
  <c r="L1575"/>
  <c r="H1577"/>
  <c r="M1577" s="1"/>
  <c r="B1577" l="1"/>
  <c r="L1576"/>
  <c r="H1578"/>
  <c r="M1578" s="1"/>
  <c r="B1578" l="1"/>
  <c r="L1577"/>
  <c r="H1579"/>
  <c r="M1579" s="1"/>
  <c r="B1579" l="1"/>
  <c r="L1578"/>
  <c r="H1580"/>
  <c r="M1580" s="1"/>
  <c r="B1580" l="1"/>
  <c r="L1579"/>
  <c r="H1581"/>
  <c r="M1581" s="1"/>
  <c r="B1581" l="1"/>
  <c r="L1580"/>
  <c r="H1582"/>
  <c r="M1582" s="1"/>
  <c r="B1582" l="1"/>
  <c r="L1581"/>
  <c r="H1583"/>
  <c r="M1583" s="1"/>
  <c r="B1583" l="1"/>
  <c r="L1582"/>
  <c r="H1584"/>
  <c r="M1584" s="1"/>
  <c r="B1584" l="1"/>
  <c r="L1583"/>
  <c r="H1585"/>
  <c r="M1585" s="1"/>
  <c r="B1585" l="1"/>
  <c r="L1584"/>
  <c r="H1586"/>
  <c r="M1586" s="1"/>
  <c r="B1586" l="1"/>
  <c r="L1585"/>
  <c r="H1587"/>
  <c r="M1587" s="1"/>
  <c r="B1587" l="1"/>
  <c r="L1586"/>
  <c r="H1588"/>
  <c r="M1588" s="1"/>
  <c r="B1588" l="1"/>
  <c r="L1587"/>
  <c r="H1589"/>
  <c r="M1589" s="1"/>
  <c r="B1589" l="1"/>
  <c r="L1588"/>
  <c r="H1590"/>
  <c r="M1590" s="1"/>
  <c r="B1590" l="1"/>
  <c r="L1589"/>
  <c r="H1591"/>
  <c r="M1591" s="1"/>
  <c r="B1591" l="1"/>
  <c r="L1590"/>
  <c r="H1592"/>
  <c r="M1592" s="1"/>
  <c r="B1592" l="1"/>
  <c r="L1591"/>
  <c r="H1593"/>
  <c r="M1593" s="1"/>
  <c r="B1593" l="1"/>
  <c r="L1592"/>
  <c r="H1594"/>
  <c r="M1594" s="1"/>
  <c r="B1594" l="1"/>
  <c r="L1593"/>
  <c r="H1595"/>
  <c r="M1595" s="1"/>
  <c r="B1595" l="1"/>
  <c r="L1594"/>
  <c r="H1596"/>
  <c r="M1596" s="1"/>
  <c r="B1596" l="1"/>
  <c r="L1595"/>
  <c r="H1597"/>
  <c r="M1597" s="1"/>
  <c r="B1597" l="1"/>
  <c r="L1596"/>
  <c r="H1598"/>
  <c r="M1598" s="1"/>
  <c r="B1598" l="1"/>
  <c r="L1597"/>
  <c r="H1599"/>
  <c r="M1599" s="1"/>
  <c r="B1599" l="1"/>
  <c r="L1598"/>
  <c r="H1600"/>
  <c r="M1600" s="1"/>
  <c r="B1600" l="1"/>
  <c r="L1599"/>
  <c r="H1601"/>
  <c r="M1601" s="1"/>
  <c r="B1601" l="1"/>
  <c r="L1600"/>
  <c r="H1602"/>
  <c r="M1602" s="1"/>
  <c r="B1602" l="1"/>
  <c r="L1601"/>
  <c r="H1603"/>
  <c r="M1603" s="1"/>
  <c r="B1603" l="1"/>
  <c r="L1602"/>
  <c r="H1604"/>
  <c r="M1604" s="1"/>
  <c r="B1604" l="1"/>
  <c r="L1603"/>
  <c r="H1605"/>
  <c r="M1605" s="1"/>
  <c r="B1605" l="1"/>
  <c r="L1604"/>
  <c r="H1606"/>
  <c r="M1606" s="1"/>
  <c r="B1606" l="1"/>
  <c r="L1605"/>
  <c r="H1607"/>
  <c r="M1607" s="1"/>
  <c r="B1607" l="1"/>
  <c r="L1606"/>
  <c r="H1608"/>
  <c r="M1608" s="1"/>
  <c r="B1608" l="1"/>
  <c r="L1607"/>
  <c r="H1609"/>
  <c r="M1609" s="1"/>
  <c r="B1609" l="1"/>
  <c r="L1608"/>
  <c r="H1610"/>
  <c r="M1610" s="1"/>
  <c r="B1610" l="1"/>
  <c r="L1609"/>
  <c r="H1611"/>
  <c r="M1611" s="1"/>
  <c r="B1611" l="1"/>
  <c r="L1610"/>
  <c r="H1612"/>
  <c r="M1612" s="1"/>
  <c r="B1612" l="1"/>
  <c r="L1611"/>
  <c r="H1613"/>
  <c r="M1613" s="1"/>
  <c r="B1613" l="1"/>
  <c r="L1612"/>
  <c r="H1614"/>
  <c r="M1614" s="1"/>
  <c r="B1614" l="1"/>
  <c r="L1613"/>
  <c r="H1615"/>
  <c r="M1615" s="1"/>
  <c r="B1615" l="1"/>
  <c r="L1614"/>
  <c r="H1616"/>
  <c r="M1616" s="1"/>
  <c r="B1616" l="1"/>
  <c r="L1615"/>
  <c r="H1617"/>
  <c r="M1617" s="1"/>
  <c r="B1617" l="1"/>
  <c r="L1616"/>
  <c r="H1618"/>
  <c r="M1618" s="1"/>
  <c r="B1618" l="1"/>
  <c r="L1617"/>
  <c r="H1619"/>
  <c r="M1619" s="1"/>
  <c r="B1619" l="1"/>
  <c r="L1618"/>
  <c r="H1620"/>
  <c r="M1620" s="1"/>
  <c r="B1620" l="1"/>
  <c r="L1619"/>
  <c r="H1621"/>
  <c r="M1621" s="1"/>
  <c r="B1621" l="1"/>
  <c r="L1620"/>
  <c r="H1622"/>
  <c r="M1622" s="1"/>
  <c r="B1622" l="1"/>
  <c r="L1621"/>
  <c r="H1623"/>
  <c r="M1623" s="1"/>
  <c r="B1623" l="1"/>
  <c r="L1622"/>
  <c r="H1624"/>
  <c r="M1624" s="1"/>
  <c r="B1624" l="1"/>
  <c r="L1623"/>
  <c r="H1625"/>
  <c r="M1625" s="1"/>
  <c r="B1625" l="1"/>
  <c r="L1624"/>
  <c r="H1626"/>
  <c r="M1626" s="1"/>
  <c r="B1626" l="1"/>
  <c r="L1625"/>
  <c r="H1627"/>
  <c r="M1627" s="1"/>
  <c r="B1627" l="1"/>
  <c r="L1626"/>
  <c r="H1628"/>
  <c r="M1628" s="1"/>
  <c r="B1628" l="1"/>
  <c r="L1627"/>
  <c r="H1629"/>
  <c r="M1629" s="1"/>
  <c r="B1629" l="1"/>
  <c r="L1628"/>
  <c r="H1630"/>
  <c r="M1630" s="1"/>
  <c r="B1630" l="1"/>
  <c r="L1629"/>
  <c r="H1631"/>
  <c r="M1631" s="1"/>
  <c r="B1631" l="1"/>
  <c r="L1630"/>
  <c r="H1632"/>
  <c r="M1632" s="1"/>
  <c r="B1632" l="1"/>
  <c r="L1631"/>
  <c r="H1633"/>
  <c r="M1633" s="1"/>
  <c r="B1633" l="1"/>
  <c r="L1632"/>
  <c r="H1634"/>
  <c r="M1634" s="1"/>
  <c r="B1634" l="1"/>
  <c r="L1633"/>
  <c r="H1635"/>
  <c r="M1635" s="1"/>
  <c r="B1635" l="1"/>
  <c r="L1634"/>
  <c r="H1636"/>
  <c r="M1636" s="1"/>
  <c r="B1636" l="1"/>
  <c r="L1635"/>
  <c r="H1637"/>
  <c r="M1637" s="1"/>
  <c r="B1637" l="1"/>
  <c r="L1636"/>
  <c r="H1638"/>
  <c r="M1638" s="1"/>
  <c r="B1638" l="1"/>
  <c r="L1637"/>
  <c r="H1639"/>
  <c r="M1639" s="1"/>
  <c r="B1639" l="1"/>
  <c r="L1638"/>
  <c r="H1640"/>
  <c r="M1640" s="1"/>
  <c r="B1640" l="1"/>
  <c r="L1639"/>
  <c r="H1641"/>
  <c r="M1641" s="1"/>
  <c r="B1641" l="1"/>
  <c r="L1640"/>
  <c r="H1642"/>
  <c r="M1642" s="1"/>
  <c r="B1642" l="1"/>
  <c r="L1641"/>
  <c r="H1643"/>
  <c r="M1643" s="1"/>
  <c r="B1643" l="1"/>
  <c r="L1642"/>
  <c r="H1644"/>
  <c r="M1644" s="1"/>
  <c r="B1644" l="1"/>
  <c r="L1643"/>
  <c r="H1645"/>
  <c r="M1645" s="1"/>
  <c r="B1645" l="1"/>
  <c r="L1644"/>
  <c r="H1646"/>
  <c r="M1646" s="1"/>
  <c r="B1646" l="1"/>
  <c r="L1645"/>
  <c r="H1647"/>
  <c r="M1647" s="1"/>
  <c r="B1647" l="1"/>
  <c r="L1646"/>
  <c r="H1648"/>
  <c r="M1648" s="1"/>
  <c r="B1648" l="1"/>
  <c r="L1647"/>
  <c r="H1649"/>
  <c r="M1649" s="1"/>
  <c r="B1649" l="1"/>
  <c r="L1648"/>
  <c r="H1650"/>
  <c r="M1650" s="1"/>
  <c r="B1650" l="1"/>
  <c r="L1649"/>
  <c r="H1651"/>
  <c r="M1651" s="1"/>
  <c r="B1651" l="1"/>
  <c r="L1650"/>
  <c r="H1652"/>
  <c r="M1652" s="1"/>
  <c r="B1652" l="1"/>
  <c r="L1651"/>
  <c r="H1653"/>
  <c r="M1653" s="1"/>
  <c r="B1653" l="1"/>
  <c r="L1652"/>
  <c r="H1654"/>
  <c r="M1654" s="1"/>
  <c r="B1654" l="1"/>
  <c r="L1653"/>
  <c r="H1655"/>
  <c r="M1655" s="1"/>
  <c r="B1655" l="1"/>
  <c r="L1654"/>
  <c r="H1656"/>
  <c r="M1656" s="1"/>
  <c r="B1656" l="1"/>
  <c r="L1655"/>
  <c r="H1657"/>
  <c r="M1657" s="1"/>
  <c r="B1657" l="1"/>
  <c r="L1656"/>
  <c r="H1658"/>
  <c r="M1658" s="1"/>
  <c r="B1658" l="1"/>
  <c r="L1657"/>
  <c r="H1659"/>
  <c r="M1659" s="1"/>
  <c r="B1659" l="1"/>
  <c r="L1658"/>
  <c r="H1660"/>
  <c r="M1660" s="1"/>
  <c r="B1660" l="1"/>
  <c r="L1659"/>
  <c r="H1661"/>
  <c r="M1661" s="1"/>
  <c r="B1661" l="1"/>
  <c r="L1660"/>
  <c r="H1662"/>
  <c r="M1662" s="1"/>
  <c r="B1662" l="1"/>
  <c r="L1661"/>
  <c r="H1663"/>
  <c r="M1663" s="1"/>
  <c r="B1663" l="1"/>
  <c r="L1662"/>
  <c r="H1664"/>
  <c r="M1664" s="1"/>
  <c r="B1664" l="1"/>
  <c r="L1663"/>
  <c r="H1665"/>
  <c r="M1665" s="1"/>
  <c r="B1665" l="1"/>
  <c r="L1664"/>
  <c r="H1666"/>
  <c r="M1666" s="1"/>
  <c r="B1666" l="1"/>
  <c r="L1665"/>
  <c r="H1667"/>
  <c r="M1667" s="1"/>
  <c r="B1667" l="1"/>
  <c r="L1666"/>
  <c r="H1668"/>
  <c r="M1668" s="1"/>
  <c r="B1668" l="1"/>
  <c r="L1667"/>
  <c r="H1669"/>
  <c r="M1669" s="1"/>
  <c r="B1669" l="1"/>
  <c r="L1668"/>
  <c r="H1670"/>
  <c r="M1670" s="1"/>
  <c r="B1670" l="1"/>
  <c r="L1669"/>
  <c r="H1671"/>
  <c r="M1671" s="1"/>
  <c r="B1671" l="1"/>
  <c r="L1670"/>
  <c r="H1672"/>
  <c r="M1672" s="1"/>
  <c r="B1672" l="1"/>
  <c r="L1671"/>
  <c r="H1673"/>
  <c r="M1673" s="1"/>
  <c r="B1673" l="1"/>
  <c r="L1672"/>
  <c r="H1674"/>
  <c r="M1674" s="1"/>
  <c r="B1674" l="1"/>
  <c r="L1673"/>
  <c r="H1675"/>
  <c r="M1675" s="1"/>
  <c r="B1675" l="1"/>
  <c r="L1674"/>
  <c r="H1676"/>
  <c r="M1676" s="1"/>
  <c r="B1676" l="1"/>
  <c r="L1675"/>
  <c r="H1677"/>
  <c r="M1677" s="1"/>
  <c r="B1677" l="1"/>
  <c r="L1676"/>
  <c r="H1678"/>
  <c r="M1678" s="1"/>
  <c r="B1678" l="1"/>
  <c r="L1677"/>
  <c r="H1679"/>
  <c r="M1679" s="1"/>
  <c r="B1679" l="1"/>
  <c r="L1678"/>
  <c r="H1680"/>
  <c r="M1680" s="1"/>
  <c r="B1680" l="1"/>
  <c r="L1679"/>
  <c r="H1681"/>
  <c r="M1681" s="1"/>
  <c r="B1681" l="1"/>
  <c r="L1680"/>
  <c r="L1681" l="1"/>
  <c r="B1682"/>
  <c r="B1683" l="1"/>
  <c r="L1682"/>
  <c r="B1684" l="1"/>
  <c r="L1683"/>
  <c r="B1685" l="1"/>
  <c r="L1684"/>
  <c r="B1686" l="1"/>
  <c r="L1685"/>
  <c r="B1687" l="1"/>
  <c r="L1686"/>
  <c r="B1688" l="1"/>
  <c r="L1687"/>
  <c r="B1689" l="1"/>
  <c r="L1688"/>
  <c r="B1690" l="1"/>
  <c r="L1689"/>
  <c r="B1691" l="1"/>
  <c r="L1690"/>
  <c r="B1692" l="1"/>
  <c r="L1691"/>
  <c r="B1693" l="1"/>
  <c r="L1692"/>
  <c r="B1694" l="1"/>
  <c r="L1693"/>
  <c r="B1695" l="1"/>
  <c r="L1694"/>
  <c r="B1696" l="1"/>
  <c r="L1695"/>
  <c r="B1697" l="1"/>
  <c r="L1696"/>
  <c r="B1698" l="1"/>
  <c r="L1697"/>
  <c r="B1699" l="1"/>
  <c r="L1698"/>
  <c r="B1700" l="1"/>
  <c r="L1699"/>
  <c r="B1701" l="1"/>
  <c r="L1700"/>
  <c r="B1702" l="1"/>
  <c r="L1701"/>
  <c r="B1703" l="1"/>
  <c r="L1702"/>
  <c r="B1704" l="1"/>
  <c r="L1703"/>
  <c r="B1705" l="1"/>
  <c r="L1704"/>
  <c r="B1706" l="1"/>
  <c r="L1705"/>
  <c r="B1707" l="1"/>
  <c r="L1706"/>
  <c r="B1708" l="1"/>
  <c r="L1707"/>
  <c r="B1709" l="1"/>
  <c r="L1708"/>
  <c r="B1710" l="1"/>
  <c r="L1709"/>
  <c r="B1711" l="1"/>
  <c r="L1710"/>
  <c r="B1712" l="1"/>
  <c r="L1711"/>
  <c r="B1713" l="1"/>
  <c r="L1712"/>
  <c r="B1714" l="1"/>
  <c r="L1713"/>
  <c r="B1715" l="1"/>
  <c r="L1714"/>
  <c r="B1716" l="1"/>
  <c r="L1715"/>
  <c r="B1717" l="1"/>
  <c r="L1716"/>
  <c r="B1718" l="1"/>
  <c r="L1717"/>
  <c r="B1719" l="1"/>
  <c r="L1718"/>
  <c r="B1720" l="1"/>
  <c r="L1719"/>
  <c r="B1721" l="1"/>
  <c r="L1720"/>
  <c r="B1722" l="1"/>
  <c r="L1721"/>
  <c r="B1723" l="1"/>
  <c r="L1722"/>
  <c r="B1724" l="1"/>
  <c r="L1723"/>
  <c r="B1725" l="1"/>
  <c r="L1724"/>
  <c r="B1726" l="1"/>
  <c r="L1725"/>
  <c r="B1727" l="1"/>
  <c r="L1726"/>
  <c r="B1728" l="1"/>
  <c r="L1727"/>
  <c r="B1729" l="1"/>
  <c r="L1728"/>
  <c r="B1730" l="1"/>
  <c r="L1729"/>
  <c r="B1731" l="1"/>
  <c r="L1730"/>
  <c r="B1732" l="1"/>
  <c r="L1731"/>
  <c r="B1733" l="1"/>
  <c r="L1732"/>
  <c r="B1734" l="1"/>
  <c r="L1733"/>
  <c r="B1735" l="1"/>
  <c r="L1734"/>
  <c r="B1736" l="1"/>
  <c r="L1735"/>
  <c r="B1737" l="1"/>
  <c r="L1736"/>
  <c r="B1738" l="1"/>
  <c r="L1737"/>
  <c r="B1739" l="1"/>
  <c r="L1738"/>
  <c r="B1740" l="1"/>
  <c r="L1739"/>
  <c r="B1741" l="1"/>
  <c r="L1740"/>
  <c r="B1742" l="1"/>
  <c r="L1741"/>
  <c r="B1743" l="1"/>
  <c r="L1742"/>
  <c r="B1744" l="1"/>
  <c r="L1743"/>
  <c r="B1745" l="1"/>
  <c r="L1744"/>
  <c r="B1746" l="1"/>
  <c r="L1745"/>
  <c r="B1747" l="1"/>
  <c r="L1746"/>
  <c r="B1748" l="1"/>
  <c r="L1747"/>
  <c r="B1749" l="1"/>
  <c r="L1748"/>
  <c r="B1750" l="1"/>
  <c r="L1749"/>
  <c r="B1751" l="1"/>
  <c r="L1750"/>
  <c r="B1752" l="1"/>
  <c r="L1751"/>
  <c r="B1753" l="1"/>
  <c r="L1752"/>
  <c r="B1754" l="1"/>
  <c r="L1753"/>
  <c r="B1755" l="1"/>
  <c r="L1754"/>
  <c r="B1756" l="1"/>
  <c r="L1755"/>
  <c r="B1757" l="1"/>
  <c r="L1756"/>
  <c r="B1758" l="1"/>
  <c r="L1757"/>
  <c r="B1759" l="1"/>
  <c r="L1758"/>
  <c r="B1760" l="1"/>
  <c r="L1759"/>
  <c r="B1761" l="1"/>
  <c r="L1760"/>
  <c r="B1762" l="1"/>
  <c r="L1761"/>
  <c r="B1763" l="1"/>
  <c r="L1762"/>
  <c r="B1764" l="1"/>
  <c r="L1763"/>
  <c r="B1765" l="1"/>
  <c r="L1764"/>
  <c r="B1766" l="1"/>
  <c r="L1765"/>
  <c r="B1767" l="1"/>
  <c r="L1766"/>
  <c r="B1768" l="1"/>
  <c r="L1767"/>
  <c r="B1769" l="1"/>
  <c r="L1768"/>
  <c r="B1770" l="1"/>
  <c r="L1769"/>
  <c r="B1771" l="1"/>
  <c r="L1770"/>
  <c r="B1772" l="1"/>
  <c r="L1771"/>
  <c r="B1773" l="1"/>
  <c r="L1772"/>
  <c r="B1774" l="1"/>
  <c r="L1773"/>
  <c r="B1775" l="1"/>
  <c r="L1774"/>
  <c r="B1776" l="1"/>
  <c r="L1775"/>
  <c r="B1777" l="1"/>
  <c r="L1776"/>
  <c r="B1778" l="1"/>
  <c r="L1777"/>
  <c r="B1779" l="1"/>
  <c r="L1778"/>
  <c r="B1780" l="1"/>
  <c r="L1779"/>
  <c r="B1781" l="1"/>
  <c r="L1780"/>
  <c r="B1782" l="1"/>
  <c r="L1781"/>
  <c r="B1783" l="1"/>
  <c r="L1782"/>
  <c r="B1784" l="1"/>
  <c r="L1783"/>
  <c r="B1785" l="1"/>
  <c r="L1784"/>
  <c r="B1786" l="1"/>
  <c r="L1785"/>
  <c r="B1787" l="1"/>
  <c r="L1786"/>
  <c r="B1788" l="1"/>
  <c r="L1787"/>
  <c r="B1789" l="1"/>
  <c r="L1788"/>
  <c r="B1790" l="1"/>
  <c r="L1789"/>
  <c r="B1791" l="1"/>
  <c r="L1790"/>
  <c r="B1792" l="1"/>
  <c r="L1791"/>
  <c r="B1793" l="1"/>
  <c r="L1792"/>
  <c r="B1794" l="1"/>
  <c r="L1793"/>
  <c r="B1795" l="1"/>
  <c r="L1794"/>
  <c r="B1796" l="1"/>
  <c r="L1795"/>
  <c r="B1797" l="1"/>
  <c r="L1796"/>
  <c r="B1798" l="1"/>
  <c r="L1797"/>
  <c r="B1799" l="1"/>
  <c r="L1798"/>
  <c r="B1800" l="1"/>
  <c r="L1799"/>
  <c r="B1801" l="1"/>
  <c r="L1800"/>
  <c r="B1802" l="1"/>
  <c r="L1801"/>
  <c r="B1803" l="1"/>
  <c r="L1802"/>
  <c r="B1804" l="1"/>
  <c r="L1803"/>
  <c r="B1805" l="1"/>
  <c r="L1804"/>
  <c r="B1806" l="1"/>
  <c r="L1805"/>
  <c r="B1807" l="1"/>
  <c r="L1806"/>
  <c r="B1808" l="1"/>
  <c r="L1807"/>
  <c r="B1809" l="1"/>
  <c r="L1808"/>
  <c r="B1810" l="1"/>
  <c r="L1809"/>
  <c r="B1811" l="1"/>
  <c r="L1810"/>
  <c r="B1812" l="1"/>
  <c r="L1811"/>
  <c r="B1813" l="1"/>
  <c r="L1812"/>
  <c r="B1814" l="1"/>
  <c r="L1813"/>
  <c r="B1815" l="1"/>
  <c r="L1814"/>
  <c r="B1816" l="1"/>
  <c r="L1815"/>
  <c r="B1817" l="1"/>
  <c r="L1816"/>
  <c r="B1818" l="1"/>
  <c r="L1817"/>
  <c r="B1819" l="1"/>
  <c r="L1818"/>
  <c r="B1820" l="1"/>
  <c r="L1819"/>
  <c r="B1821" l="1"/>
  <c r="L1820"/>
  <c r="B1822" l="1"/>
  <c r="L1821"/>
  <c r="B1823" l="1"/>
  <c r="L1822"/>
  <c r="B1824" l="1"/>
  <c r="L1823"/>
  <c r="B1825" l="1"/>
  <c r="L1824"/>
  <c r="B1826" l="1"/>
  <c r="L1825"/>
  <c r="B1827" l="1"/>
  <c r="L1826"/>
  <c r="B1828" l="1"/>
  <c r="L1827"/>
  <c r="B1829" l="1"/>
  <c r="L1828"/>
  <c r="B1830" l="1"/>
  <c r="L1829"/>
  <c r="B1831" l="1"/>
  <c r="L1830"/>
  <c r="B1832" l="1"/>
  <c r="L1831"/>
  <c r="B1833" l="1"/>
  <c r="L1832"/>
  <c r="B1834" l="1"/>
  <c r="L1833"/>
  <c r="B1835" l="1"/>
  <c r="L1834"/>
  <c r="B1836" l="1"/>
  <c r="L1835"/>
  <c r="B1837" l="1"/>
  <c r="L1836"/>
  <c r="B1838" l="1"/>
  <c r="L1837"/>
  <c r="B1839" l="1"/>
  <c r="L1838"/>
  <c r="B1840" l="1"/>
  <c r="L1839"/>
  <c r="B1841" l="1"/>
  <c r="L1840"/>
  <c r="B1842" l="1"/>
  <c r="L1841"/>
  <c r="B1843" l="1"/>
  <c r="L1842"/>
  <c r="B1844" l="1"/>
  <c r="L1843"/>
  <c r="B1845" l="1"/>
  <c r="L1844"/>
  <c r="B1846" l="1"/>
  <c r="L1845"/>
  <c r="B1847" l="1"/>
  <c r="L1846"/>
  <c r="B1848" l="1"/>
  <c r="L1847"/>
  <c r="B1849" l="1"/>
  <c r="L1848"/>
  <c r="B1850" l="1"/>
  <c r="L1849"/>
  <c r="B1851" l="1"/>
  <c r="L1850"/>
  <c r="B1852" l="1"/>
  <c r="L1851"/>
  <c r="B1853" l="1"/>
  <c r="L1852"/>
  <c r="B1854" l="1"/>
  <c r="L1853"/>
  <c r="B1855" l="1"/>
  <c r="L1854"/>
  <c r="B1856" l="1"/>
  <c r="L1855"/>
  <c r="B1857" l="1"/>
  <c r="L1856"/>
  <c r="B1858" l="1"/>
  <c r="L1857"/>
  <c r="B1859" l="1"/>
  <c r="L1858"/>
  <c r="B1860" l="1"/>
  <c r="L1859"/>
  <c r="B1861" l="1"/>
  <c r="L1860"/>
  <c r="B1862" l="1"/>
  <c r="L1861"/>
  <c r="B1863" l="1"/>
  <c r="L1862"/>
  <c r="B1864" l="1"/>
  <c r="L1863"/>
  <c r="B1865" l="1"/>
  <c r="L1864"/>
  <c r="B1866" l="1"/>
  <c r="L1865"/>
  <c r="B1867" l="1"/>
  <c r="L1866"/>
  <c r="B1868" l="1"/>
  <c r="L1867"/>
  <c r="B1869" l="1"/>
  <c r="L1868"/>
  <c r="B1870" l="1"/>
  <c r="L1869"/>
  <c r="B1871" l="1"/>
  <c r="L1870"/>
  <c r="B1872" l="1"/>
  <c r="L1871"/>
  <c r="B1873" l="1"/>
  <c r="L1872"/>
  <c r="B1874" l="1"/>
  <c r="L1873"/>
  <c r="B1875" l="1"/>
  <c r="L1874"/>
  <c r="B1876" l="1"/>
  <c r="L1875"/>
  <c r="B1877" l="1"/>
  <c r="L1876"/>
  <c r="B1878" l="1"/>
  <c r="L1877"/>
  <c r="B1879" l="1"/>
  <c r="L1878"/>
  <c r="B1880" l="1"/>
  <c r="L1879"/>
  <c r="B1881" l="1"/>
  <c r="L1880"/>
  <c r="B1882" l="1"/>
  <c r="L1881"/>
  <c r="B1883" l="1"/>
  <c r="L1882"/>
  <c r="B1884" l="1"/>
  <c r="L1883"/>
  <c r="B1885" l="1"/>
  <c r="L1884"/>
  <c r="B1886" l="1"/>
  <c r="L1885"/>
  <c r="B1887" l="1"/>
  <c r="L1886"/>
  <c r="B1888" l="1"/>
  <c r="L1887"/>
  <c r="B1889" l="1"/>
  <c r="L1888"/>
  <c r="B1890" l="1"/>
  <c r="L1889"/>
  <c r="B1891" l="1"/>
  <c r="L1890"/>
  <c r="B1892" l="1"/>
  <c r="L1891"/>
  <c r="B1893" l="1"/>
  <c r="L1892"/>
  <c r="B1894" l="1"/>
  <c r="L1893"/>
  <c r="B1895" l="1"/>
  <c r="L1894"/>
  <c r="B1896" l="1"/>
  <c r="L1895"/>
  <c r="B1897" l="1"/>
  <c r="L1896"/>
  <c r="B1898" l="1"/>
  <c r="L1897"/>
  <c r="B1899" l="1"/>
  <c r="L1898"/>
  <c r="B1900" l="1"/>
  <c r="L1899"/>
  <c r="B1901" l="1"/>
  <c r="L1900"/>
  <c r="B1902" l="1"/>
  <c r="L1901"/>
  <c r="B1903" l="1"/>
  <c r="L1902"/>
  <c r="B1904" l="1"/>
  <c r="L1903"/>
  <c r="B1905" l="1"/>
  <c r="L1904"/>
  <c r="B1906" l="1"/>
  <c r="L1905"/>
  <c r="B1907" l="1"/>
  <c r="L1906"/>
  <c r="B1908" l="1"/>
  <c r="L1907"/>
  <c r="B1909" l="1"/>
  <c r="L1908"/>
  <c r="B1910" l="1"/>
  <c r="L1909"/>
  <c r="B1911" l="1"/>
  <c r="L1910"/>
  <c r="B1912" l="1"/>
  <c r="L1911"/>
  <c r="B1913" l="1"/>
  <c r="L1912"/>
  <c r="B1914" l="1"/>
  <c r="L1913"/>
  <c r="B1915" l="1"/>
  <c r="L1914"/>
  <c r="B1916" l="1"/>
  <c r="L1915"/>
  <c r="B1917" l="1"/>
  <c r="L1916"/>
  <c r="B1918" l="1"/>
  <c r="L1917"/>
  <c r="B1919" l="1"/>
  <c r="L1918"/>
  <c r="B1920" l="1"/>
  <c r="L1919"/>
  <c r="B1921" l="1"/>
  <c r="L1920"/>
  <c r="B1922" l="1"/>
  <c r="L1921"/>
  <c r="B1923" l="1"/>
  <c r="L1922"/>
  <c r="B1924" l="1"/>
  <c r="L1923"/>
  <c r="B1925" l="1"/>
  <c r="L1924"/>
  <c r="B1926" l="1"/>
  <c r="L1925"/>
  <c r="B1927" l="1"/>
  <c r="L1926"/>
  <c r="B1928" l="1"/>
  <c r="L1927"/>
  <c r="B1929" l="1"/>
  <c r="L1928"/>
  <c r="B1930" l="1"/>
  <c r="L1929"/>
  <c r="B1931" l="1"/>
  <c r="L1930"/>
  <c r="B1932" l="1"/>
  <c r="L1931"/>
  <c r="B1933" l="1"/>
  <c r="L1932"/>
  <c r="B1934" l="1"/>
  <c r="L1933"/>
  <c r="B1935" l="1"/>
  <c r="L1934"/>
  <c r="B1936" l="1"/>
  <c r="L1935"/>
  <c r="B1937" l="1"/>
  <c r="L1936"/>
  <c r="B1938" l="1"/>
  <c r="L1937"/>
  <c r="B1939" l="1"/>
  <c r="L1938"/>
  <c r="B1940" l="1"/>
  <c r="L1939"/>
  <c r="B1941" l="1"/>
  <c r="L1940"/>
  <c r="B1942" l="1"/>
  <c r="L1941"/>
  <c r="B1943" l="1"/>
  <c r="L1942"/>
  <c r="B1944" l="1"/>
  <c r="L1943"/>
  <c r="B1945" l="1"/>
  <c r="L1944"/>
  <c r="B1946" l="1"/>
  <c r="L1945"/>
  <c r="B1947" l="1"/>
  <c r="L1946"/>
  <c r="B1948" l="1"/>
  <c r="L1947"/>
  <c r="B1949" l="1"/>
  <c r="L1948"/>
  <c r="B1950" l="1"/>
  <c r="L1949"/>
  <c r="B1951" l="1"/>
  <c r="L1950"/>
  <c r="B1952" l="1"/>
  <c r="L1951"/>
  <c r="B1953" l="1"/>
  <c r="L1952"/>
  <c r="B1954" l="1"/>
  <c r="L1953"/>
  <c r="B1955" l="1"/>
  <c r="L1954"/>
  <c r="B1956" l="1"/>
  <c r="L1955"/>
  <c r="B1957" l="1"/>
  <c r="L1956"/>
  <c r="B1958" l="1"/>
  <c r="L1957"/>
  <c r="B1959" l="1"/>
  <c r="L1958"/>
  <c r="B1960" l="1"/>
  <c r="L1959"/>
  <c r="B1961" l="1"/>
  <c r="L1960"/>
  <c r="B1962" l="1"/>
  <c r="L1961"/>
  <c r="B1963" l="1"/>
  <c r="L1962"/>
  <c r="B1964" l="1"/>
  <c r="L1963"/>
  <c r="B1965" l="1"/>
  <c r="L1964"/>
  <c r="B1966" l="1"/>
  <c r="L1965"/>
  <c r="B1967" l="1"/>
  <c r="L1966"/>
  <c r="B1968" l="1"/>
  <c r="L1967"/>
  <c r="B1969" l="1"/>
  <c r="L1968"/>
  <c r="B1970" l="1"/>
  <c r="L1969"/>
  <c r="B1971" l="1"/>
  <c r="L1970"/>
  <c r="B1972" l="1"/>
  <c r="L1971"/>
  <c r="B1973" l="1"/>
  <c r="L1972"/>
  <c r="B1974" l="1"/>
  <c r="L1973"/>
  <c r="B1975" l="1"/>
  <c r="L1974"/>
  <c r="B1976" l="1"/>
  <c r="L1975"/>
  <c r="B1977" l="1"/>
  <c r="L1976"/>
  <c r="B1978" l="1"/>
  <c r="L1977"/>
  <c r="B1979" l="1"/>
  <c r="L1978"/>
  <c r="B1980" l="1"/>
  <c r="L1979"/>
  <c r="B1981" l="1"/>
  <c r="L1980"/>
  <c r="B1982" l="1"/>
  <c r="L1981"/>
  <c r="B1983" l="1"/>
  <c r="L1982"/>
  <c r="B1984" l="1"/>
  <c r="L1983"/>
  <c r="B1985" l="1"/>
  <c r="L1984"/>
  <c r="B1986" l="1"/>
  <c r="L1985"/>
  <c r="B1987" l="1"/>
  <c r="L1986"/>
  <c r="B1988" l="1"/>
  <c r="L1987"/>
  <c r="B1989" l="1"/>
  <c r="L1988"/>
  <c r="B1990" l="1"/>
  <c r="L1989"/>
  <c r="B1991" l="1"/>
  <c r="L1990"/>
  <c r="B1992" l="1"/>
  <c r="L1991"/>
  <c r="B1993" l="1"/>
  <c r="L1992"/>
  <c r="B1994" l="1"/>
  <c r="L1993"/>
  <c r="B1995" l="1"/>
  <c r="L1994"/>
  <c r="B1996" l="1"/>
  <c r="L1995"/>
  <c r="B1997" l="1"/>
  <c r="L1996"/>
  <c r="B1998" l="1"/>
  <c r="L1997"/>
  <c r="B1999" l="1"/>
  <c r="L1998"/>
  <c r="B2000" l="1"/>
  <c r="L1999"/>
  <c r="B2001" l="1"/>
  <c r="L2000"/>
  <c r="B2002" l="1"/>
  <c r="L2001"/>
  <c r="B2003" l="1"/>
  <c r="L2002"/>
  <c r="B2004" l="1"/>
  <c r="L2003"/>
  <c r="B2005" l="1"/>
  <c r="L2004"/>
  <c r="B2006" l="1"/>
  <c r="L2005"/>
  <c r="B2007" l="1"/>
  <c r="L2006"/>
  <c r="B2008" l="1"/>
  <c r="L2007"/>
  <c r="B2009" l="1"/>
  <c r="L2008"/>
  <c r="B2010" l="1"/>
  <c r="L2009"/>
  <c r="B2011" l="1"/>
  <c r="L2010"/>
  <c r="B2012" l="1"/>
  <c r="L2011"/>
  <c r="B2013" l="1"/>
  <c r="L2012"/>
  <c r="B2014" l="1"/>
  <c r="L2013"/>
  <c r="B2015" l="1"/>
  <c r="L2014"/>
  <c r="B2016" l="1"/>
  <c r="L2015"/>
  <c r="B2017" l="1"/>
  <c r="L2016"/>
  <c r="B2018" l="1"/>
  <c r="L2017"/>
  <c r="B2019" l="1"/>
  <c r="L2018"/>
  <c r="B2020" l="1"/>
  <c r="L2019"/>
  <c r="B2021" l="1"/>
  <c r="L2020"/>
  <c r="B2022" l="1"/>
  <c r="L2021"/>
  <c r="B2023" l="1"/>
  <c r="L2022"/>
  <c r="B2024" l="1"/>
  <c r="L2023"/>
  <c r="B2025" l="1"/>
  <c r="L2024"/>
  <c r="B2026" l="1"/>
  <c r="L2025"/>
  <c r="B2027" l="1"/>
  <c r="L2026"/>
  <c r="B2028" l="1"/>
  <c r="L2027"/>
  <c r="B2029" l="1"/>
  <c r="L2028"/>
  <c r="B2030" l="1"/>
  <c r="L2029"/>
  <c r="B2031" l="1"/>
  <c r="L2030"/>
  <c r="B2032" l="1"/>
  <c r="L2031"/>
  <c r="B2033" l="1"/>
  <c r="L2032"/>
  <c r="B2034" l="1"/>
  <c r="L2033"/>
  <c r="B2035" l="1"/>
  <c r="L2034"/>
  <c r="B2036" l="1"/>
  <c r="L2035"/>
  <c r="B2037" l="1"/>
  <c r="L2036"/>
  <c r="B2038" l="1"/>
  <c r="L2037"/>
  <c r="B2039" l="1"/>
  <c r="L2038"/>
  <c r="B2040" l="1"/>
  <c r="L2039"/>
  <c r="B2041" l="1"/>
  <c r="L2040"/>
  <c r="B2042" l="1"/>
  <c r="L2041"/>
  <c r="B2043" l="1"/>
  <c r="L2042"/>
  <c r="B2044" l="1"/>
  <c r="L2043"/>
  <c r="B2045" l="1"/>
  <c r="L2044"/>
  <c r="B2046" l="1"/>
  <c r="L2045"/>
  <c r="B2047" l="1"/>
  <c r="L2046"/>
  <c r="B2048" l="1"/>
  <c r="L2047"/>
  <c r="B2049" l="1"/>
  <c r="L2048"/>
  <c r="B2050" l="1"/>
  <c r="L2049"/>
  <c r="B2051" l="1"/>
  <c r="L2050"/>
  <c r="B2052" l="1"/>
  <c r="L2051"/>
  <c r="B2053" l="1"/>
  <c r="L2052"/>
  <c r="B2054" l="1"/>
  <c r="L2053"/>
  <c r="B2055" l="1"/>
  <c r="L2054"/>
  <c r="B2056" l="1"/>
  <c r="L2055"/>
  <c r="B2057" l="1"/>
  <c r="L2056"/>
  <c r="B2058" l="1"/>
  <c r="L2057"/>
  <c r="B2059" l="1"/>
  <c r="L2058"/>
  <c r="B2060" l="1"/>
  <c r="L2059"/>
  <c r="B2061" l="1"/>
  <c r="L2060"/>
  <c r="B2062" l="1"/>
  <c r="L2061"/>
  <c r="B2063" l="1"/>
  <c r="L2062"/>
  <c r="B2064" l="1"/>
  <c r="L2063"/>
  <c r="B2065" l="1"/>
  <c r="L2064"/>
  <c r="B2066" l="1"/>
  <c r="L2065"/>
  <c r="B2067" l="1"/>
  <c r="L2066"/>
  <c r="B2068" l="1"/>
  <c r="L2067"/>
  <c r="B2069" l="1"/>
  <c r="L2068"/>
  <c r="B2070" l="1"/>
  <c r="L2069"/>
  <c r="B2071" l="1"/>
  <c r="L2070"/>
  <c r="B2072" l="1"/>
  <c r="L2071"/>
  <c r="B2073" l="1"/>
  <c r="L2072"/>
  <c r="B2074" l="1"/>
  <c r="L2073"/>
  <c r="B2075" l="1"/>
  <c r="L2074"/>
  <c r="B2076" l="1"/>
  <c r="L2075"/>
  <c r="B2077" l="1"/>
  <c r="L2076"/>
  <c r="B2078" l="1"/>
  <c r="L2077"/>
  <c r="B2079" l="1"/>
  <c r="L2078"/>
  <c r="B2080" l="1"/>
  <c r="L2079"/>
  <c r="B2081" l="1"/>
  <c r="L2080"/>
  <c r="B2082" l="1"/>
  <c r="L2081"/>
  <c r="B2083" l="1"/>
  <c r="L2082"/>
  <c r="B2084" l="1"/>
  <c r="L2083"/>
  <c r="B2085" l="1"/>
  <c r="L2084"/>
  <c r="B2086" l="1"/>
  <c r="L2085"/>
  <c r="B2087" l="1"/>
  <c r="L2086"/>
  <c r="B2088" l="1"/>
  <c r="L2087"/>
  <c r="B2089" l="1"/>
  <c r="L2088"/>
  <c r="B2090" l="1"/>
  <c r="L2089"/>
  <c r="B2091" l="1"/>
  <c r="L2090"/>
  <c r="B2092" l="1"/>
  <c r="L2091"/>
  <c r="B2093" l="1"/>
  <c r="L2092"/>
  <c r="B2094" l="1"/>
  <c r="L2093"/>
  <c r="B2095" l="1"/>
  <c r="L2094"/>
  <c r="B2096" l="1"/>
  <c r="L2095"/>
  <c r="B2097" l="1"/>
  <c r="L2096"/>
  <c r="B2098" l="1"/>
  <c r="L2097"/>
  <c r="B2099" l="1"/>
  <c r="L2098"/>
  <c r="B2100" l="1"/>
  <c r="L2099"/>
  <c r="B2101" l="1"/>
  <c r="L2100"/>
  <c r="B2102" l="1"/>
  <c r="L2101"/>
  <c r="B2103" l="1"/>
  <c r="L2102"/>
  <c r="B2104" l="1"/>
  <c r="L2103"/>
  <c r="B2105" l="1"/>
  <c r="L2104"/>
  <c r="B2106" l="1"/>
  <c r="L2105"/>
  <c r="B2107" l="1"/>
  <c r="L2106"/>
  <c r="B2108" l="1"/>
  <c r="L2107"/>
  <c r="B2109" l="1"/>
  <c r="L2108"/>
  <c r="B2110" l="1"/>
  <c r="L2109"/>
  <c r="B2111" l="1"/>
  <c r="L2110"/>
  <c r="B2112" l="1"/>
  <c r="L2111"/>
  <c r="B2113" l="1"/>
  <c r="L2112"/>
  <c r="B2114" l="1"/>
  <c r="L2113"/>
  <c r="B2115" l="1"/>
  <c r="L2114"/>
  <c r="B2116" l="1"/>
  <c r="L2115"/>
  <c r="B2117" l="1"/>
  <c r="L2116"/>
  <c r="B2118" l="1"/>
  <c r="L2117"/>
  <c r="B2119" l="1"/>
  <c r="L2118"/>
  <c r="B2120" l="1"/>
  <c r="L2119"/>
  <c r="B2121" l="1"/>
  <c r="L2120"/>
  <c r="B2122" l="1"/>
  <c r="L2121"/>
  <c r="B2123" l="1"/>
  <c r="L2122"/>
  <c r="B2124" l="1"/>
  <c r="L2123"/>
  <c r="B2125" l="1"/>
  <c r="L2124"/>
  <c r="B2126" l="1"/>
  <c r="L2125"/>
  <c r="B2127" l="1"/>
  <c r="L2126"/>
  <c r="B2128" l="1"/>
  <c r="L2127"/>
  <c r="B2129" l="1"/>
  <c r="L2128"/>
  <c r="B2130" l="1"/>
  <c r="L2129"/>
  <c r="B2131" l="1"/>
  <c r="L2130"/>
  <c r="B2132" l="1"/>
  <c r="L2131"/>
  <c r="B2133" l="1"/>
  <c r="L2132"/>
  <c r="B2134" l="1"/>
  <c r="L2133"/>
  <c r="B2135" l="1"/>
  <c r="L2134"/>
  <c r="B2136" l="1"/>
  <c r="L2135"/>
  <c r="B2137" l="1"/>
  <c r="L2136"/>
  <c r="B2138" l="1"/>
  <c r="L2137"/>
  <c r="B2139" l="1"/>
  <c r="L2138"/>
  <c r="B2140" l="1"/>
  <c r="L2139"/>
  <c r="B2141" l="1"/>
  <c r="L2140"/>
  <c r="B2142" l="1"/>
  <c r="L2141"/>
  <c r="B2143" l="1"/>
  <c r="L2142"/>
  <c r="B2144" l="1"/>
  <c r="L2143"/>
  <c r="B2145" l="1"/>
  <c r="L2144"/>
  <c r="B2146" l="1"/>
  <c r="L2145"/>
  <c r="B2147" l="1"/>
  <c r="L2146"/>
  <c r="B2148" l="1"/>
  <c r="L2147"/>
  <c r="B2149" l="1"/>
  <c r="L2148"/>
  <c r="B2150" l="1"/>
  <c r="L2149"/>
  <c r="B2151" l="1"/>
  <c r="L2150"/>
  <c r="B2152" l="1"/>
  <c r="L2151"/>
  <c r="B2153" l="1"/>
  <c r="L2152"/>
  <c r="B2154" l="1"/>
  <c r="L2153"/>
  <c r="B2155" l="1"/>
  <c r="L2154"/>
  <c r="B2156" l="1"/>
  <c r="L2155"/>
  <c r="B2157" l="1"/>
  <c r="L2156"/>
  <c r="B2158" l="1"/>
  <c r="L2157"/>
  <c r="B2159" l="1"/>
  <c r="L2158"/>
  <c r="B2160" l="1"/>
  <c r="L2159"/>
  <c r="B2161" l="1"/>
  <c r="L2160"/>
  <c r="B2162" l="1"/>
  <c r="L2161"/>
  <c r="B2163" l="1"/>
  <c r="L2162"/>
  <c r="B2164" l="1"/>
  <c r="L2163"/>
  <c r="B2165" l="1"/>
  <c r="L2164"/>
  <c r="B2166" l="1"/>
  <c r="L2165"/>
  <c r="B2167" l="1"/>
  <c r="L2166"/>
  <c r="B2168" l="1"/>
  <c r="L2167"/>
  <c r="B2169" l="1"/>
  <c r="L2168"/>
  <c r="B2170" l="1"/>
  <c r="L2169"/>
  <c r="B2171" l="1"/>
  <c r="L2170"/>
  <c r="B2172" l="1"/>
  <c r="L2171"/>
  <c r="B2173" l="1"/>
  <c r="L2172"/>
  <c r="B2174" l="1"/>
  <c r="L2173"/>
  <c r="B2175" l="1"/>
  <c r="L2174"/>
  <c r="B2176" l="1"/>
  <c r="L2175"/>
  <c r="B2177" l="1"/>
  <c r="L2176"/>
  <c r="B2178" l="1"/>
  <c r="L2177"/>
  <c r="B2179" l="1"/>
  <c r="L2178"/>
  <c r="B2180" l="1"/>
  <c r="L2179"/>
  <c r="B2181" l="1"/>
  <c r="L2180"/>
  <c r="B2182" l="1"/>
  <c r="L2181"/>
  <c r="B2183" l="1"/>
  <c r="L2182"/>
  <c r="B2184" l="1"/>
  <c r="L2183"/>
  <c r="B2185" l="1"/>
  <c r="L2184"/>
  <c r="B2186" l="1"/>
  <c r="L2185"/>
  <c r="B2187" l="1"/>
  <c r="L2186"/>
  <c r="B2188" l="1"/>
  <c r="L2187"/>
  <c r="B2189" l="1"/>
  <c r="L2188"/>
  <c r="B2190" l="1"/>
  <c r="L2189"/>
  <c r="B2191" l="1"/>
  <c r="L2190"/>
  <c r="B2192" l="1"/>
  <c r="L2191"/>
  <c r="B2193" l="1"/>
  <c r="L2192"/>
  <c r="B2194" l="1"/>
  <c r="L2193"/>
  <c r="B2195" l="1"/>
  <c r="L2194"/>
  <c r="B2196" l="1"/>
  <c r="L2195"/>
  <c r="B2197" l="1"/>
  <c r="L2196"/>
  <c r="B2198" l="1"/>
  <c r="L2197"/>
  <c r="B2199" l="1"/>
  <c r="L2198"/>
  <c r="B2200" l="1"/>
  <c r="L2199"/>
  <c r="B2201" l="1"/>
  <c r="L2200"/>
  <c r="B2202" l="1"/>
  <c r="L2201"/>
  <c r="B2203" l="1"/>
  <c r="L2202"/>
  <c r="B2204" l="1"/>
  <c r="L2203"/>
  <c r="B2205" l="1"/>
  <c r="L2204"/>
  <c r="B2206" l="1"/>
  <c r="L2205"/>
  <c r="B2207" l="1"/>
  <c r="L2206"/>
  <c r="B2208" l="1"/>
  <c r="L2207"/>
  <c r="B2209" l="1"/>
  <c r="L2208"/>
  <c r="B2210" l="1"/>
  <c r="L2209"/>
  <c r="B2211" l="1"/>
  <c r="L2210"/>
  <c r="B2212" l="1"/>
  <c r="L2211"/>
  <c r="B2213" l="1"/>
  <c r="L2212"/>
  <c r="B2214" l="1"/>
  <c r="L2213"/>
  <c r="B2215" l="1"/>
  <c r="L2214"/>
  <c r="B2216" l="1"/>
  <c r="L2215"/>
  <c r="B2217" l="1"/>
  <c r="L2216"/>
  <c r="B2218" l="1"/>
  <c r="L2217"/>
  <c r="B2219" l="1"/>
  <c r="L2218"/>
  <c r="B2220" l="1"/>
  <c r="L2219"/>
  <c r="B2221" l="1"/>
  <c r="L2220"/>
  <c r="B2222" l="1"/>
  <c r="L2221"/>
  <c r="B2223" l="1"/>
  <c r="L2222"/>
  <c r="B2224" l="1"/>
  <c r="L2223"/>
  <c r="B2225" l="1"/>
  <c r="L2224"/>
  <c r="B2226" l="1"/>
  <c r="L2225"/>
  <c r="B2227" l="1"/>
  <c r="L2226"/>
  <c r="B2228" l="1"/>
  <c r="L2227"/>
  <c r="B2229" l="1"/>
  <c r="L2228"/>
  <c r="B2230" l="1"/>
  <c r="L2229"/>
  <c r="B2231" l="1"/>
  <c r="L2230"/>
  <c r="B2232" l="1"/>
  <c r="L2231"/>
  <c r="B2233" l="1"/>
  <c r="L2232"/>
  <c r="B2234" l="1"/>
  <c r="L2233"/>
  <c r="B2235" l="1"/>
  <c r="L2234"/>
  <c r="B2236" l="1"/>
  <c r="L2235"/>
  <c r="B2237" l="1"/>
  <c r="L2236"/>
  <c r="B2238" l="1"/>
  <c r="L2237"/>
  <c r="B2239" l="1"/>
  <c r="L2238"/>
  <c r="B2240" l="1"/>
  <c r="L2239"/>
  <c r="B2241" l="1"/>
  <c r="L2240"/>
  <c r="B2242" l="1"/>
  <c r="L2241"/>
  <c r="B2243" l="1"/>
  <c r="L2242"/>
  <c r="B2244" l="1"/>
  <c r="L2243"/>
  <c r="B2245" l="1"/>
  <c r="L2244"/>
  <c r="B2246" l="1"/>
  <c r="L2245"/>
  <c r="B2247" l="1"/>
  <c r="L2246"/>
  <c r="B2248" l="1"/>
  <c r="L2247"/>
  <c r="B2249" l="1"/>
  <c r="L2248"/>
  <c r="B2250" l="1"/>
  <c r="L2249"/>
  <c r="B2251" l="1"/>
  <c r="L2250"/>
  <c r="B2252" l="1"/>
  <c r="L2251"/>
  <c r="B2253" l="1"/>
  <c r="L2252"/>
  <c r="B2254" l="1"/>
  <c r="L2253"/>
  <c r="B2255" l="1"/>
  <c r="L2254"/>
  <c r="B2256" l="1"/>
  <c r="L2255"/>
  <c r="B2257" l="1"/>
  <c r="L2256"/>
  <c r="B2258" l="1"/>
  <c r="L2257"/>
  <c r="B2259" l="1"/>
  <c r="L2258"/>
  <c r="B2260" l="1"/>
  <c r="L2259"/>
  <c r="B2261" l="1"/>
  <c r="L2260"/>
  <c r="B2262" l="1"/>
  <c r="L2261"/>
  <c r="B2263" l="1"/>
  <c r="L2262"/>
  <c r="B2264" l="1"/>
  <c r="L2263"/>
  <c r="B2265" l="1"/>
  <c r="L2264"/>
  <c r="B2266" l="1"/>
  <c r="L2265"/>
  <c r="B2267" l="1"/>
  <c r="L2266"/>
  <c r="B2268" l="1"/>
  <c r="L2267"/>
  <c r="B2269" l="1"/>
  <c r="L2268"/>
  <c r="B2270" l="1"/>
  <c r="L2269"/>
  <c r="B2271" l="1"/>
  <c r="L2270"/>
  <c r="B2272" l="1"/>
  <c r="L2271"/>
  <c r="B2273" l="1"/>
  <c r="L2272"/>
  <c r="B2274" l="1"/>
  <c r="L2273"/>
  <c r="B2275" l="1"/>
  <c r="L2274"/>
  <c r="B2276" l="1"/>
  <c r="L2275"/>
  <c r="B2277" l="1"/>
  <c r="L2276"/>
  <c r="B2278" l="1"/>
  <c r="L2277"/>
  <c r="B2279" l="1"/>
  <c r="L2278"/>
  <c r="B2280" l="1"/>
  <c r="L2279"/>
  <c r="B2281" l="1"/>
  <c r="L2280"/>
  <c r="B2282" l="1"/>
  <c r="L2281"/>
  <c r="B2283" l="1"/>
  <c r="L2282"/>
  <c r="B2284" l="1"/>
  <c r="L2283"/>
  <c r="B2285" l="1"/>
  <c r="L2284"/>
  <c r="B2286" l="1"/>
  <c r="L2285"/>
  <c r="B2287" l="1"/>
  <c r="L2286"/>
  <c r="B2288" l="1"/>
  <c r="L2287"/>
  <c r="B2289" l="1"/>
  <c r="L2288"/>
  <c r="B2290" l="1"/>
  <c r="L2289"/>
  <c r="B2291" l="1"/>
  <c r="L2290"/>
  <c r="B2292" l="1"/>
  <c r="L2291"/>
  <c r="B2293" l="1"/>
  <c r="L2292"/>
  <c r="B2294" l="1"/>
  <c r="L2293"/>
  <c r="B2295" l="1"/>
  <c r="L2294"/>
  <c r="B2296" l="1"/>
  <c r="L2295"/>
  <c r="B2297" l="1"/>
  <c r="L2296"/>
  <c r="B2298" l="1"/>
  <c r="L2297"/>
  <c r="B2299" l="1"/>
  <c r="L2298"/>
  <c r="B2300" l="1"/>
  <c r="L2299"/>
  <c r="B2301" l="1"/>
  <c r="L2300"/>
  <c r="B2302" l="1"/>
  <c r="L2301"/>
  <c r="B2303" l="1"/>
  <c r="L2302"/>
  <c r="B2304" l="1"/>
  <c r="L2303"/>
  <c r="B2305" l="1"/>
  <c r="L2304"/>
  <c r="B2306" l="1"/>
  <c r="L2305"/>
  <c r="B2307" l="1"/>
  <c r="L2306"/>
  <c r="B2308" l="1"/>
  <c r="L2307"/>
  <c r="B2309" l="1"/>
  <c r="L2308"/>
  <c r="B2310" l="1"/>
  <c r="L2309"/>
  <c r="B2311" l="1"/>
  <c r="L2310"/>
  <c r="B2312" l="1"/>
  <c r="L2311"/>
  <c r="B2313" l="1"/>
  <c r="L2312"/>
  <c r="B2314" l="1"/>
  <c r="L2313"/>
  <c r="B2315" l="1"/>
  <c r="L2314"/>
  <c r="B2316" l="1"/>
  <c r="L2315"/>
  <c r="B2317" l="1"/>
  <c r="L2316"/>
  <c r="B2318" l="1"/>
  <c r="L2317"/>
  <c r="B2319" l="1"/>
  <c r="L2318"/>
  <c r="B2320" l="1"/>
  <c r="L2319"/>
  <c r="B2321" l="1"/>
  <c r="L2320"/>
  <c r="B2322" l="1"/>
  <c r="L2321"/>
  <c r="B2323" l="1"/>
  <c r="L2322"/>
  <c r="B2324" l="1"/>
  <c r="L2323"/>
  <c r="B2325" l="1"/>
  <c r="L2324"/>
  <c r="B2326" l="1"/>
  <c r="L2325"/>
  <c r="B2327" l="1"/>
  <c r="L2326"/>
  <c r="B2328" l="1"/>
  <c r="L2327"/>
  <c r="B2329" l="1"/>
  <c r="L2328"/>
  <c r="B2330" l="1"/>
  <c r="L2329"/>
  <c r="B2331" l="1"/>
  <c r="L2330"/>
  <c r="B2332" l="1"/>
  <c r="L2331"/>
  <c r="B2333" l="1"/>
  <c r="L2332"/>
  <c r="B2334" l="1"/>
  <c r="L2333"/>
  <c r="B2335" l="1"/>
  <c r="L2334"/>
  <c r="B2336" l="1"/>
  <c r="L2335"/>
  <c r="B2337" l="1"/>
  <c r="L2336"/>
  <c r="B2338" l="1"/>
  <c r="L2337"/>
  <c r="B2339" l="1"/>
  <c r="L2338"/>
  <c r="B2340" l="1"/>
  <c r="L2339"/>
  <c r="B2341" l="1"/>
  <c r="L2340"/>
  <c r="B2342" l="1"/>
  <c r="L2341"/>
  <c r="B2343" l="1"/>
  <c r="L2342"/>
  <c r="B2344" l="1"/>
  <c r="L2343"/>
  <c r="B2345" l="1"/>
  <c r="L2344"/>
  <c r="B2346" l="1"/>
  <c r="L2345"/>
  <c r="B2347" l="1"/>
  <c r="L2346"/>
  <c r="B2348" l="1"/>
  <c r="L2347"/>
  <c r="B2349" l="1"/>
  <c r="L2348"/>
  <c r="B2350" l="1"/>
  <c r="L2349"/>
  <c r="B2351" l="1"/>
  <c r="L2350"/>
  <c r="B2352" l="1"/>
  <c r="L2351"/>
  <c r="B2353" l="1"/>
  <c r="L2352"/>
  <c r="B2354" l="1"/>
  <c r="L2353"/>
  <c r="B2355" l="1"/>
  <c r="L2354"/>
  <c r="B2356" l="1"/>
  <c r="L2355"/>
  <c r="B2357" l="1"/>
  <c r="L2356"/>
  <c r="B2358" l="1"/>
  <c r="L2357"/>
  <c r="B2359" l="1"/>
  <c r="L2358"/>
  <c r="B2360" l="1"/>
  <c r="L2359"/>
  <c r="B2361" l="1"/>
  <c r="L2360"/>
  <c r="B2362" l="1"/>
  <c r="L2361"/>
  <c r="B2363" l="1"/>
  <c r="L2362"/>
  <c r="B2364" l="1"/>
  <c r="L2363"/>
  <c r="B2365" l="1"/>
  <c r="L2364"/>
  <c r="B2366" l="1"/>
  <c r="L2365"/>
  <c r="B2367" l="1"/>
  <c r="L2366"/>
  <c r="B2368" l="1"/>
  <c r="L2367"/>
  <c r="B2369" l="1"/>
  <c r="L2368"/>
  <c r="B2370" l="1"/>
  <c r="L2369"/>
  <c r="B2371" l="1"/>
  <c r="L2370"/>
  <c r="B2372" l="1"/>
  <c r="L2371"/>
  <c r="B2373" l="1"/>
  <c r="L2372"/>
  <c r="B2374" l="1"/>
  <c r="L2373"/>
  <c r="B2375" l="1"/>
  <c r="L2374"/>
  <c r="B2376" l="1"/>
  <c r="L2375"/>
  <c r="B2377" l="1"/>
  <c r="L2376"/>
  <c r="B2378" l="1"/>
  <c r="L2377"/>
  <c r="B2379" l="1"/>
  <c r="L2378"/>
  <c r="B2380" l="1"/>
  <c r="L2379"/>
  <c r="B2381" l="1"/>
  <c r="L2380"/>
  <c r="B2382" l="1"/>
  <c r="L2381"/>
  <c r="B2383" l="1"/>
  <c r="L2382"/>
  <c r="B2384" l="1"/>
  <c r="L2383"/>
  <c r="B2385" l="1"/>
  <c r="L2384"/>
  <c r="B2386" l="1"/>
  <c r="L2385"/>
  <c r="B2387" l="1"/>
  <c r="L2386"/>
  <c r="B2388" l="1"/>
  <c r="L2387"/>
  <c r="B2389" l="1"/>
  <c r="L2388"/>
  <c r="B2390" l="1"/>
  <c r="L2389"/>
  <c r="B2391" l="1"/>
  <c r="L2390"/>
  <c r="B2392" l="1"/>
  <c r="L2391"/>
  <c r="B2393" l="1"/>
  <c r="L2392"/>
  <c r="B2394" l="1"/>
  <c r="L2393"/>
  <c r="B2395" l="1"/>
  <c r="L2394"/>
  <c r="B2396" l="1"/>
  <c r="L2395"/>
  <c r="B2397" l="1"/>
  <c r="L2396"/>
  <c r="B2398" l="1"/>
  <c r="L2397"/>
  <c r="B2399" l="1"/>
  <c r="L2398"/>
  <c r="B2400" l="1"/>
  <c r="L2399"/>
  <c r="B2401" l="1"/>
  <c r="L2400"/>
  <c r="B2402" l="1"/>
  <c r="L2401"/>
  <c r="B2403" l="1"/>
  <c r="L2402"/>
  <c r="B2404" l="1"/>
  <c r="L2403"/>
  <c r="B2405" l="1"/>
  <c r="L2404"/>
  <c r="B2406" l="1"/>
  <c r="L2405"/>
  <c r="B2407" l="1"/>
  <c r="L2406"/>
  <c r="B2408" l="1"/>
  <c r="L2407"/>
  <c r="B2409" l="1"/>
  <c r="L2408"/>
  <c r="B2410" l="1"/>
  <c r="L2409"/>
  <c r="B2411" l="1"/>
  <c r="L2410"/>
  <c r="B2412" l="1"/>
  <c r="L2411"/>
  <c r="B2413" l="1"/>
  <c r="L2412"/>
  <c r="B2414" l="1"/>
  <c r="L2413"/>
  <c r="B2415" l="1"/>
  <c r="L2414"/>
  <c r="B2416" l="1"/>
  <c r="L2415"/>
  <c r="B2417" l="1"/>
  <c r="L2416"/>
  <c r="B2418" l="1"/>
  <c r="L2417"/>
  <c r="B2419" l="1"/>
  <c r="L2418"/>
  <c r="B2420" l="1"/>
  <c r="L2419"/>
  <c r="B2421" l="1"/>
  <c r="L2420"/>
  <c r="B2422" l="1"/>
  <c r="L2421"/>
  <c r="B2423" l="1"/>
  <c r="L2422"/>
  <c r="B2424" l="1"/>
  <c r="L2423"/>
  <c r="B2425" l="1"/>
  <c r="L2424"/>
  <c r="B2426" l="1"/>
  <c r="L2425"/>
  <c r="B2427" l="1"/>
  <c r="L2426"/>
  <c r="B2428" l="1"/>
  <c r="L2427"/>
  <c r="B2429" l="1"/>
  <c r="L2428"/>
  <c r="B2430" l="1"/>
  <c r="L2429"/>
  <c r="B2431" l="1"/>
  <c r="L2430"/>
  <c r="B2432" l="1"/>
  <c r="L2431"/>
  <c r="B2433" l="1"/>
  <c r="L2432"/>
  <c r="B2434" l="1"/>
  <c r="L2433"/>
  <c r="B2435" l="1"/>
  <c r="L2434"/>
  <c r="B2436" l="1"/>
  <c r="L2435"/>
  <c r="B2437" l="1"/>
  <c r="L2436"/>
  <c r="B2438" l="1"/>
  <c r="L2437"/>
  <c r="B2439" l="1"/>
  <c r="L2438"/>
  <c r="B2440" l="1"/>
  <c r="L2439"/>
  <c r="B2441" l="1"/>
  <c r="L2440"/>
  <c r="B2442" l="1"/>
  <c r="L2441"/>
  <c r="B2443" l="1"/>
  <c r="L2442"/>
  <c r="B2444" l="1"/>
  <c r="L2443"/>
  <c r="B2445" l="1"/>
  <c r="L2444"/>
  <c r="B2446" l="1"/>
  <c r="L2445"/>
  <c r="B2447" l="1"/>
  <c r="L2446"/>
  <c r="B2448" l="1"/>
  <c r="L2447"/>
  <c r="B2449" l="1"/>
  <c r="L2448"/>
  <c r="B2450" l="1"/>
  <c r="L2449"/>
  <c r="B2451" l="1"/>
  <c r="L2450"/>
  <c r="B2452" l="1"/>
  <c r="L2451"/>
  <c r="B2453" l="1"/>
  <c r="L2452"/>
  <c r="B2454" l="1"/>
  <c r="L2453"/>
  <c r="B2455" l="1"/>
  <c r="L2454"/>
  <c r="B2456" l="1"/>
  <c r="L2455"/>
  <c r="B2457" l="1"/>
  <c r="L2456"/>
  <c r="B2458" l="1"/>
  <c r="L2457"/>
  <c r="B2459" l="1"/>
  <c r="L2458"/>
  <c r="B2460" l="1"/>
  <c r="L2459"/>
  <c r="B2461" l="1"/>
  <c r="L2460"/>
  <c r="B2462" l="1"/>
  <c r="L2461"/>
  <c r="B2463" l="1"/>
  <c r="L2462"/>
  <c r="B2464" l="1"/>
  <c r="L2463"/>
  <c r="B2465" l="1"/>
  <c r="L2464"/>
  <c r="B2466" l="1"/>
  <c r="L2465"/>
  <c r="B2467" l="1"/>
  <c r="L2466"/>
  <c r="B2468" l="1"/>
  <c r="L2467"/>
  <c r="B2469" l="1"/>
  <c r="L2468"/>
  <c r="B2470" l="1"/>
  <c r="L2469"/>
  <c r="B2471" l="1"/>
  <c r="L2470"/>
  <c r="B2472" l="1"/>
  <c r="L2471"/>
  <c r="B2473" l="1"/>
  <c r="L2472"/>
  <c r="B2474" l="1"/>
  <c r="L2473"/>
  <c r="B2475" l="1"/>
  <c r="L2474"/>
  <c r="B2476" l="1"/>
  <c r="L2475"/>
  <c r="B2477" l="1"/>
  <c r="L2476"/>
  <c r="B2478" l="1"/>
  <c r="L2477"/>
  <c r="B2479" l="1"/>
  <c r="L2478"/>
  <c r="B2480" l="1"/>
  <c r="L2479"/>
  <c r="B2481" l="1"/>
  <c r="L2480"/>
  <c r="B2482" l="1"/>
  <c r="L2481"/>
  <c r="B2483" l="1"/>
  <c r="L2482"/>
  <c r="B2484" l="1"/>
  <c r="L2483"/>
  <c r="B2485" l="1"/>
  <c r="L2484"/>
  <c r="B2486" l="1"/>
  <c r="L2485"/>
  <c r="B2487" l="1"/>
  <c r="L2486"/>
  <c r="B2488" l="1"/>
  <c r="L2487"/>
  <c r="B2489" l="1"/>
  <c r="L2488"/>
  <c r="B2490" l="1"/>
  <c r="L2489"/>
  <c r="B2491" l="1"/>
  <c r="L2490"/>
  <c r="B2492" l="1"/>
  <c r="L2491"/>
  <c r="B2493" l="1"/>
  <c r="L2492"/>
  <c r="B2494" l="1"/>
  <c r="L2493"/>
  <c r="B2495" l="1"/>
  <c r="L2494"/>
  <c r="B2496" l="1"/>
  <c r="L2495"/>
  <c r="B2497" l="1"/>
  <c r="L2496"/>
  <c r="B2498" l="1"/>
  <c r="L2497"/>
  <c r="B2499" l="1"/>
  <c r="L2498"/>
  <c r="B2500" l="1"/>
  <c r="L2499"/>
  <c r="B2501" l="1"/>
  <c r="L2500"/>
  <c r="B2502" l="1"/>
  <c r="L2501"/>
  <c r="B2503" l="1"/>
  <c r="L2502"/>
  <c r="B2504" l="1"/>
  <c r="L2503"/>
  <c r="B2505" l="1"/>
  <c r="L2504"/>
  <c r="B2506" l="1"/>
  <c r="L2505"/>
  <c r="B2507" l="1"/>
  <c r="L2506"/>
  <c r="B2508" l="1"/>
  <c r="L2507"/>
  <c r="B2509" l="1"/>
  <c r="L2508"/>
  <c r="B2510" l="1"/>
  <c r="L2509"/>
  <c r="B2511" l="1"/>
  <c r="L2510"/>
  <c r="B2512" l="1"/>
  <c r="L2511"/>
  <c r="B2513" l="1"/>
  <c r="L2512"/>
  <c r="B2514" l="1"/>
  <c r="L2513"/>
  <c r="B2515" l="1"/>
  <c r="L2514"/>
  <c r="B2516" l="1"/>
  <c r="L2515"/>
  <c r="B2517" l="1"/>
  <c r="L2516"/>
  <c r="B2518" l="1"/>
  <c r="L2517"/>
  <c r="B2519" l="1"/>
  <c r="L2518"/>
  <c r="B2520" l="1"/>
  <c r="L2519"/>
  <c r="B2521" l="1"/>
  <c r="L2520"/>
  <c r="B2522" l="1"/>
  <c r="L2521"/>
  <c r="B2523" l="1"/>
  <c r="L2522"/>
  <c r="B2524" l="1"/>
  <c r="L2523"/>
  <c r="B2525" l="1"/>
  <c r="L2524"/>
  <c r="B2526" l="1"/>
  <c r="L2525"/>
  <c r="B2527" l="1"/>
  <c r="L2526"/>
  <c r="B2528" l="1"/>
  <c r="L2527"/>
  <c r="B2529" l="1"/>
  <c r="L2528"/>
  <c r="B2530" l="1"/>
  <c r="L2529"/>
  <c r="B2531" l="1"/>
  <c r="L2530"/>
  <c r="B2532" l="1"/>
  <c r="L2531"/>
  <c r="B2533" l="1"/>
  <c r="L2532"/>
  <c r="B2534" l="1"/>
  <c r="L2533"/>
  <c r="B2535" l="1"/>
  <c r="L2534"/>
  <c r="B2536" l="1"/>
  <c r="L2535"/>
  <c r="B2537" l="1"/>
  <c r="L2536"/>
  <c r="B2538" l="1"/>
  <c r="L2537"/>
  <c r="B2539" l="1"/>
  <c r="L2538"/>
  <c r="B2540" l="1"/>
  <c r="L2539"/>
  <c r="B2541" l="1"/>
  <c r="L2540"/>
  <c r="B2542" l="1"/>
  <c r="L2541"/>
  <c r="B2543" l="1"/>
  <c r="L2542"/>
  <c r="B2544" l="1"/>
  <c r="L2543"/>
  <c r="B2545" l="1"/>
  <c r="L2544"/>
  <c r="B2546" l="1"/>
  <c r="L2545"/>
  <c r="B2547" l="1"/>
  <c r="L2546"/>
  <c r="B2548" l="1"/>
  <c r="L2547"/>
  <c r="B2549" l="1"/>
  <c r="L2548"/>
  <c r="B2550" l="1"/>
  <c r="L2549"/>
  <c r="B2551" l="1"/>
  <c r="L2550"/>
  <c r="B2552" l="1"/>
  <c r="L2551"/>
  <c r="B2553" l="1"/>
  <c r="L2552"/>
  <c r="B2554" l="1"/>
  <c r="L2553"/>
  <c r="B2555" l="1"/>
  <c r="L2554"/>
  <c r="B2556" l="1"/>
  <c r="L2555"/>
  <c r="B2557" l="1"/>
  <c r="L2556"/>
  <c r="B2558" l="1"/>
  <c r="L2557"/>
  <c r="B2559" l="1"/>
  <c r="L2558"/>
  <c r="B2560" l="1"/>
  <c r="L2559"/>
  <c r="B2561" l="1"/>
  <c r="L2560"/>
  <c r="B2562" l="1"/>
  <c r="L2561"/>
  <c r="B2563" l="1"/>
  <c r="L2562"/>
  <c r="B2564" l="1"/>
  <c r="L2563"/>
  <c r="B2565" l="1"/>
  <c r="L2564"/>
  <c r="B2566" l="1"/>
  <c r="L2565"/>
  <c r="B2567" l="1"/>
  <c r="L2566"/>
  <c r="B2568" l="1"/>
  <c r="L2567"/>
  <c r="B2569" l="1"/>
  <c r="L2568"/>
  <c r="B2570" l="1"/>
  <c r="L2569"/>
  <c r="B2571" l="1"/>
  <c r="L2570"/>
  <c r="B2572" l="1"/>
  <c r="L2571"/>
  <c r="B2573" l="1"/>
  <c r="L2572"/>
  <c r="B2574" l="1"/>
  <c r="L2573"/>
  <c r="B2575" l="1"/>
  <c r="L2574"/>
  <c r="B2576" l="1"/>
  <c r="L2575"/>
  <c r="B2577" l="1"/>
  <c r="L2576"/>
  <c r="B2578" l="1"/>
  <c r="L2577"/>
  <c r="B2579" l="1"/>
  <c r="L2578"/>
  <c r="B2580" l="1"/>
  <c r="L2579"/>
  <c r="B2581" l="1"/>
  <c r="L2580"/>
  <c r="B2582" l="1"/>
  <c r="L2581"/>
  <c r="B2583" l="1"/>
  <c r="L2582"/>
  <c r="B2584" l="1"/>
  <c r="L2583"/>
  <c r="B2585" l="1"/>
  <c r="L2584"/>
  <c r="B2586" l="1"/>
  <c r="L2585"/>
  <c r="B2587" l="1"/>
  <c r="L2586"/>
  <c r="B2588" l="1"/>
  <c r="L2587"/>
  <c r="B2589" l="1"/>
  <c r="L2588"/>
  <c r="B2590" l="1"/>
  <c r="L2589"/>
  <c r="B2591" l="1"/>
  <c r="L2590"/>
  <c r="B2592" l="1"/>
  <c r="L2591"/>
  <c r="B2593" l="1"/>
  <c r="L2592"/>
  <c r="B2594" l="1"/>
  <c r="L2593"/>
  <c r="B2595" l="1"/>
  <c r="L2594"/>
  <c r="B2596" l="1"/>
  <c r="L2595"/>
  <c r="B2597" l="1"/>
  <c r="L2596"/>
  <c r="B2598" l="1"/>
  <c r="L2597"/>
  <c r="B2599" l="1"/>
  <c r="L2598"/>
  <c r="B2600" l="1"/>
  <c r="L2599"/>
  <c r="B2601" l="1"/>
  <c r="L2600"/>
  <c r="B2602" l="1"/>
  <c r="L2601"/>
  <c r="B2603" l="1"/>
  <c r="L2602"/>
  <c r="B2604" l="1"/>
  <c r="L2603"/>
  <c r="B2605" l="1"/>
  <c r="L2604"/>
  <c r="B2606" l="1"/>
  <c r="L2605"/>
  <c r="B2607" l="1"/>
  <c r="L2606"/>
  <c r="B2608" l="1"/>
  <c r="L2607"/>
  <c r="B2609" l="1"/>
  <c r="L2608"/>
  <c r="B2610" l="1"/>
  <c r="L2609"/>
  <c r="B2611" l="1"/>
  <c r="L2610"/>
  <c r="B2612" l="1"/>
  <c r="L2611"/>
  <c r="B2613" l="1"/>
  <c r="L2612"/>
  <c r="B2614" l="1"/>
  <c r="L2613"/>
  <c r="B2615" l="1"/>
  <c r="L2614"/>
  <c r="B2616" l="1"/>
  <c r="L2615"/>
  <c r="B2617" l="1"/>
  <c r="L2616"/>
  <c r="B2618" l="1"/>
  <c r="L2617"/>
  <c r="B2619" l="1"/>
  <c r="L2618"/>
  <c r="B2620" l="1"/>
  <c r="L2619"/>
  <c r="B2621" l="1"/>
  <c r="L2620"/>
  <c r="B2622" l="1"/>
  <c r="L2621"/>
  <c r="B2623" l="1"/>
  <c r="L2622"/>
  <c r="B2624" l="1"/>
  <c r="L2623"/>
  <c r="B2625" l="1"/>
  <c r="L2624"/>
  <c r="B2626" l="1"/>
  <c r="L2625"/>
  <c r="B2627" l="1"/>
  <c r="L2626"/>
  <c r="B2628" l="1"/>
  <c r="L2627"/>
  <c r="B2629" l="1"/>
  <c r="L2628"/>
  <c r="B2630" l="1"/>
  <c r="L2629"/>
  <c r="B2631" l="1"/>
  <c r="L2630"/>
  <c r="B2632" l="1"/>
  <c r="L2631"/>
  <c r="B2633" l="1"/>
  <c r="L2632"/>
  <c r="B2634" l="1"/>
  <c r="L2633"/>
  <c r="B2635" l="1"/>
  <c r="L2634"/>
  <c r="B2636" l="1"/>
  <c r="L2635"/>
  <c r="B2637" l="1"/>
  <c r="L2636"/>
  <c r="B2638" l="1"/>
  <c r="L2637"/>
  <c r="B2639" l="1"/>
  <c r="L2638"/>
  <c r="B2640" l="1"/>
  <c r="L2639"/>
  <c r="B2641" l="1"/>
  <c r="L2640"/>
  <c r="B2642" l="1"/>
  <c r="L2641"/>
  <c r="B2643" l="1"/>
  <c r="L2642"/>
  <c r="B2644" l="1"/>
  <c r="L2643"/>
  <c r="B2645" l="1"/>
  <c r="L2644"/>
  <c r="B2646" l="1"/>
  <c r="L2645"/>
  <c r="B2647" l="1"/>
  <c r="L2646"/>
  <c r="B2648" l="1"/>
  <c r="L2647"/>
  <c r="B2649" l="1"/>
  <c r="L2648"/>
  <c r="B2650" l="1"/>
  <c r="L2649"/>
  <c r="B2651" l="1"/>
  <c r="L2650"/>
  <c r="B2652" l="1"/>
  <c r="L2651"/>
  <c r="B2653" l="1"/>
  <c r="L2652"/>
  <c r="B2654" l="1"/>
  <c r="L2653"/>
  <c r="B2655" l="1"/>
  <c r="L2654"/>
  <c r="B2656" l="1"/>
  <c r="L2655"/>
  <c r="B2657" l="1"/>
  <c r="L2656"/>
  <c r="B2658" l="1"/>
  <c r="L2657"/>
  <c r="B2659" l="1"/>
  <c r="L2658"/>
  <c r="B2660" l="1"/>
  <c r="L2659"/>
  <c r="B2661" l="1"/>
  <c r="L2660"/>
  <c r="B2662" l="1"/>
  <c r="L2661"/>
  <c r="B2663" l="1"/>
  <c r="L2662"/>
  <c r="B2664" l="1"/>
  <c r="L2663"/>
  <c r="B2665" l="1"/>
  <c r="L2664"/>
  <c r="B2666" l="1"/>
  <c r="L2665"/>
  <c r="B2667" l="1"/>
  <c r="L2666"/>
  <c r="B2668" l="1"/>
  <c r="L2667"/>
  <c r="B2669" l="1"/>
  <c r="L2668"/>
  <c r="B2670" l="1"/>
  <c r="L2669"/>
  <c r="B2671" l="1"/>
  <c r="L2670"/>
  <c r="B2672" l="1"/>
  <c r="L2671"/>
  <c r="B2673" l="1"/>
  <c r="L2672"/>
  <c r="B2674" l="1"/>
  <c r="L2673"/>
  <c r="B2675" l="1"/>
  <c r="L2674"/>
  <c r="B2676" l="1"/>
  <c r="L2675"/>
  <c r="B2677" l="1"/>
  <c r="L2676"/>
  <c r="B2678" l="1"/>
  <c r="L2677"/>
  <c r="B2679" l="1"/>
  <c r="L2678"/>
  <c r="B2680" l="1"/>
  <c r="L2679"/>
  <c r="B2681" l="1"/>
  <c r="L2680"/>
  <c r="B2682" l="1"/>
  <c r="L2682" s="1"/>
  <c r="L2681"/>
  <c r="B2683" l="1"/>
  <c r="L2683" s="1"/>
  <c r="B2684" l="1"/>
  <c r="B2685" l="1"/>
  <c r="L2684"/>
  <c r="B2686" l="1"/>
  <c r="L2685"/>
  <c r="B2687" l="1"/>
  <c r="L2686"/>
  <c r="B2688" l="1"/>
  <c r="L2687"/>
  <c r="B2689" l="1"/>
  <c r="L2688"/>
  <c r="AK31"/>
  <c r="AK86"/>
  <c r="BC36"/>
  <c r="BC14"/>
  <c r="AK163"/>
  <c r="BC101"/>
  <c r="BC20"/>
  <c r="BC106"/>
  <c r="BC42"/>
  <c r="AK138"/>
  <c r="BC63"/>
  <c r="AK200"/>
  <c r="AK73"/>
  <c r="R27"/>
  <c r="AK137"/>
  <c r="AK72"/>
  <c r="AK174"/>
  <c r="AK98"/>
  <c r="AK160"/>
  <c r="BC68"/>
  <c r="AK177"/>
  <c r="BC71"/>
  <c r="AK179"/>
  <c r="AK44"/>
  <c r="AK168"/>
  <c r="AK107"/>
  <c r="AK76"/>
  <c r="AK94"/>
  <c r="AK28"/>
  <c r="AK171"/>
  <c r="BC59"/>
  <c r="AK125"/>
  <c r="R29"/>
  <c r="AK146"/>
  <c r="AK62"/>
  <c r="AK148"/>
  <c r="AK85"/>
  <c r="AK50"/>
  <c r="AK90"/>
  <c r="AK32"/>
  <c r="AK131"/>
  <c r="AK52"/>
  <c r="AK180"/>
  <c r="BC86"/>
  <c r="AK178"/>
  <c r="AK126"/>
  <c r="AK65"/>
  <c r="R66"/>
  <c r="R179"/>
  <c r="R72"/>
  <c r="R141"/>
  <c r="BC72"/>
  <c r="R148"/>
  <c r="R67"/>
  <c r="AK145"/>
  <c r="AK197"/>
  <c r="R93"/>
  <c r="BC45"/>
  <c r="BC114"/>
  <c r="AK43"/>
  <c r="R103"/>
  <c r="BC31"/>
  <c r="R87"/>
  <c r="R156"/>
  <c r="AK36"/>
  <c r="AK109"/>
  <c r="R175"/>
  <c r="R64"/>
  <c r="AK192"/>
  <c r="AK92"/>
  <c r="R152"/>
  <c r="R59"/>
  <c r="AK133"/>
  <c r="R23"/>
  <c r="R109"/>
  <c r="BC35"/>
  <c r="BC111"/>
  <c r="R32"/>
  <c r="R106"/>
  <c r="AK53"/>
  <c r="BC109"/>
  <c r="R160"/>
  <c r="AK78"/>
  <c r="BC23"/>
  <c r="BC94"/>
  <c r="AK156"/>
  <c r="R77"/>
  <c r="AK167"/>
  <c r="BC85"/>
  <c r="R146"/>
  <c r="R31"/>
  <c r="R149"/>
  <c r="R60"/>
  <c r="R119"/>
  <c r="R46"/>
  <c r="R110"/>
  <c r="AK54"/>
  <c r="R102"/>
  <c r="R188"/>
  <c r="R49"/>
  <c r="R123"/>
  <c r="R40"/>
  <c r="R153"/>
  <c r="AK71"/>
  <c r="R120"/>
  <c r="R38"/>
  <c r="BC107"/>
  <c r="R16"/>
  <c r="BC92"/>
  <c r="R161"/>
  <c r="R47"/>
  <c r="R135"/>
  <c r="R44"/>
  <c r="R122"/>
  <c r="R55"/>
  <c r="AK112"/>
  <c r="R168"/>
  <c r="R191"/>
  <c r="R187"/>
  <c r="AK203"/>
  <c r="AK206"/>
  <c r="R199"/>
  <c r="AK211"/>
  <c r="R203"/>
  <c r="R205"/>
  <c r="AK215"/>
  <c r="AK218"/>
  <c r="BC19"/>
  <c r="BC66"/>
  <c r="AK29"/>
  <c r="BC91"/>
  <c r="AK143"/>
  <c r="R15"/>
  <c r="AK19"/>
  <c r="BC81"/>
  <c r="AK33"/>
  <c r="BC84"/>
  <c r="AK48"/>
  <c r="AK181"/>
  <c r="BC32"/>
  <c r="AK57"/>
  <c r="AK153"/>
  <c r="BC76"/>
  <c r="AK190"/>
  <c r="AK104"/>
  <c r="AK22"/>
  <c r="BC73"/>
  <c r="AK193"/>
  <c r="AK93"/>
  <c r="AK35"/>
  <c r="BC64"/>
  <c r="R17"/>
  <c r="AK128"/>
  <c r="BC89"/>
  <c r="AK154"/>
  <c r="BC61"/>
  <c r="AK195"/>
  <c r="BC83"/>
  <c r="AK157"/>
  <c r="AK59"/>
  <c r="AK194"/>
  <c r="AK96"/>
  <c r="BC24"/>
  <c r="AK113"/>
  <c r="AK66"/>
  <c r="AK129"/>
  <c r="BC47"/>
  <c r="AK147"/>
  <c r="AK68"/>
  <c r="AK188"/>
  <c r="AK116"/>
  <c r="AK18"/>
  <c r="AK142"/>
  <c r="AK83"/>
  <c r="AK51"/>
  <c r="R127"/>
  <c r="R61"/>
  <c r="R125"/>
  <c r="R50"/>
  <c r="R108"/>
  <c r="R57"/>
  <c r="R114"/>
  <c r="R190"/>
  <c r="AK91"/>
  <c r="R173"/>
  <c r="R94"/>
  <c r="AK186"/>
  <c r="BC96"/>
  <c r="R170"/>
  <c r="R71"/>
  <c r="R140"/>
  <c r="BC17"/>
  <c r="BC100"/>
  <c r="R159"/>
  <c r="BC51"/>
  <c r="AK176"/>
  <c r="R69"/>
  <c r="R132"/>
  <c r="R43"/>
  <c r="BC112"/>
  <c r="AK17"/>
  <c r="BC97"/>
  <c r="R169"/>
  <c r="BC74"/>
  <c r="AK182"/>
  <c r="R96"/>
  <c r="BC41"/>
  <c r="BC98"/>
  <c r="AK151"/>
  <c r="R52"/>
  <c r="R163"/>
  <c r="AK74"/>
  <c r="R133"/>
  <c r="BC62"/>
  <c r="R116"/>
  <c r="R62"/>
  <c r="R130"/>
  <c r="BC12"/>
  <c r="R100"/>
  <c r="BC38"/>
  <c r="BC108"/>
  <c r="R24"/>
  <c r="AK100"/>
  <c r="R36"/>
  <c r="R92"/>
  <c r="R172"/>
  <c r="BC43"/>
  <c r="R107"/>
  <c r="BC34"/>
  <c r="AK120"/>
  <c r="AK55"/>
  <c r="AK108"/>
  <c r="R11"/>
  <c r="R81"/>
  <c r="R158"/>
  <c r="R56"/>
  <c r="R137"/>
  <c r="R33"/>
  <c r="AK122"/>
  <c r="BC27"/>
  <c r="BC110"/>
  <c r="R39"/>
  <c r="BC103"/>
  <c r="AK159"/>
  <c r="R182"/>
  <c r="AK202"/>
  <c r="R194"/>
  <c r="R196"/>
  <c r="R198"/>
  <c r="R201"/>
  <c r="AK209"/>
  <c r="AK212"/>
  <c r="AK216"/>
  <c r="R210"/>
  <c r="AK219"/>
  <c r="R212"/>
  <c r="R214"/>
  <c r="AK224"/>
  <c r="AK227"/>
  <c r="AK228"/>
  <c r="AK231"/>
  <c r="AK232"/>
  <c r="AK234"/>
  <c r="R229"/>
  <c r="R230"/>
  <c r="R233"/>
  <c r="R234"/>
  <c r="R235"/>
  <c r="AK246"/>
  <c r="R240"/>
  <c r="AK250"/>
  <c r="AK252"/>
  <c r="AK253"/>
  <c r="AK258"/>
  <c r="AK259"/>
  <c r="R254"/>
  <c r="AK261"/>
  <c r="AK263"/>
  <c r="AK267"/>
  <c r="R260"/>
  <c r="AK271"/>
  <c r="R264"/>
  <c r="AK274"/>
  <c r="AK276"/>
  <c r="AK279"/>
  <c r="R272"/>
  <c r="R275"/>
  <c r="AK285"/>
  <c r="R280"/>
  <c r="AK287"/>
  <c r="AK290"/>
  <c r="R285"/>
  <c r="R286"/>
  <c r="AK296"/>
  <c r="AK298"/>
  <c r="AK300"/>
  <c r="AK303"/>
  <c r="R296"/>
  <c r="AK306"/>
  <c r="AK307"/>
  <c r="R304"/>
  <c r="AK312"/>
  <c r="R307"/>
  <c r="AK313"/>
  <c r="R310"/>
  <c r="AK322"/>
  <c r="R312"/>
  <c r="AK325"/>
  <c r="R316"/>
  <c r="R323"/>
  <c r="R325"/>
  <c r="R332"/>
  <c r="R333"/>
  <c r="R339"/>
  <c r="R342"/>
  <c r="R345"/>
  <c r="R349"/>
  <c r="R353"/>
  <c r="R359"/>
  <c r="R361"/>
  <c r="R365"/>
  <c r="R370"/>
  <c r="R375"/>
  <c r="R376"/>
  <c r="R382"/>
  <c r="R387"/>
  <c r="R388"/>
  <c r="R395"/>
  <c r="R397"/>
  <c r="R402"/>
  <c r="R405"/>
  <c r="R410"/>
  <c r="R414"/>
  <c r="R418"/>
  <c r="R421"/>
  <c r="R427"/>
  <c r="R429"/>
  <c r="R434"/>
  <c r="R438"/>
  <c r="R443"/>
  <c r="R445"/>
  <c r="R451"/>
  <c r="R455"/>
  <c r="R458"/>
  <c r="R462"/>
  <c r="R466"/>
  <c r="R472"/>
  <c r="R475"/>
  <c r="R478"/>
  <c r="R483"/>
  <c r="R485"/>
  <c r="R492"/>
  <c r="R495"/>
  <c r="R499"/>
  <c r="R501"/>
  <c r="R506"/>
  <c r="R509"/>
  <c r="R514"/>
  <c r="R519"/>
  <c r="R525"/>
  <c r="R526"/>
  <c r="R531"/>
  <c r="R534"/>
  <c r="R539"/>
  <c r="R540"/>
  <c r="R545"/>
  <c r="R550"/>
  <c r="R554"/>
  <c r="R559"/>
  <c r="R562"/>
  <c r="R564"/>
  <c r="R569"/>
  <c r="R574"/>
  <c r="R580"/>
  <c r="R583"/>
  <c r="R586"/>
  <c r="R588"/>
  <c r="R596"/>
  <c r="R602"/>
  <c r="R603"/>
  <c r="R607"/>
  <c r="R610"/>
  <c r="R615"/>
  <c r="AK220"/>
  <c r="AK222"/>
  <c r="AK223"/>
  <c r="R218"/>
  <c r="R221"/>
  <c r="R222"/>
  <c r="R224"/>
  <c r="AK233"/>
  <c r="AK237"/>
  <c r="AK238"/>
  <c r="R232"/>
  <c r="AK243"/>
  <c r="R236"/>
  <c r="R238"/>
  <c r="AK248"/>
  <c r="R242"/>
  <c r="R244"/>
  <c r="R246"/>
  <c r="R248"/>
  <c r="AK256"/>
  <c r="R252"/>
  <c r="AK260"/>
  <c r="R256"/>
  <c r="AK268"/>
  <c r="R259"/>
  <c r="R261"/>
  <c r="AK272"/>
  <c r="R265"/>
  <c r="R269"/>
  <c r="AK280"/>
  <c r="R270"/>
  <c r="AK281"/>
  <c r="R276"/>
  <c r="AK284"/>
  <c r="AK288"/>
  <c r="AK291"/>
  <c r="R284"/>
  <c r="AK294"/>
  <c r="R288"/>
  <c r="R290"/>
  <c r="R292"/>
  <c r="AK301"/>
  <c r="AK304"/>
  <c r="R298"/>
  <c r="R299"/>
  <c r="R302"/>
  <c r="AK310"/>
  <c r="AK311"/>
  <c r="AK316"/>
  <c r="AK318"/>
  <c r="AK321"/>
  <c r="AK320"/>
  <c r="AK324"/>
  <c r="R319"/>
  <c r="R322"/>
  <c r="R326"/>
  <c r="R329"/>
  <c r="R331"/>
  <c r="R337"/>
  <c r="R341"/>
  <c r="R347"/>
  <c r="R350"/>
  <c r="R355"/>
  <c r="R358"/>
  <c r="R362"/>
  <c r="R366"/>
  <c r="R369"/>
  <c r="R373"/>
  <c r="R378"/>
  <c r="R381"/>
  <c r="R383"/>
  <c r="R389"/>
  <c r="R392"/>
  <c r="R396"/>
  <c r="R399"/>
  <c r="R406"/>
  <c r="R407"/>
  <c r="R411"/>
  <c r="R416"/>
  <c r="R422"/>
  <c r="R425"/>
  <c r="R428"/>
  <c r="R433"/>
  <c r="R437"/>
  <c r="R441"/>
  <c r="R447"/>
  <c r="R446"/>
  <c r="R453"/>
  <c r="R457"/>
  <c r="R463"/>
  <c r="R464"/>
  <c r="R469"/>
  <c r="R473"/>
  <c r="R477"/>
  <c r="R480"/>
  <c r="R487"/>
  <c r="R489"/>
  <c r="R491"/>
  <c r="R497"/>
  <c r="R500"/>
  <c r="R504"/>
  <c r="R512"/>
  <c r="R513"/>
  <c r="R518"/>
  <c r="R521"/>
  <c r="R522"/>
  <c r="R530"/>
  <c r="R532"/>
  <c r="R542"/>
  <c r="R541"/>
  <c r="R546"/>
  <c r="R547"/>
  <c r="R553"/>
  <c r="R557"/>
  <c r="R560"/>
  <c r="R566"/>
  <c r="R570"/>
  <c r="R572"/>
  <c r="R576"/>
  <c r="R581"/>
  <c r="R584"/>
  <c r="R591"/>
  <c r="R592"/>
  <c r="R597"/>
  <c r="R604"/>
  <c r="R612"/>
  <c r="R617"/>
  <c r="R622"/>
  <c r="R624"/>
  <c r="R630"/>
  <c r="R634"/>
  <c r="R638"/>
  <c r="R642"/>
  <c r="R646"/>
  <c r="R649"/>
  <c r="R657"/>
  <c r="R656"/>
  <c r="R661"/>
  <c r="R667"/>
  <c r="R670"/>
  <c r="R673"/>
  <c r="R676"/>
  <c r="R681"/>
  <c r="R685"/>
  <c r="R691"/>
  <c r="R695"/>
  <c r="R698"/>
  <c r="R703"/>
  <c r="R705"/>
  <c r="R709"/>
  <c r="R13"/>
  <c r="BC53"/>
  <c r="AK16"/>
  <c r="AK84"/>
  <c r="AK135"/>
  <c r="BC21"/>
  <c r="BC18"/>
  <c r="BC57"/>
  <c r="AK184"/>
  <c r="BC58"/>
  <c r="BC44"/>
  <c r="AK165"/>
  <c r="AK23"/>
  <c r="BC75"/>
  <c r="AK185"/>
  <c r="AK88"/>
  <c r="R26"/>
  <c r="AK114"/>
  <c r="AK80"/>
  <c r="BC78"/>
  <c r="AK37"/>
  <c r="AK117"/>
  <c r="BC39"/>
  <c r="AK81"/>
  <c r="BC33"/>
  <c r="AK144"/>
  <c r="AK97"/>
  <c r="BC25"/>
  <c r="AK70"/>
  <c r="AK14"/>
  <c r="AK115"/>
  <c r="AK26"/>
  <c r="AK75"/>
  <c r="AK201"/>
  <c r="AK118"/>
  <c r="R21"/>
  <c r="AK132"/>
  <c r="BC70"/>
  <c r="AK24"/>
  <c r="BC52"/>
  <c r="AK175"/>
  <c r="AK79"/>
  <c r="R28"/>
  <c r="AK164"/>
  <c r="R22"/>
  <c r="AK150"/>
  <c r="BC90"/>
  <c r="AK25"/>
  <c r="R104"/>
  <c r="BC49"/>
  <c r="AK111"/>
  <c r="R20"/>
  <c r="AK105"/>
  <c r="R35"/>
  <c r="R101"/>
  <c r="R174"/>
  <c r="R37"/>
  <c r="R157"/>
  <c r="R76"/>
  <c r="AK170"/>
  <c r="R78"/>
  <c r="R142"/>
  <c r="BC65"/>
  <c r="R124"/>
  <c r="AK196"/>
  <c r="R68"/>
  <c r="R131"/>
  <c r="R34"/>
  <c r="AK136"/>
  <c r="AK61"/>
  <c r="R105"/>
  <c r="AK30"/>
  <c r="R90"/>
  <c r="R178"/>
  <c r="R80"/>
  <c r="R145"/>
  <c r="AK64"/>
  <c r="R143"/>
  <c r="R86"/>
  <c r="R166"/>
  <c r="R79"/>
  <c r="R128"/>
  <c r="BC37"/>
  <c r="R111"/>
  <c r="R48"/>
  <c r="R117"/>
  <c r="AK41"/>
  <c r="BC113"/>
  <c r="R51"/>
  <c r="BC116"/>
  <c r="AK189"/>
  <c r="BC95"/>
  <c r="BC13"/>
  <c r="R84"/>
  <c r="R171"/>
  <c r="R83"/>
  <c r="R162"/>
  <c r="AK89"/>
  <c r="AK155"/>
  <c r="AK34"/>
  <c r="R97"/>
  <c r="R167"/>
  <c r="S171" s="1"/>
  <c r="T171" s="1"/>
  <c r="R75"/>
  <c r="R193"/>
  <c r="BC99"/>
  <c r="R164"/>
  <c r="BC77"/>
  <c r="AK141"/>
  <c r="BC46"/>
  <c r="R121"/>
  <c r="BC26"/>
  <c r="BC88"/>
  <c r="AK198"/>
  <c r="R91"/>
  <c r="AK21"/>
  <c r="R85"/>
  <c r="R136"/>
  <c r="R183"/>
  <c r="R195"/>
  <c r="R192"/>
  <c r="AK204"/>
  <c r="AK207"/>
  <c r="R200"/>
  <c r="R202"/>
  <c r="AK213"/>
  <c r="R206"/>
  <c r="R207"/>
  <c r="BC16"/>
  <c r="BC40"/>
  <c r="AK158"/>
  <c r="AK60"/>
  <c r="BC30"/>
  <c r="BD34" s="1"/>
  <c r="BC15"/>
  <c r="AK169"/>
  <c r="BC54"/>
  <c r="AK124"/>
  <c r="BC55"/>
  <c r="BC28"/>
  <c r="AK69"/>
  <c r="AK15"/>
  <c r="AK199"/>
  <c r="R19"/>
  <c r="AK121"/>
  <c r="BC60"/>
  <c r="AK166"/>
  <c r="BC93"/>
  <c r="BD97" s="1"/>
  <c r="AK110"/>
  <c r="AL114" s="1"/>
  <c r="AM114" s="1"/>
  <c r="AK42"/>
  <c r="AK149"/>
  <c r="AK56"/>
  <c r="AK119"/>
  <c r="AK39"/>
  <c r="AK152"/>
  <c r="AL156" s="1"/>
  <c r="AM156" s="1"/>
  <c r="AK102"/>
  <c r="AK58"/>
  <c r="BC80"/>
  <c r="BC22"/>
  <c r="AK123"/>
  <c r="R30"/>
  <c r="AK106"/>
  <c r="AL110" s="1"/>
  <c r="AM110" s="1"/>
  <c r="R14"/>
  <c r="AK134"/>
  <c r="BC50"/>
  <c r="AK140"/>
  <c r="AL144" s="1"/>
  <c r="AM144" s="1"/>
  <c r="AK77"/>
  <c r="R25"/>
  <c r="BC79"/>
  <c r="AK183"/>
  <c r="AK99"/>
  <c r="AK47"/>
  <c r="AK172"/>
  <c r="AK63"/>
  <c r="AK162"/>
  <c r="AL166" s="1"/>
  <c r="AM166" s="1"/>
  <c r="AK101"/>
  <c r="AK46"/>
  <c r="R89"/>
  <c r="AK40"/>
  <c r="BC102"/>
  <c r="R189"/>
  <c r="R82"/>
  <c r="AK27"/>
  <c r="AL31" s="1"/>
  <c r="AM31" s="1"/>
  <c r="R88"/>
  <c r="AK161"/>
  <c r="AL165" s="1"/>
  <c r="AM165" s="1"/>
  <c r="BC29"/>
  <c r="BD33" s="1"/>
  <c r="R113"/>
  <c r="R65"/>
  <c r="R147"/>
  <c r="AK67"/>
  <c r="AL71" s="1"/>
  <c r="AM71" s="1"/>
  <c r="R126"/>
  <c r="AK49"/>
  <c r="AL53" s="1"/>
  <c r="AM53" s="1"/>
  <c r="BC105"/>
  <c r="BD109" s="1"/>
  <c r="AK187"/>
  <c r="R41"/>
  <c r="R115"/>
  <c r="R12"/>
  <c r="BC115"/>
  <c r="R42"/>
  <c r="BC104"/>
  <c r="R180"/>
  <c r="BC82"/>
  <c r="R150"/>
  <c r="R45"/>
  <c r="R129"/>
  <c r="BC48"/>
  <c r="AK130"/>
  <c r="AL134" s="1"/>
  <c r="AM134" s="1"/>
  <c r="BC56"/>
  <c r="BD60" s="1"/>
  <c r="R138"/>
  <c r="BC67"/>
  <c r="R112"/>
  <c r="R176"/>
  <c r="R99"/>
  <c r="S103" s="1"/>
  <c r="T103" s="1"/>
  <c r="AK45"/>
  <c r="AL49" s="1"/>
  <c r="AM49" s="1"/>
  <c r="R98"/>
  <c r="S102" s="1"/>
  <c r="T102" s="1"/>
  <c r="AK20"/>
  <c r="AK95"/>
  <c r="AK38"/>
  <c r="AL42" s="1"/>
  <c r="AM42" s="1"/>
  <c r="AK103"/>
  <c r="AL107" s="1"/>
  <c r="AM107" s="1"/>
  <c r="AK173"/>
  <c r="AL177" s="1"/>
  <c r="AM177" s="1"/>
  <c r="R53"/>
  <c r="R165"/>
  <c r="S169" s="1"/>
  <c r="T169" s="1"/>
  <c r="R70"/>
  <c r="R155"/>
  <c r="S159" s="1"/>
  <c r="T159" s="1"/>
  <c r="R73"/>
  <c r="R134"/>
  <c r="BC69"/>
  <c r="BD73" s="1"/>
  <c r="AK139"/>
  <c r="AL143" s="1"/>
  <c r="AM143" s="1"/>
  <c r="AK191"/>
  <c r="AL195" s="1"/>
  <c r="AM195" s="1"/>
  <c r="BC87"/>
  <c r="BD91" s="1"/>
  <c r="R139"/>
  <c r="R58"/>
  <c r="R177"/>
  <c r="AK87"/>
  <c r="AL91" s="1"/>
  <c r="AM91" s="1"/>
  <c r="R144"/>
  <c r="S148" s="1"/>
  <c r="T148" s="1"/>
  <c r="R54"/>
  <c r="R118"/>
  <c r="S122" s="1"/>
  <c r="T122" s="1"/>
  <c r="R18"/>
  <c r="R95"/>
  <c r="S99" s="1"/>
  <c r="T99" s="1"/>
  <c r="R181"/>
  <c r="R63"/>
  <c r="R151"/>
  <c r="AK82"/>
  <c r="AL86" s="1"/>
  <c r="AM86" s="1"/>
  <c r="R154"/>
  <c r="S158" s="1"/>
  <c r="T158" s="1"/>
  <c r="R74"/>
  <c r="AK127"/>
  <c r="AL131" s="1"/>
  <c r="AM131" s="1"/>
  <c r="R184"/>
  <c r="R185"/>
  <c r="R186"/>
  <c r="S190" s="1"/>
  <c r="T190" s="1"/>
  <c r="AK205"/>
  <c r="R197"/>
  <c r="S201" s="1"/>
  <c r="T201" s="1"/>
  <c r="AK208"/>
  <c r="AK210"/>
  <c r="R204"/>
  <c r="AK214"/>
  <c r="R208"/>
  <c r="AK217"/>
  <c r="R211"/>
  <c r="AK221"/>
  <c r="R216"/>
  <c r="R217"/>
  <c r="AK226"/>
  <c r="AK229"/>
  <c r="R223"/>
  <c r="R226"/>
  <c r="R227"/>
  <c r="R228"/>
  <c r="S232" s="1"/>
  <c r="T232" s="1"/>
  <c r="R231"/>
  <c r="AK241"/>
  <c r="AK244"/>
  <c r="AK245"/>
  <c r="AK247"/>
  <c r="R243"/>
  <c r="AK251"/>
  <c r="R245"/>
  <c r="R247"/>
  <c r="R249"/>
  <c r="R251"/>
  <c r="AK262"/>
  <c r="R257"/>
  <c r="AK265"/>
  <c r="R258"/>
  <c r="AK269"/>
  <c r="R263"/>
  <c r="R267"/>
  <c r="AK275"/>
  <c r="AK277"/>
  <c r="R271"/>
  <c r="R274"/>
  <c r="AK282"/>
  <c r="R277"/>
  <c r="R279"/>
  <c r="AK289"/>
  <c r="R283"/>
  <c r="AK292"/>
  <c r="AK295"/>
  <c r="AK297"/>
  <c r="R291"/>
  <c r="R294"/>
  <c r="R295"/>
  <c r="AK305"/>
  <c r="AL309" s="1"/>
  <c r="AM309" s="1"/>
  <c r="AK308"/>
  <c r="R303"/>
  <c r="AK309"/>
  <c r="AK315"/>
  <c r="R308"/>
  <c r="R309"/>
  <c r="R311"/>
  <c r="R313"/>
  <c r="R314"/>
  <c r="R318"/>
  <c r="R320"/>
  <c r="R324"/>
  <c r="R327"/>
  <c r="R334"/>
  <c r="R336"/>
  <c r="R340"/>
  <c r="R344"/>
  <c r="R348"/>
  <c r="R352"/>
  <c r="R356"/>
  <c r="R357"/>
  <c r="R364"/>
  <c r="R368"/>
  <c r="R371"/>
  <c r="R374"/>
  <c r="R380"/>
  <c r="R385"/>
  <c r="R390"/>
  <c r="R393"/>
  <c r="R398"/>
  <c r="R400"/>
  <c r="R404"/>
  <c r="R409"/>
  <c r="R413"/>
  <c r="R417"/>
  <c r="R420"/>
  <c r="R423"/>
  <c r="R426"/>
  <c r="R432"/>
  <c r="R436"/>
  <c r="R439"/>
  <c r="R444"/>
  <c r="R449"/>
  <c r="R452"/>
  <c r="R454"/>
  <c r="R459"/>
  <c r="R465"/>
  <c r="R468"/>
  <c r="R471"/>
  <c r="R474"/>
  <c r="R481"/>
  <c r="R484"/>
  <c r="R486"/>
  <c r="R494"/>
  <c r="R496"/>
  <c r="R498"/>
  <c r="R505"/>
  <c r="R510"/>
  <c r="R511"/>
  <c r="R515"/>
  <c r="R520"/>
  <c r="R523"/>
  <c r="R528"/>
  <c r="R533"/>
  <c r="R535"/>
  <c r="R537"/>
  <c r="R544"/>
  <c r="R548"/>
  <c r="R552"/>
  <c r="R555"/>
  <c r="R561"/>
  <c r="R565"/>
  <c r="R568"/>
  <c r="R573"/>
  <c r="R577"/>
  <c r="R578"/>
  <c r="R585"/>
  <c r="R590"/>
  <c r="R593"/>
  <c r="R595"/>
  <c r="R599"/>
  <c r="R606"/>
  <c r="R608"/>
  <c r="R613"/>
  <c r="R209"/>
  <c r="R213"/>
  <c r="R215"/>
  <c r="AK225"/>
  <c r="AL229" s="1"/>
  <c r="AM229" s="1"/>
  <c r="R219"/>
  <c r="R220"/>
  <c r="AK230"/>
  <c r="R225"/>
  <c r="S229" s="1"/>
  <c r="T229" s="1"/>
  <c r="AK235"/>
  <c r="AK236"/>
  <c r="AK239"/>
  <c r="AK240"/>
  <c r="AL244" s="1"/>
  <c r="AM244" s="1"/>
  <c r="AK242"/>
  <c r="R237"/>
  <c r="R239"/>
  <c r="R241"/>
  <c r="S245" s="1"/>
  <c r="T245" s="1"/>
  <c r="AK249"/>
  <c r="AK254"/>
  <c r="AK255"/>
  <c r="AK257"/>
  <c r="R250"/>
  <c r="R253"/>
  <c r="S257" s="1"/>
  <c r="T257" s="1"/>
  <c r="R255"/>
  <c r="AK264"/>
  <c r="AK266"/>
  <c r="AK270"/>
  <c r="R262"/>
  <c r="AK273"/>
  <c r="AL277" s="1"/>
  <c r="AM277" s="1"/>
  <c r="R266"/>
  <c r="R268"/>
  <c r="AK278"/>
  <c r="R273"/>
  <c r="AK283"/>
  <c r="AK286"/>
  <c r="R278"/>
  <c r="R281"/>
  <c r="R282"/>
  <c r="AK293"/>
  <c r="AL297" s="1"/>
  <c r="AM297" s="1"/>
  <c r="R287"/>
  <c r="R289"/>
  <c r="AK299"/>
  <c r="R293"/>
  <c r="AK302"/>
  <c r="AL306" s="1"/>
  <c r="AM306" s="1"/>
  <c r="R297"/>
  <c r="R301"/>
  <c r="R300"/>
  <c r="R305"/>
  <c r="R306"/>
  <c r="S310" s="1"/>
  <c r="T310" s="1"/>
  <c r="AK317"/>
  <c r="AK314"/>
  <c r="AL318" s="1"/>
  <c r="AM318" s="1"/>
  <c r="AK319"/>
  <c r="R315"/>
  <c r="AK323"/>
  <c r="R317"/>
  <c r="AK326"/>
  <c r="R321"/>
  <c r="S325" s="1"/>
  <c r="T325" s="1"/>
  <c r="R328"/>
  <c r="R330"/>
  <c r="R335"/>
  <c r="R338"/>
  <c r="R343"/>
  <c r="R346"/>
  <c r="R351"/>
  <c r="R354"/>
  <c r="S358" s="1"/>
  <c r="T358" s="1"/>
  <c r="R360"/>
  <c r="R363"/>
  <c r="S367" s="1"/>
  <c r="T367" s="1"/>
  <c r="R367"/>
  <c r="R372"/>
  <c r="R377"/>
  <c r="R379"/>
  <c r="R384"/>
  <c r="R386"/>
  <c r="R391"/>
  <c r="R394"/>
  <c r="S398" s="1"/>
  <c r="T398" s="1"/>
  <c r="R401"/>
  <c r="R403"/>
  <c r="S407" s="1"/>
  <c r="T407" s="1"/>
  <c r="R408"/>
  <c r="R412"/>
  <c r="R415"/>
  <c r="R419"/>
  <c r="S423" s="1"/>
  <c r="T423" s="1"/>
  <c r="R424"/>
  <c r="R430"/>
  <c r="R431"/>
  <c r="R435"/>
  <c r="R440"/>
  <c r="R442"/>
  <c r="R448"/>
  <c r="R450"/>
  <c r="S454" s="1"/>
  <c r="T454" s="1"/>
  <c r="R456"/>
  <c r="R460"/>
  <c r="R461"/>
  <c r="R467"/>
  <c r="S471" s="1"/>
  <c r="T471" s="1"/>
  <c r="R470"/>
  <c r="R476"/>
  <c r="R479"/>
  <c r="R482"/>
  <c r="R488"/>
  <c r="R490"/>
  <c r="S494" s="1"/>
  <c r="T494" s="1"/>
  <c r="R493"/>
  <c r="S497" s="1"/>
  <c r="T497" s="1"/>
  <c r="R502"/>
  <c r="R503"/>
  <c r="R507"/>
  <c r="S511" s="1"/>
  <c r="T511" s="1"/>
  <c r="R508"/>
  <c r="R516"/>
  <c r="R517"/>
  <c r="R524"/>
  <c r="R527"/>
  <c r="R529"/>
  <c r="S533" s="1"/>
  <c r="T533" s="1"/>
  <c r="R536"/>
  <c r="R538"/>
  <c r="S542" s="1"/>
  <c r="T542" s="1"/>
  <c r="R543"/>
  <c r="R549"/>
  <c r="R551"/>
  <c r="R556"/>
  <c r="R558"/>
  <c r="R563"/>
  <c r="R567"/>
  <c r="R571"/>
  <c r="R575"/>
  <c r="R579"/>
  <c r="R582"/>
  <c r="R587"/>
  <c r="R589"/>
  <c r="R594"/>
  <c r="R600"/>
  <c r="R609"/>
  <c r="R616"/>
  <c r="R620"/>
  <c r="R625"/>
  <c r="R632"/>
  <c r="R641"/>
  <c r="R647"/>
  <c r="R655"/>
  <c r="R663"/>
  <c r="R672"/>
  <c r="R680"/>
  <c r="R688"/>
  <c r="R696"/>
  <c r="R704"/>
  <c r="R712"/>
  <c r="R716"/>
  <c r="R720"/>
  <c r="R723"/>
  <c r="R728"/>
  <c r="R733"/>
  <c r="R736"/>
  <c r="R739"/>
  <c r="R744"/>
  <c r="R748"/>
  <c r="R752"/>
  <c r="R757"/>
  <c r="R759"/>
  <c r="R765"/>
  <c r="R768"/>
  <c r="R773"/>
  <c r="R774"/>
  <c r="R782"/>
  <c r="R784"/>
  <c r="R787"/>
  <c r="R792"/>
  <c r="R797"/>
  <c r="R799"/>
  <c r="R803"/>
  <c r="R808"/>
  <c r="R813"/>
  <c r="R816"/>
  <c r="R818"/>
  <c r="R824"/>
  <c r="R826"/>
  <c r="R833"/>
  <c r="R837"/>
  <c r="R840"/>
  <c r="R847"/>
  <c r="R848"/>
  <c r="R851"/>
  <c r="R858"/>
  <c r="R859"/>
  <c r="R863"/>
  <c r="R871"/>
  <c r="R874"/>
  <c r="R876"/>
  <c r="R880"/>
  <c r="R885"/>
  <c r="R889"/>
  <c r="R892"/>
  <c r="R896"/>
  <c r="R901"/>
  <c r="R903"/>
  <c r="R909"/>
  <c r="R912"/>
  <c r="R913"/>
  <c r="R920"/>
  <c r="R924"/>
  <c r="R925"/>
  <c r="R934"/>
  <c r="R937"/>
  <c r="R936"/>
  <c r="R944"/>
  <c r="R948"/>
  <c r="R938"/>
  <c r="R943"/>
  <c r="R949"/>
  <c r="R601"/>
  <c r="R611"/>
  <c r="R619"/>
  <c r="R621"/>
  <c r="R626"/>
  <c r="R628"/>
  <c r="R633"/>
  <c r="R637"/>
  <c r="R639"/>
  <c r="R645"/>
  <c r="R650"/>
  <c r="R652"/>
  <c r="R658"/>
  <c r="R660"/>
  <c r="R665"/>
  <c r="R668"/>
  <c r="R674"/>
  <c r="R678"/>
  <c r="R682"/>
  <c r="R684"/>
  <c r="R689"/>
  <c r="R692"/>
  <c r="R697"/>
  <c r="R701"/>
  <c r="R706"/>
  <c r="R707"/>
  <c r="R714"/>
  <c r="R718"/>
  <c r="R721"/>
  <c r="R725"/>
  <c r="R729"/>
  <c r="R734"/>
  <c r="R737"/>
  <c r="R740"/>
  <c r="R745"/>
  <c r="R749"/>
  <c r="R754"/>
  <c r="R756"/>
  <c r="R763"/>
  <c r="R764"/>
  <c r="R769"/>
  <c r="R772"/>
  <c r="R776"/>
  <c r="R783"/>
  <c r="R785"/>
  <c r="R788"/>
  <c r="R793"/>
  <c r="R795"/>
  <c r="R802"/>
  <c r="R805"/>
  <c r="R811"/>
  <c r="R812"/>
  <c r="R817"/>
  <c r="R821"/>
  <c r="R827"/>
  <c r="R828"/>
  <c r="R832"/>
  <c r="R838"/>
  <c r="R841"/>
  <c r="R845"/>
  <c r="R852"/>
  <c r="R853"/>
  <c r="R856"/>
  <c r="R860"/>
  <c r="R865"/>
  <c r="R867"/>
  <c r="R872"/>
  <c r="R878"/>
  <c r="R881"/>
  <c r="R884"/>
  <c r="R888"/>
  <c r="R894"/>
  <c r="R898"/>
  <c r="R900"/>
  <c r="R905"/>
  <c r="R908"/>
  <c r="R915"/>
  <c r="R917"/>
  <c r="R919"/>
  <c r="R926"/>
  <c r="R929"/>
  <c r="R932"/>
  <c r="R942"/>
  <c r="R946"/>
  <c r="R629"/>
  <c r="R636"/>
  <c r="R643"/>
  <c r="R654"/>
  <c r="R662"/>
  <c r="R669"/>
  <c r="R675"/>
  <c r="R687"/>
  <c r="R694"/>
  <c r="R702"/>
  <c r="R711"/>
  <c r="R713"/>
  <c r="R719"/>
  <c r="R722"/>
  <c r="R724"/>
  <c r="R730"/>
  <c r="R732"/>
  <c r="R738"/>
  <c r="R741"/>
  <c r="R746"/>
  <c r="R750"/>
  <c r="R753"/>
  <c r="R760"/>
  <c r="R762"/>
  <c r="R766"/>
  <c r="R770"/>
  <c r="R775"/>
  <c r="R780"/>
  <c r="R781"/>
  <c r="R789"/>
  <c r="R791"/>
  <c r="R794"/>
  <c r="R796"/>
  <c r="R804"/>
  <c r="R806"/>
  <c r="R810"/>
  <c r="R814"/>
  <c r="R819"/>
  <c r="R823"/>
  <c r="R825"/>
  <c r="R829"/>
  <c r="R834"/>
  <c r="R836"/>
  <c r="R842"/>
  <c r="R844"/>
  <c r="R850"/>
  <c r="R855"/>
  <c r="R857"/>
  <c r="R864"/>
  <c r="R868"/>
  <c r="R869"/>
  <c r="R875"/>
  <c r="R879"/>
  <c r="R883"/>
  <c r="R886"/>
  <c r="R890"/>
  <c r="R893"/>
  <c r="R897"/>
  <c r="R904"/>
  <c r="R907"/>
  <c r="R911"/>
  <c r="R914"/>
  <c r="R918"/>
  <c r="R922"/>
  <c r="R927"/>
  <c r="R933"/>
  <c r="R931"/>
  <c r="R940"/>
  <c r="R941"/>
  <c r="R947"/>
  <c r="R950"/>
  <c r="R935"/>
  <c r="R945"/>
  <c r="R598"/>
  <c r="S602" s="1"/>
  <c r="T602" s="1"/>
  <c r="R605"/>
  <c r="S609" s="1"/>
  <c r="T609" s="1"/>
  <c r="R614"/>
  <c r="S618" s="1"/>
  <c r="T618" s="1"/>
  <c r="R618"/>
  <c r="R623"/>
  <c r="R627"/>
  <c r="R631"/>
  <c r="S635" s="1"/>
  <c r="T635" s="1"/>
  <c r="R635"/>
  <c r="R640"/>
  <c r="R644"/>
  <c r="R648"/>
  <c r="R651"/>
  <c r="R653"/>
  <c r="S657" s="1"/>
  <c r="T657" s="1"/>
  <c r="R659"/>
  <c r="R664"/>
  <c r="R666"/>
  <c r="R671"/>
  <c r="R677"/>
  <c r="R679"/>
  <c r="R683"/>
  <c r="R686"/>
  <c r="R690"/>
  <c r="R693"/>
  <c r="R699"/>
  <c r="R700"/>
  <c r="S704" s="1"/>
  <c r="T704" s="1"/>
  <c r="R708"/>
  <c r="R710"/>
  <c r="R715"/>
  <c r="R717"/>
  <c r="S721" s="1"/>
  <c r="T721" s="1"/>
  <c r="R726"/>
  <c r="R727"/>
  <c r="R731"/>
  <c r="R735"/>
  <c r="R743"/>
  <c r="R742"/>
  <c r="S746" s="1"/>
  <c r="T746" s="1"/>
  <c r="R747"/>
  <c r="R751"/>
  <c r="R755"/>
  <c r="R758"/>
  <c r="S762" s="1"/>
  <c r="T762" s="1"/>
  <c r="R761"/>
  <c r="R767"/>
  <c r="S771" s="1"/>
  <c r="T771" s="1"/>
  <c r="R771"/>
  <c r="R777"/>
  <c r="R778"/>
  <c r="R779"/>
  <c r="S783" s="1"/>
  <c r="T783" s="1"/>
  <c r="R786"/>
  <c r="R790"/>
  <c r="S794" s="1"/>
  <c r="T794" s="1"/>
  <c r="R798"/>
  <c r="R800"/>
  <c r="R801"/>
  <c r="R807"/>
  <c r="R809"/>
  <c r="R815"/>
  <c r="R820"/>
  <c r="R822"/>
  <c r="S826" s="1"/>
  <c r="T826" s="1"/>
  <c r="R830"/>
  <c r="R831"/>
  <c r="R835"/>
  <c r="R839"/>
  <c r="R843"/>
  <c r="R846"/>
  <c r="R849"/>
  <c r="R854"/>
  <c r="R861"/>
  <c r="R862"/>
  <c r="R866"/>
  <c r="R870"/>
  <c r="R873"/>
  <c r="R877"/>
  <c r="S881" s="1"/>
  <c r="T881" s="1"/>
  <c r="R882"/>
  <c r="R887"/>
  <c r="R891"/>
  <c r="R895"/>
  <c r="R899"/>
  <c r="R902"/>
  <c r="R906"/>
  <c r="R910"/>
  <c r="S914" s="1"/>
  <c r="T914" s="1"/>
  <c r="R916"/>
  <c r="R921"/>
  <c r="R923"/>
  <c r="R928"/>
  <c r="S932" s="1"/>
  <c r="T932" s="1"/>
  <c r="R930"/>
  <c r="S934" s="1"/>
  <c r="T934" s="1"/>
  <c r="R939"/>
  <c r="S943" s="1"/>
  <c r="T943" s="1"/>
  <c r="S899" l="1"/>
  <c r="T899" s="1"/>
  <c r="S927"/>
  <c r="T927" s="1"/>
  <c r="S920"/>
  <c r="T920" s="1"/>
  <c r="S910"/>
  <c r="T910" s="1"/>
  <c r="S903"/>
  <c r="T903" s="1"/>
  <c r="S895"/>
  <c r="T895" s="1"/>
  <c r="S886"/>
  <c r="T886" s="1"/>
  <c r="S877"/>
  <c r="T877" s="1"/>
  <c r="S870"/>
  <c r="T870" s="1"/>
  <c r="S865"/>
  <c r="T865" s="1"/>
  <c r="S853"/>
  <c r="T853" s="1"/>
  <c r="S847"/>
  <c r="T847" s="1"/>
  <c r="S839"/>
  <c r="T839" s="1"/>
  <c r="S834"/>
  <c r="T834" s="1"/>
  <c r="S824"/>
  <c r="T824" s="1"/>
  <c r="S813"/>
  <c r="T813" s="1"/>
  <c r="S805"/>
  <c r="T805" s="1"/>
  <c r="S802"/>
  <c r="T802" s="1"/>
  <c r="S790"/>
  <c r="T790" s="1"/>
  <c r="S782"/>
  <c r="T782" s="1"/>
  <c r="S775"/>
  <c r="T775" s="1"/>
  <c r="S765"/>
  <c r="T765" s="1"/>
  <c r="S759"/>
  <c r="T759" s="1"/>
  <c r="S751"/>
  <c r="T751" s="1"/>
  <c r="S747"/>
  <c r="T747" s="1"/>
  <c r="S735"/>
  <c r="T735" s="1"/>
  <c r="S730"/>
  <c r="T730" s="1"/>
  <c r="S719"/>
  <c r="T719" s="1"/>
  <c r="S712"/>
  <c r="T712" s="1"/>
  <c r="S703"/>
  <c r="T703" s="1"/>
  <c r="S694"/>
  <c r="T694" s="1"/>
  <c r="S687"/>
  <c r="T687" s="1"/>
  <c r="S681"/>
  <c r="T681" s="1"/>
  <c r="S670"/>
  <c r="T670" s="1"/>
  <c r="S663"/>
  <c r="T663" s="1"/>
  <c r="S655"/>
  <c r="T655" s="1"/>
  <c r="S648"/>
  <c r="T648" s="1"/>
  <c r="S639"/>
  <c r="T639" s="1"/>
  <c r="S631"/>
  <c r="T631" s="1"/>
  <c r="S622"/>
  <c r="T622" s="1"/>
  <c r="S945"/>
  <c r="T945" s="1"/>
  <c r="S935"/>
  <c r="T935" s="1"/>
  <c r="S931"/>
  <c r="T931" s="1"/>
  <c r="S922"/>
  <c r="T922" s="1"/>
  <c r="S915"/>
  <c r="T915" s="1"/>
  <c r="S908"/>
  <c r="T908" s="1"/>
  <c r="S897"/>
  <c r="T897" s="1"/>
  <c r="S890"/>
  <c r="T890" s="1"/>
  <c r="S883"/>
  <c r="T883" s="1"/>
  <c r="S873"/>
  <c r="T873" s="1"/>
  <c r="S868"/>
  <c r="T868" s="1"/>
  <c r="S859"/>
  <c r="T859" s="1"/>
  <c r="S848"/>
  <c r="T848" s="1"/>
  <c r="S840"/>
  <c r="T840" s="1"/>
  <c r="S833"/>
  <c r="T833" s="1"/>
  <c r="S827"/>
  <c r="T827" s="1"/>
  <c r="S818"/>
  <c r="T818" s="1"/>
  <c r="S810"/>
  <c r="T810" s="1"/>
  <c r="S800"/>
  <c r="T800" s="1"/>
  <c r="S795"/>
  <c r="T795" s="1"/>
  <c r="S785"/>
  <c r="T785" s="1"/>
  <c r="S779"/>
  <c r="T779" s="1"/>
  <c r="S770"/>
  <c r="T770" s="1"/>
  <c r="S764"/>
  <c r="T764" s="1"/>
  <c r="S754"/>
  <c r="T754" s="1"/>
  <c r="S745"/>
  <c r="T745" s="1"/>
  <c r="S736"/>
  <c r="T736" s="1"/>
  <c r="S728"/>
  <c r="T728" s="1"/>
  <c r="S723"/>
  <c r="T723" s="1"/>
  <c r="S715"/>
  <c r="T715" s="1"/>
  <c r="S698"/>
  <c r="T698" s="1"/>
  <c r="S679"/>
  <c r="T679" s="1"/>
  <c r="S666"/>
  <c r="T666" s="1"/>
  <c r="S647"/>
  <c r="T647" s="1"/>
  <c r="S633"/>
  <c r="T633" s="1"/>
  <c r="S946"/>
  <c r="T946" s="1"/>
  <c r="S933"/>
  <c r="T933" s="1"/>
  <c r="Z935" s="1"/>
  <c r="Y935" s="1"/>
  <c r="S923"/>
  <c r="T923" s="1"/>
  <c r="S919"/>
  <c r="T919" s="1"/>
  <c r="S909"/>
  <c r="T909" s="1"/>
  <c r="S902"/>
  <c r="T902" s="1"/>
  <c r="S892"/>
  <c r="T892" s="1"/>
  <c r="S885"/>
  <c r="T885" s="1"/>
  <c r="S876"/>
  <c r="T876" s="1"/>
  <c r="S869"/>
  <c r="T869" s="1"/>
  <c r="S860"/>
  <c r="T860" s="1"/>
  <c r="S856"/>
  <c r="T856" s="1"/>
  <c r="S845"/>
  <c r="T845" s="1"/>
  <c r="S836"/>
  <c r="T836" s="1"/>
  <c r="S831"/>
  <c r="T831" s="1"/>
  <c r="S821"/>
  <c r="T821" s="1"/>
  <c r="S815"/>
  <c r="T815" s="1"/>
  <c r="S806"/>
  <c r="T806" s="1"/>
  <c r="S797"/>
  <c r="T797" s="1"/>
  <c r="S789"/>
  <c r="T789" s="1"/>
  <c r="S780"/>
  <c r="T780" s="1"/>
  <c r="S773"/>
  <c r="T773" s="1"/>
  <c r="S767"/>
  <c r="T767" s="1"/>
  <c r="S758"/>
  <c r="T758" s="1"/>
  <c r="S749"/>
  <c r="T749" s="1"/>
  <c r="S741"/>
  <c r="T741" s="1"/>
  <c r="S733"/>
  <c r="T733" s="1"/>
  <c r="S725"/>
  <c r="T725" s="1"/>
  <c r="S718"/>
  <c r="T718" s="1"/>
  <c r="S710"/>
  <c r="T710" s="1"/>
  <c r="S701"/>
  <c r="T701" s="1"/>
  <c r="S693"/>
  <c r="T693" s="1"/>
  <c r="S686"/>
  <c r="T686" s="1"/>
  <c r="S678"/>
  <c r="T678" s="1"/>
  <c r="S669"/>
  <c r="T669" s="1"/>
  <c r="S662"/>
  <c r="T662" s="1"/>
  <c r="S654"/>
  <c r="T654" s="1"/>
  <c r="S643"/>
  <c r="T643" s="1"/>
  <c r="S637"/>
  <c r="T637" s="1"/>
  <c r="S630"/>
  <c r="T630" s="1"/>
  <c r="S623"/>
  <c r="T623" s="1"/>
  <c r="S605"/>
  <c r="T605" s="1"/>
  <c r="S940"/>
  <c r="T940" s="1"/>
  <c r="S938"/>
  <c r="T938" s="1"/>
  <c r="S928"/>
  <c r="T928" s="1"/>
  <c r="S917"/>
  <c r="T917" s="1"/>
  <c r="S913"/>
  <c r="T913" s="1"/>
  <c r="S905"/>
  <c r="T905" s="1"/>
  <c r="S896"/>
  <c r="T896" s="1"/>
  <c r="S889"/>
  <c r="T889" s="1"/>
  <c r="S880"/>
  <c r="T880" s="1"/>
  <c r="S875"/>
  <c r="T875" s="1"/>
  <c r="S863"/>
  <c r="T863" s="1"/>
  <c r="S855"/>
  <c r="T855" s="1"/>
  <c r="S851"/>
  <c r="T851" s="1"/>
  <c r="S841"/>
  <c r="T841" s="1"/>
  <c r="S830"/>
  <c r="T830" s="1"/>
  <c r="S822"/>
  <c r="T822" s="1"/>
  <c r="S817"/>
  <c r="T817" s="1"/>
  <c r="S807"/>
  <c r="T807" s="1"/>
  <c r="S801"/>
  <c r="T801" s="1"/>
  <c r="S791"/>
  <c r="T791" s="1"/>
  <c r="S786"/>
  <c r="T786" s="1"/>
  <c r="S777"/>
  <c r="T777" s="1"/>
  <c r="S769"/>
  <c r="T769" s="1"/>
  <c r="S761"/>
  <c r="T761" s="1"/>
  <c r="S752"/>
  <c r="T752" s="1"/>
  <c r="S743"/>
  <c r="T743" s="1"/>
  <c r="S737"/>
  <c r="T737" s="1"/>
  <c r="S727"/>
  <c r="T727" s="1"/>
  <c r="S720"/>
  <c r="T720" s="1"/>
  <c r="S708"/>
  <c r="T708" s="1"/>
  <c r="S692"/>
  <c r="T692" s="1"/>
  <c r="S676"/>
  <c r="T676" s="1"/>
  <c r="S659"/>
  <c r="T659" s="1"/>
  <c r="S645"/>
  <c r="T645" s="1"/>
  <c r="S629"/>
  <c r="T629" s="1"/>
  <c r="S620"/>
  <c r="T620" s="1"/>
  <c r="S604"/>
  <c r="T604" s="1"/>
  <c r="S593"/>
  <c r="T593" s="1"/>
  <c r="S586"/>
  <c r="T586" s="1"/>
  <c r="S579"/>
  <c r="T579" s="1"/>
  <c r="S571"/>
  <c r="T571" s="1"/>
  <c r="S562"/>
  <c r="T562" s="1"/>
  <c r="S555"/>
  <c r="T555" s="1"/>
  <c r="S547"/>
  <c r="T547" s="1"/>
  <c r="S540"/>
  <c r="T540" s="1"/>
  <c r="S531"/>
  <c r="T531" s="1"/>
  <c r="S521"/>
  <c r="T521" s="1"/>
  <c r="S512"/>
  <c r="T512" s="1"/>
  <c r="S507"/>
  <c r="T507" s="1"/>
  <c r="S492"/>
  <c r="T492" s="1"/>
  <c r="S483"/>
  <c r="T483" s="1"/>
  <c r="S474"/>
  <c r="T474" s="1"/>
  <c r="S465"/>
  <c r="T465" s="1"/>
  <c r="S460"/>
  <c r="T460" s="1"/>
  <c r="S452"/>
  <c r="T452" s="1"/>
  <c r="S444"/>
  <c r="T444" s="1"/>
  <c r="S435"/>
  <c r="T435" s="1"/>
  <c r="S428"/>
  <c r="T428" s="1"/>
  <c r="S419"/>
  <c r="T419" s="1"/>
  <c r="S412"/>
  <c r="T412" s="1"/>
  <c r="S405"/>
  <c r="T405" s="1"/>
  <c r="S395"/>
  <c r="T395" s="1"/>
  <c r="S388"/>
  <c r="T388" s="1"/>
  <c r="S381"/>
  <c r="T381" s="1"/>
  <c r="S371"/>
  <c r="T371" s="1"/>
  <c r="S364"/>
  <c r="T364" s="1"/>
  <c r="S355"/>
  <c r="T355" s="1"/>
  <c r="S347"/>
  <c r="T347" s="1"/>
  <c r="S339"/>
  <c r="T339" s="1"/>
  <c r="S332"/>
  <c r="T332" s="1"/>
  <c r="AL321"/>
  <c r="AM321" s="1"/>
  <c r="S309"/>
  <c r="T309" s="1"/>
  <c r="S305"/>
  <c r="T305" s="1"/>
  <c r="AL303"/>
  <c r="AM303" s="1"/>
  <c r="S291"/>
  <c r="T291" s="1"/>
  <c r="S286"/>
  <c r="T286" s="1"/>
  <c r="S282"/>
  <c r="T282" s="1"/>
  <c r="AL287"/>
  <c r="AM287" s="1"/>
  <c r="AL282"/>
  <c r="AM282" s="1"/>
  <c r="S270"/>
  <c r="T270" s="1"/>
  <c r="S266"/>
  <c r="T266" s="1"/>
  <c r="AL270"/>
  <c r="AM270" s="1"/>
  <c r="S259"/>
  <c r="T259" s="1"/>
  <c r="S254"/>
  <c r="T254" s="1"/>
  <c r="AL259"/>
  <c r="AM259" s="1"/>
  <c r="AL253"/>
  <c r="AM253" s="1"/>
  <c r="S243"/>
  <c r="T243" s="1"/>
  <c r="AL246"/>
  <c r="AM246" s="1"/>
  <c r="AL243"/>
  <c r="AM243" s="1"/>
  <c r="AL239"/>
  <c r="AM239" s="1"/>
  <c r="AL234"/>
  <c r="AM234" s="1"/>
  <c r="S223"/>
  <c r="T223" s="1"/>
  <c r="S219"/>
  <c r="T219" s="1"/>
  <c r="S213"/>
  <c r="T213" s="1"/>
  <c r="S612"/>
  <c r="T612" s="1"/>
  <c r="S603"/>
  <c r="T603" s="1"/>
  <c r="S597"/>
  <c r="T597" s="1"/>
  <c r="S589"/>
  <c r="T589" s="1"/>
  <c r="S581"/>
  <c r="T581" s="1"/>
  <c r="S572"/>
  <c r="T572" s="1"/>
  <c r="S565"/>
  <c r="T565" s="1"/>
  <c r="S556"/>
  <c r="T556" s="1"/>
  <c r="S548"/>
  <c r="T548" s="1"/>
  <c r="S539"/>
  <c r="T539" s="1"/>
  <c r="S532"/>
  <c r="T532" s="1"/>
  <c r="S524"/>
  <c r="T524" s="1"/>
  <c r="S515"/>
  <c r="T515" s="1"/>
  <c r="S509"/>
  <c r="T509" s="1"/>
  <c r="S500"/>
  <c r="T500" s="1"/>
  <c r="S490"/>
  <c r="T490" s="1"/>
  <c r="S485"/>
  <c r="T485" s="1"/>
  <c r="S475"/>
  <c r="T475" s="1"/>
  <c r="S469"/>
  <c r="T469" s="1"/>
  <c r="S458"/>
  <c r="T458" s="1"/>
  <c r="S453"/>
  <c r="T453" s="1"/>
  <c r="S443"/>
  <c r="T443" s="1"/>
  <c r="S436"/>
  <c r="T436" s="1"/>
  <c r="S427"/>
  <c r="T427" s="1"/>
  <c r="S421"/>
  <c r="T421" s="1"/>
  <c r="S413"/>
  <c r="T413" s="1"/>
  <c r="S404"/>
  <c r="T404" s="1"/>
  <c r="S397"/>
  <c r="T397" s="1"/>
  <c r="S389"/>
  <c r="T389" s="1"/>
  <c r="S378"/>
  <c r="T378" s="1"/>
  <c r="S372"/>
  <c r="T372" s="1"/>
  <c r="S361"/>
  <c r="T361" s="1"/>
  <c r="S356"/>
  <c r="T356" s="1"/>
  <c r="S348"/>
  <c r="T348" s="1"/>
  <c r="S340"/>
  <c r="T340" s="1"/>
  <c r="S331"/>
  <c r="T331" s="1"/>
  <c r="S324"/>
  <c r="T324" s="1"/>
  <c r="S318"/>
  <c r="T318" s="1"/>
  <c r="S315"/>
  <c r="T315" s="1"/>
  <c r="S312"/>
  <c r="T312" s="1"/>
  <c r="AL313"/>
  <c r="AM313" s="1"/>
  <c r="AL312"/>
  <c r="AM312" s="1"/>
  <c r="S299"/>
  <c r="T299" s="1"/>
  <c r="S295"/>
  <c r="T295" s="1"/>
  <c r="AL299"/>
  <c r="AM299" s="1"/>
  <c r="S287"/>
  <c r="T287" s="1"/>
  <c r="S283"/>
  <c r="T283" s="1"/>
  <c r="AL286"/>
  <c r="AM286" s="1"/>
  <c r="S275"/>
  <c r="T275" s="1"/>
  <c r="AL279"/>
  <c r="AM279" s="1"/>
  <c r="S267"/>
  <c r="T267" s="1"/>
  <c r="S262"/>
  <c r="T262" s="1"/>
  <c r="S261"/>
  <c r="T261" s="1"/>
  <c r="S255"/>
  <c r="T255" s="1"/>
  <c r="S251"/>
  <c r="T251" s="1"/>
  <c r="AL255"/>
  <c r="AM255" s="1"/>
  <c r="AL251"/>
  <c r="AM251" s="1"/>
  <c r="AL248"/>
  <c r="AM248" s="1"/>
  <c r="S235"/>
  <c r="T235" s="1"/>
  <c r="S231"/>
  <c r="T231" s="1"/>
  <c r="S227"/>
  <c r="T227" s="1"/>
  <c r="AL230"/>
  <c r="AM230" s="1"/>
  <c r="S220"/>
  <c r="T220" s="1"/>
  <c r="S215"/>
  <c r="T215" s="1"/>
  <c r="S212"/>
  <c r="T212" s="1"/>
  <c r="S208"/>
  <c r="T208" s="1"/>
  <c r="AL212"/>
  <c r="AM212" s="1"/>
  <c r="AL209"/>
  <c r="AM209" s="1"/>
  <c r="S189"/>
  <c r="T189" s="1"/>
  <c r="S155"/>
  <c r="T155" s="1"/>
  <c r="S185"/>
  <c r="T185" s="1"/>
  <c r="S138"/>
  <c r="T138" s="1"/>
  <c r="S180"/>
  <c r="T180" s="1"/>
  <c r="BD71"/>
  <c r="BD52"/>
  <c r="BD86"/>
  <c r="BD108"/>
  <c r="S119"/>
  <c r="T119" s="1"/>
  <c r="AL191"/>
  <c r="AM191" s="1"/>
  <c r="S92"/>
  <c r="T92" s="1"/>
  <c r="S86"/>
  <c r="T86" s="1"/>
  <c r="BD106"/>
  <c r="S93"/>
  <c r="T93" s="1"/>
  <c r="AL105"/>
  <c r="AM105" s="1"/>
  <c r="AL67"/>
  <c r="AM67" s="1"/>
  <c r="AL51"/>
  <c r="AM51" s="1"/>
  <c r="AL187"/>
  <c r="AM187" s="1"/>
  <c r="AL138"/>
  <c r="AM138" s="1"/>
  <c r="AL127"/>
  <c r="AM127" s="1"/>
  <c r="BD84"/>
  <c r="AL106"/>
  <c r="AM106" s="1"/>
  <c r="AL43"/>
  <c r="AM43" s="1"/>
  <c r="AL60"/>
  <c r="AM60" s="1"/>
  <c r="AL46"/>
  <c r="AM46" s="1"/>
  <c r="BD64"/>
  <c r="BD32"/>
  <c r="AL128"/>
  <c r="AM128" s="1"/>
  <c r="AL173"/>
  <c r="AM173" s="1"/>
  <c r="AL162"/>
  <c r="AM162" s="1"/>
  <c r="BD20"/>
  <c r="S210"/>
  <c r="T210" s="1"/>
  <c r="S206"/>
  <c r="T206" s="1"/>
  <c r="AL211"/>
  <c r="AM211" s="1"/>
  <c r="S196"/>
  <c r="T196" s="1"/>
  <c r="S187"/>
  <c r="T187" s="1"/>
  <c r="S89"/>
  <c r="T89" s="1"/>
  <c r="S95"/>
  <c r="T95" s="1"/>
  <c r="BD92"/>
  <c r="S125"/>
  <c r="T125" s="1"/>
  <c r="AL145"/>
  <c r="AM145" s="1"/>
  <c r="S168"/>
  <c r="T168" s="1"/>
  <c r="S197"/>
  <c r="T197" s="1"/>
  <c r="AL38"/>
  <c r="AM38" s="1"/>
  <c r="AL93"/>
  <c r="AM93" s="1"/>
  <c r="S87"/>
  <c r="T87" s="1"/>
  <c r="S88"/>
  <c r="T88" s="1"/>
  <c r="BD99"/>
  <c r="S121"/>
  <c r="T121" s="1"/>
  <c r="S115"/>
  <c r="T115" s="1"/>
  <c r="S132"/>
  <c r="T132" s="1"/>
  <c r="S170"/>
  <c r="T170" s="1"/>
  <c r="S147"/>
  <c r="T147" s="1"/>
  <c r="S149"/>
  <c r="T149" s="1"/>
  <c r="S182"/>
  <c r="T182" s="1"/>
  <c r="AL34"/>
  <c r="AM34" s="1"/>
  <c r="AL65"/>
  <c r="AM65" s="1"/>
  <c r="S128"/>
  <c r="T128" s="1"/>
  <c r="S146"/>
  <c r="T146" s="1"/>
  <c r="AL174"/>
  <c r="AM174" s="1"/>
  <c r="S161"/>
  <c r="T161" s="1"/>
  <c r="S178"/>
  <c r="T178" s="1"/>
  <c r="BD53"/>
  <c r="AL29"/>
  <c r="AM29" s="1"/>
  <c r="AL154"/>
  <c r="AM154" s="1"/>
  <c r="AL168"/>
  <c r="AM168" s="1"/>
  <c r="AL83"/>
  <c r="AM83" s="1"/>
  <c r="BD56"/>
  <c r="BD74"/>
  <c r="AL205"/>
  <c r="AM205" s="1"/>
  <c r="AL30"/>
  <c r="AM30" s="1"/>
  <c r="BD29"/>
  <c r="AL148"/>
  <c r="AM148" s="1"/>
  <c r="AL85"/>
  <c r="AM85" s="1"/>
  <c r="AL121"/>
  <c r="AM121" s="1"/>
  <c r="BD82"/>
  <c r="AL118"/>
  <c r="AM118" s="1"/>
  <c r="AL92"/>
  <c r="AM92" s="1"/>
  <c r="AS94" s="1"/>
  <c r="AR94" s="1"/>
  <c r="BD79"/>
  <c r="AL169"/>
  <c r="AM169" s="1"/>
  <c r="BD62"/>
  <c r="BD61"/>
  <c r="BD25"/>
  <c r="AL88"/>
  <c r="AM88" s="1"/>
  <c r="BD57"/>
  <c r="S713"/>
  <c r="T713" s="1"/>
  <c r="S707"/>
  <c r="T707" s="1"/>
  <c r="S699"/>
  <c r="T699" s="1"/>
  <c r="S689"/>
  <c r="T689" s="1"/>
  <c r="S680"/>
  <c r="T680" s="1"/>
  <c r="S674"/>
  <c r="T674" s="1"/>
  <c r="S665"/>
  <c r="T665" s="1"/>
  <c r="S661"/>
  <c r="T661" s="1"/>
  <c r="S650"/>
  <c r="T650" s="1"/>
  <c r="S642"/>
  <c r="T642" s="1"/>
  <c r="S634"/>
  <c r="T634" s="1"/>
  <c r="S626"/>
  <c r="T626" s="1"/>
  <c r="S616"/>
  <c r="T616" s="1"/>
  <c r="S601"/>
  <c r="T601" s="1"/>
  <c r="S595"/>
  <c r="T595" s="1"/>
  <c r="S585"/>
  <c r="T585" s="1"/>
  <c r="S576"/>
  <c r="T576" s="1"/>
  <c r="S570"/>
  <c r="T570" s="1"/>
  <c r="S561"/>
  <c r="T561" s="1"/>
  <c r="S551"/>
  <c r="T551" s="1"/>
  <c r="S545"/>
  <c r="T545" s="1"/>
  <c r="S536"/>
  <c r="T536" s="1"/>
  <c r="S526"/>
  <c r="T526" s="1"/>
  <c r="S522"/>
  <c r="T522" s="1"/>
  <c r="S516"/>
  <c r="T516" s="1"/>
  <c r="S504"/>
  <c r="T504" s="1"/>
  <c r="S495"/>
  <c r="T495" s="1"/>
  <c r="S491"/>
  <c r="T491" s="1"/>
  <c r="S481"/>
  <c r="T481" s="1"/>
  <c r="S473"/>
  <c r="T473" s="1"/>
  <c r="S467"/>
  <c r="T467" s="1"/>
  <c r="S457"/>
  <c r="T457" s="1"/>
  <c r="S451"/>
  <c r="T451" s="1"/>
  <c r="S441"/>
  <c r="T441" s="1"/>
  <c r="S432"/>
  <c r="T432" s="1"/>
  <c r="S426"/>
  <c r="T426" s="1"/>
  <c r="S415"/>
  <c r="T415" s="1"/>
  <c r="S410"/>
  <c r="T410" s="1"/>
  <c r="S400"/>
  <c r="T400" s="1"/>
  <c r="S393"/>
  <c r="T393" s="1"/>
  <c r="S385"/>
  <c r="T385" s="1"/>
  <c r="S377"/>
  <c r="T377" s="1"/>
  <c r="S370"/>
  <c r="T370" s="1"/>
  <c r="S362"/>
  <c r="T362" s="1"/>
  <c r="S354"/>
  <c r="T354" s="1"/>
  <c r="S345"/>
  <c r="T345" s="1"/>
  <c r="S335"/>
  <c r="T335" s="1"/>
  <c r="S330"/>
  <c r="T330" s="1"/>
  <c r="S323"/>
  <c r="T323" s="1"/>
  <c r="AL322"/>
  <c r="AM322" s="1"/>
  <c r="AL315"/>
  <c r="AM315" s="1"/>
  <c r="S306"/>
  <c r="T306" s="1"/>
  <c r="S302"/>
  <c r="T302" s="1"/>
  <c r="AL305"/>
  <c r="AM305" s="1"/>
  <c r="S294"/>
  <c r="T294" s="1"/>
  <c r="AL298"/>
  <c r="AM298" s="1"/>
  <c r="AL295"/>
  <c r="AM295" s="1"/>
  <c r="AL288"/>
  <c r="AM288" s="1"/>
  <c r="AL285"/>
  <c r="AM285" s="1"/>
  <c r="AL284"/>
  <c r="AM284" s="1"/>
  <c r="S269"/>
  <c r="T269" s="1"/>
  <c r="S265"/>
  <c r="T265" s="1"/>
  <c r="AL272"/>
  <c r="AM272" s="1"/>
  <c r="AL264"/>
  <c r="AM264" s="1"/>
  <c r="AL260"/>
  <c r="AM260" s="1"/>
  <c r="S250"/>
  <c r="T250" s="1"/>
  <c r="S246"/>
  <c r="T246" s="1"/>
  <c r="S242"/>
  <c r="T242" s="1"/>
  <c r="AL247"/>
  <c r="AM247" s="1"/>
  <c r="AL242"/>
  <c r="AM242" s="1"/>
  <c r="AL237"/>
  <c r="AM237" s="1"/>
  <c r="S226"/>
  <c r="T226" s="1"/>
  <c r="S222"/>
  <c r="T222" s="1"/>
  <c r="AL226"/>
  <c r="AM226" s="1"/>
  <c r="S619"/>
  <c r="T619" s="1"/>
  <c r="S611"/>
  <c r="T611" s="1"/>
  <c r="S606"/>
  <c r="T606" s="1"/>
  <c r="S592"/>
  <c r="T592" s="1"/>
  <c r="S587"/>
  <c r="T587" s="1"/>
  <c r="S578"/>
  <c r="T578" s="1"/>
  <c r="S568"/>
  <c r="T568" s="1"/>
  <c r="S563"/>
  <c r="T563" s="1"/>
  <c r="S554"/>
  <c r="T554" s="1"/>
  <c r="S544"/>
  <c r="T544" s="1"/>
  <c r="S538"/>
  <c r="T538" s="1"/>
  <c r="S530"/>
  <c r="T530" s="1"/>
  <c r="S523"/>
  <c r="T523" s="1"/>
  <c r="S513"/>
  <c r="T513" s="1"/>
  <c r="S505"/>
  <c r="T505" s="1"/>
  <c r="S499"/>
  <c r="T499" s="1"/>
  <c r="S489"/>
  <c r="T489" s="1"/>
  <c r="S482"/>
  <c r="T482" s="1"/>
  <c r="S476"/>
  <c r="T476" s="1"/>
  <c r="S466"/>
  <c r="T466" s="1"/>
  <c r="S459"/>
  <c r="T459" s="1"/>
  <c r="S449"/>
  <c r="T449" s="1"/>
  <c r="S442"/>
  <c r="T442" s="1"/>
  <c r="S433"/>
  <c r="T433" s="1"/>
  <c r="S425"/>
  <c r="T425" s="1"/>
  <c r="S418"/>
  <c r="T418" s="1"/>
  <c r="S409"/>
  <c r="T409" s="1"/>
  <c r="S401"/>
  <c r="T401" s="1"/>
  <c r="S392"/>
  <c r="T392" s="1"/>
  <c r="S386"/>
  <c r="T386" s="1"/>
  <c r="S379"/>
  <c r="T379" s="1"/>
  <c r="S369"/>
  <c r="T369" s="1"/>
  <c r="S363"/>
  <c r="T363" s="1"/>
  <c r="S353"/>
  <c r="T353" s="1"/>
  <c r="S346"/>
  <c r="T346" s="1"/>
  <c r="S337"/>
  <c r="T337" s="1"/>
  <c r="S329"/>
  <c r="T329" s="1"/>
  <c r="S320"/>
  <c r="T320" s="1"/>
  <c r="S316"/>
  <c r="T316" s="1"/>
  <c r="S314"/>
  <c r="T314" s="1"/>
  <c r="S311"/>
  <c r="T311" s="1"/>
  <c r="S308"/>
  <c r="T308" s="1"/>
  <c r="AL310"/>
  <c r="AM310" s="1"/>
  <c r="AL307"/>
  <c r="AM307" s="1"/>
  <c r="AL302"/>
  <c r="AM302" s="1"/>
  <c r="S290"/>
  <c r="T290" s="1"/>
  <c r="AL294"/>
  <c r="AM294" s="1"/>
  <c r="S284"/>
  <c r="T284" s="1"/>
  <c r="S279"/>
  <c r="T279" s="1"/>
  <c r="AL283"/>
  <c r="AM283" s="1"/>
  <c r="AL278"/>
  <c r="AM278" s="1"/>
  <c r="AL275"/>
  <c r="AM275" s="1"/>
  <c r="AL271"/>
  <c r="AM271" s="1"/>
  <c r="AL265"/>
  <c r="AM265" s="1"/>
  <c r="AL263"/>
  <c r="AM263" s="1"/>
  <c r="AL257"/>
  <c r="AM257" s="1"/>
  <c r="AL254"/>
  <c r="AM254" s="1"/>
  <c r="AL250"/>
  <c r="AM250" s="1"/>
  <c r="S238"/>
  <c r="T238" s="1"/>
  <c r="S234"/>
  <c r="T234" s="1"/>
  <c r="AL238"/>
  <c r="AM238" s="1"/>
  <c r="AL235"/>
  <c r="AM235" s="1"/>
  <c r="AL231"/>
  <c r="AM231" s="1"/>
  <c r="S218"/>
  <c r="T218" s="1"/>
  <c r="AL223"/>
  <c r="AM223" s="1"/>
  <c r="AL220"/>
  <c r="AM220" s="1"/>
  <c r="AL213"/>
  <c r="AM213" s="1"/>
  <c r="S202"/>
  <c r="T202" s="1"/>
  <c r="S198"/>
  <c r="T198" s="1"/>
  <c r="S186"/>
  <c r="T186" s="1"/>
  <c r="BD107"/>
  <c r="AL126"/>
  <c r="AM126" s="1"/>
  <c r="S141"/>
  <c r="T141" s="1"/>
  <c r="S162"/>
  <c r="T162" s="1"/>
  <c r="AL59"/>
  <c r="AM59" s="1"/>
  <c r="BD38"/>
  <c r="BD47"/>
  <c r="S96"/>
  <c r="T96" s="1"/>
  <c r="AL104"/>
  <c r="AM104" s="1"/>
  <c r="BD112"/>
  <c r="BK115" s="1"/>
  <c r="BJ115" s="1"/>
  <c r="S104"/>
  <c r="T104" s="1"/>
  <c r="S134"/>
  <c r="T134" s="1"/>
  <c r="S120"/>
  <c r="T120" s="1"/>
  <c r="S137"/>
  <c r="T137" s="1"/>
  <c r="S167"/>
  <c r="T167" s="1"/>
  <c r="AL155"/>
  <c r="AM155" s="1"/>
  <c r="BD45"/>
  <c r="AL186"/>
  <c r="AM186" s="1"/>
  <c r="S173"/>
  <c r="T173" s="1"/>
  <c r="BD55"/>
  <c r="BD104"/>
  <c r="S144"/>
  <c r="T144" s="1"/>
  <c r="S174"/>
  <c r="T174" s="1"/>
  <c r="AL190"/>
  <c r="AM190" s="1"/>
  <c r="S177"/>
  <c r="T177" s="1"/>
  <c r="S194"/>
  <c r="T194" s="1"/>
  <c r="AL55"/>
  <c r="AM55" s="1"/>
  <c r="AL146"/>
  <c r="AM146" s="1"/>
  <c r="AL120"/>
  <c r="AM120" s="1"/>
  <c r="AL72"/>
  <c r="AM72" s="1"/>
  <c r="BD51"/>
  <c r="AL70"/>
  <c r="AM70" s="1"/>
  <c r="BD28"/>
  <c r="AL198"/>
  <c r="AM198" s="1"/>
  <c r="AL161"/>
  <c r="AM161" s="1"/>
  <c r="AL199"/>
  <c r="AM199" s="1"/>
  <c r="AL158"/>
  <c r="AM158" s="1"/>
  <c r="AL132"/>
  <c r="AM132" s="1"/>
  <c r="BD68"/>
  <c r="AL97"/>
  <c r="AM97" s="1"/>
  <c r="BD77"/>
  <c r="AL108"/>
  <c r="AM108" s="1"/>
  <c r="BD80"/>
  <c r="AL61"/>
  <c r="AM61" s="1"/>
  <c r="AL185"/>
  <c r="AM185" s="1"/>
  <c r="BD88"/>
  <c r="BD85"/>
  <c r="BD95"/>
  <c r="BD70"/>
  <c r="AL222"/>
  <c r="AM222" s="1"/>
  <c r="S209"/>
  <c r="T209" s="1"/>
  <c r="AL215"/>
  <c r="AM215" s="1"/>
  <c r="AL210"/>
  <c r="AM210" s="1"/>
  <c r="S191"/>
  <c r="T191" s="1"/>
  <c r="S172"/>
  <c r="T172" s="1"/>
  <c r="BD96"/>
  <c r="BD111"/>
  <c r="S124"/>
  <c r="T124" s="1"/>
  <c r="S157"/>
  <c r="T157" s="1"/>
  <c r="S127"/>
  <c r="T127" s="1"/>
  <c r="S192"/>
  <c r="T192" s="1"/>
  <c r="AL58"/>
  <c r="AM58" s="1"/>
  <c r="BD89"/>
  <c r="S81"/>
  <c r="T81" s="1"/>
  <c r="BD98"/>
  <c r="AL82"/>
  <c r="AM82" s="1"/>
  <c r="S110"/>
  <c r="T110" s="1"/>
  <c r="S113"/>
  <c r="T113" s="1"/>
  <c r="AL137"/>
  <c r="AM137" s="1"/>
  <c r="S156"/>
  <c r="T156" s="1"/>
  <c r="AL196"/>
  <c r="AM196" s="1"/>
  <c r="S179"/>
  <c r="T179" s="1"/>
  <c r="AL40"/>
  <c r="AM40" s="1"/>
  <c r="S91"/>
  <c r="T91" s="1"/>
  <c r="S107"/>
  <c r="T107" s="1"/>
  <c r="S97"/>
  <c r="T97" s="1"/>
  <c r="AL149"/>
  <c r="AM149" s="1"/>
  <c r="S152"/>
  <c r="T152" s="1"/>
  <c r="S145"/>
  <c r="T145" s="1"/>
  <c r="S183"/>
  <c r="T183" s="1"/>
  <c r="AL69"/>
  <c r="AM69" s="1"/>
  <c r="AL182"/>
  <c r="AM182" s="1"/>
  <c r="AL184"/>
  <c r="AM184" s="1"/>
  <c r="AL135"/>
  <c r="AM135" s="1"/>
  <c r="AL94"/>
  <c r="AM94" s="1"/>
  <c r="AL89"/>
  <c r="AM89" s="1"/>
  <c r="AL66"/>
  <c r="AM66" s="1"/>
  <c r="BD63"/>
  <c r="AL32"/>
  <c r="AM32" s="1"/>
  <c r="AL80"/>
  <c r="AM80" s="1"/>
  <c r="AL172"/>
  <c r="AM172" s="1"/>
  <c r="AL183"/>
  <c r="AM183" s="1"/>
  <c r="AL181"/>
  <c r="AM181" s="1"/>
  <c r="AL164"/>
  <c r="AM164" s="1"/>
  <c r="AL178"/>
  <c r="AM178" s="1"/>
  <c r="AS180" s="1"/>
  <c r="AR180" s="1"/>
  <c r="AL141"/>
  <c r="AM141" s="1"/>
  <c r="AL77"/>
  <c r="AM77" s="1"/>
  <c r="BD67"/>
  <c r="BD46"/>
  <c r="BD24"/>
  <c r="AL167"/>
  <c r="AM167" s="1"/>
  <c r="BD40"/>
  <c r="AL35"/>
  <c r="AM35" s="1"/>
  <c r="AZ20"/>
  <c r="BG31" s="1"/>
  <c r="BD16"/>
  <c r="BE16" s="1"/>
  <c r="AK328"/>
  <c r="R956"/>
  <c r="AK329"/>
  <c r="R954"/>
  <c r="R959"/>
  <c r="R951"/>
  <c r="S954" s="1"/>
  <c r="T954" s="1"/>
  <c r="R955"/>
  <c r="R961"/>
  <c r="R960"/>
  <c r="R952"/>
  <c r="R957"/>
  <c r="AK330"/>
  <c r="R953"/>
  <c r="S957" s="1"/>
  <c r="T957" s="1"/>
  <c r="R958"/>
  <c r="AK327"/>
  <c r="AL323" s="1"/>
  <c r="AM323" s="1"/>
  <c r="S925"/>
  <c r="T925" s="1"/>
  <c r="Z928" s="1"/>
  <c r="Y928" s="1"/>
  <c r="S906"/>
  <c r="T906" s="1"/>
  <c r="S891"/>
  <c r="T891" s="1"/>
  <c r="S874"/>
  <c r="T874" s="1"/>
  <c r="S866"/>
  <c r="T866" s="1"/>
  <c r="S858"/>
  <c r="T858" s="1"/>
  <c r="S850"/>
  <c r="T850" s="1"/>
  <c r="S843"/>
  <c r="T843" s="1"/>
  <c r="S835"/>
  <c r="T835" s="1"/>
  <c r="S819"/>
  <c r="T819" s="1"/>
  <c r="S811"/>
  <c r="T811" s="1"/>
  <c r="S804"/>
  <c r="T804" s="1"/>
  <c r="Z786"/>
  <c r="Y786" s="1"/>
  <c r="S781"/>
  <c r="T781" s="1"/>
  <c r="S755"/>
  <c r="T755" s="1"/>
  <c r="S739"/>
  <c r="T739" s="1"/>
  <c r="S731"/>
  <c r="T731" s="1"/>
  <c r="S714"/>
  <c r="T714" s="1"/>
  <c r="S697"/>
  <c r="T697" s="1"/>
  <c r="S690"/>
  <c r="T690" s="1"/>
  <c r="S683"/>
  <c r="T683" s="1"/>
  <c r="S675"/>
  <c r="T675" s="1"/>
  <c r="S668"/>
  <c r="T668" s="1"/>
  <c r="S652"/>
  <c r="T652" s="1"/>
  <c r="S644"/>
  <c r="T644" s="1"/>
  <c r="S627"/>
  <c r="T627" s="1"/>
  <c r="S939"/>
  <c r="T939" s="1"/>
  <c r="S951"/>
  <c r="T951" s="1"/>
  <c r="S944"/>
  <c r="T944" s="1"/>
  <c r="S937"/>
  <c r="T937" s="1"/>
  <c r="S926"/>
  <c r="T926" s="1"/>
  <c r="S918"/>
  <c r="T918" s="1"/>
  <c r="S911"/>
  <c r="T911" s="1"/>
  <c r="S901"/>
  <c r="T901" s="1"/>
  <c r="S894"/>
  <c r="T894" s="1"/>
  <c r="S887"/>
  <c r="T887" s="1"/>
  <c r="S879"/>
  <c r="T879" s="1"/>
  <c r="S872"/>
  <c r="T872" s="1"/>
  <c r="S861"/>
  <c r="T861" s="1"/>
  <c r="S854"/>
  <c r="T854" s="1"/>
  <c r="S846"/>
  <c r="T846" s="1"/>
  <c r="S838"/>
  <c r="T838" s="1"/>
  <c r="S829"/>
  <c r="T829" s="1"/>
  <c r="S823"/>
  <c r="T823" s="1"/>
  <c r="S814"/>
  <c r="T814" s="1"/>
  <c r="S808"/>
  <c r="T808" s="1"/>
  <c r="S798"/>
  <c r="T798" s="1"/>
  <c r="S793"/>
  <c r="T793" s="1"/>
  <c r="S784"/>
  <c r="T784" s="1"/>
  <c r="S774"/>
  <c r="T774" s="1"/>
  <c r="S766"/>
  <c r="T766" s="1"/>
  <c r="S757"/>
  <c r="T757" s="1"/>
  <c r="S750"/>
  <c r="T750" s="1"/>
  <c r="S742"/>
  <c r="T742" s="1"/>
  <c r="S734"/>
  <c r="T734" s="1"/>
  <c r="S726"/>
  <c r="T726" s="1"/>
  <c r="S717"/>
  <c r="T717" s="1"/>
  <c r="S706"/>
  <c r="T706" s="1"/>
  <c r="S691"/>
  <c r="T691" s="1"/>
  <c r="S673"/>
  <c r="T673" s="1"/>
  <c r="S658"/>
  <c r="T658" s="1"/>
  <c r="S640"/>
  <c r="T640" s="1"/>
  <c r="S936"/>
  <c r="T936" s="1"/>
  <c r="S930"/>
  <c r="T930" s="1"/>
  <c r="S921"/>
  <c r="T921" s="1"/>
  <c r="S912"/>
  <c r="T912" s="1"/>
  <c r="S904"/>
  <c r="T904" s="1"/>
  <c r="S898"/>
  <c r="T898" s="1"/>
  <c r="S888"/>
  <c r="T888" s="1"/>
  <c r="S882"/>
  <c r="T882" s="1"/>
  <c r="S871"/>
  <c r="T871" s="1"/>
  <c r="Z874" s="1"/>
  <c r="Y874" s="1"/>
  <c r="S864"/>
  <c r="T864" s="1"/>
  <c r="S857"/>
  <c r="T857" s="1"/>
  <c r="S849"/>
  <c r="T849" s="1"/>
  <c r="S842"/>
  <c r="T842" s="1"/>
  <c r="S832"/>
  <c r="T832" s="1"/>
  <c r="S825"/>
  <c r="T825" s="1"/>
  <c r="S816"/>
  <c r="T816" s="1"/>
  <c r="S809"/>
  <c r="T809" s="1"/>
  <c r="S799"/>
  <c r="T799" s="1"/>
  <c r="S792"/>
  <c r="T792" s="1"/>
  <c r="S787"/>
  <c r="T787" s="1"/>
  <c r="S776"/>
  <c r="T776" s="1"/>
  <c r="S768"/>
  <c r="T768" s="1"/>
  <c r="S760"/>
  <c r="T760" s="1"/>
  <c r="S753"/>
  <c r="T753" s="1"/>
  <c r="S744"/>
  <c r="T744" s="1"/>
  <c r="S738"/>
  <c r="T738" s="1"/>
  <c r="S729"/>
  <c r="T729" s="1"/>
  <c r="S722"/>
  <c r="T722" s="1"/>
  <c r="S711"/>
  <c r="T711" s="1"/>
  <c r="S705"/>
  <c r="T705" s="1"/>
  <c r="S696"/>
  <c r="T696" s="1"/>
  <c r="Z699" s="1"/>
  <c r="Y699" s="1"/>
  <c r="S688"/>
  <c r="T688" s="1"/>
  <c r="S682"/>
  <c r="T682" s="1"/>
  <c r="S672"/>
  <c r="T672" s="1"/>
  <c r="S664"/>
  <c r="T664" s="1"/>
  <c r="Z667" s="1"/>
  <c r="Y667" s="1"/>
  <c r="S656"/>
  <c r="T656" s="1"/>
  <c r="S649"/>
  <c r="T649" s="1"/>
  <c r="S641"/>
  <c r="T641" s="1"/>
  <c r="S632"/>
  <c r="T632" s="1"/>
  <c r="Z635" s="1"/>
  <c r="Y635" s="1"/>
  <c r="S625"/>
  <c r="T625" s="1"/>
  <c r="S615"/>
  <c r="T615" s="1"/>
  <c r="S942"/>
  <c r="T942" s="1"/>
  <c r="S948"/>
  <c r="T948" s="1"/>
  <c r="S941"/>
  <c r="T941" s="1"/>
  <c r="S929"/>
  <c r="T929" s="1"/>
  <c r="Z932" s="1"/>
  <c r="Y932" s="1"/>
  <c r="S924"/>
  <c r="T924" s="1"/>
  <c r="Z927" s="1"/>
  <c r="Y927" s="1"/>
  <c r="S916"/>
  <c r="T916" s="1"/>
  <c r="S907"/>
  <c r="T907" s="1"/>
  <c r="Z910" s="1"/>
  <c r="Y910" s="1"/>
  <c r="S900"/>
  <c r="T900" s="1"/>
  <c r="S893"/>
  <c r="T893" s="1"/>
  <c r="Z896" s="1"/>
  <c r="Y896" s="1"/>
  <c r="S884"/>
  <c r="T884" s="1"/>
  <c r="S878"/>
  <c r="T878" s="1"/>
  <c r="Z881" s="1"/>
  <c r="Y881" s="1"/>
  <c r="S867"/>
  <c r="T867" s="1"/>
  <c r="S862"/>
  <c r="T862" s="1"/>
  <c r="Z865" s="1"/>
  <c r="Y865" s="1"/>
  <c r="S852"/>
  <c r="T852" s="1"/>
  <c r="S844"/>
  <c r="T844" s="1"/>
  <c r="Z847" s="1"/>
  <c r="Y847" s="1"/>
  <c r="S837"/>
  <c r="T837" s="1"/>
  <c r="S828"/>
  <c r="T828" s="1"/>
  <c r="Z831" s="1"/>
  <c r="Y831" s="1"/>
  <c r="S820"/>
  <c r="T820" s="1"/>
  <c r="S812"/>
  <c r="T812" s="1"/>
  <c r="Z815" s="1"/>
  <c r="Y815" s="1"/>
  <c r="S803"/>
  <c r="T803" s="1"/>
  <c r="S796"/>
  <c r="T796" s="1"/>
  <c r="Z799" s="1"/>
  <c r="Y799" s="1"/>
  <c r="S788"/>
  <c r="T788" s="1"/>
  <c r="S778"/>
  <c r="T778" s="1"/>
  <c r="Z781" s="1"/>
  <c r="Y781" s="1"/>
  <c r="S772"/>
  <c r="T772" s="1"/>
  <c r="S763"/>
  <c r="T763" s="1"/>
  <c r="Z766" s="1"/>
  <c r="Y766" s="1"/>
  <c r="S756"/>
  <c r="T756" s="1"/>
  <c r="S748"/>
  <c r="T748" s="1"/>
  <c r="Z751" s="1"/>
  <c r="Y751" s="1"/>
  <c r="S740"/>
  <c r="T740" s="1"/>
  <c r="S732"/>
  <c r="T732" s="1"/>
  <c r="Z735" s="1"/>
  <c r="Y735" s="1"/>
  <c r="S724"/>
  <c r="T724" s="1"/>
  <c r="S716"/>
  <c r="T716" s="1"/>
  <c r="Z719" s="1"/>
  <c r="Y719" s="1"/>
  <c r="S700"/>
  <c r="T700" s="1"/>
  <c r="S684"/>
  <c r="T684" s="1"/>
  <c r="Z687" s="1"/>
  <c r="Y687" s="1"/>
  <c r="S667"/>
  <c r="T667" s="1"/>
  <c r="S651"/>
  <c r="T651" s="1"/>
  <c r="Z654" s="1"/>
  <c r="Y654" s="1"/>
  <c r="S636"/>
  <c r="T636" s="1"/>
  <c r="S624"/>
  <c r="T624" s="1"/>
  <c r="S613"/>
  <c r="T613" s="1"/>
  <c r="S598"/>
  <c r="T598" s="1"/>
  <c r="S591"/>
  <c r="T591" s="1"/>
  <c r="S583"/>
  <c r="T583" s="1"/>
  <c r="S575"/>
  <c r="T575" s="1"/>
  <c r="S567"/>
  <c r="T567" s="1"/>
  <c r="S560"/>
  <c r="T560" s="1"/>
  <c r="S553"/>
  <c r="T553" s="1"/>
  <c r="S528"/>
  <c r="T528" s="1"/>
  <c r="S520"/>
  <c r="T520" s="1"/>
  <c r="S506"/>
  <c r="T506" s="1"/>
  <c r="S486"/>
  <c r="T486" s="1"/>
  <c r="S480"/>
  <c r="T480" s="1"/>
  <c r="S464"/>
  <c r="T464" s="1"/>
  <c r="S446"/>
  <c r="T446" s="1"/>
  <c r="S439"/>
  <c r="T439" s="1"/>
  <c r="S434"/>
  <c r="T434" s="1"/>
  <c r="S416"/>
  <c r="T416" s="1"/>
  <c r="S390"/>
  <c r="T390" s="1"/>
  <c r="S383"/>
  <c r="T383" s="1"/>
  <c r="S376"/>
  <c r="T376" s="1"/>
  <c r="S350"/>
  <c r="T350" s="1"/>
  <c r="S342"/>
  <c r="T342" s="1"/>
  <c r="S334"/>
  <c r="T334" s="1"/>
  <c r="S321"/>
  <c r="T321" s="1"/>
  <c r="S319"/>
  <c r="T319" s="1"/>
  <c r="Z322" s="1"/>
  <c r="Y322" s="1"/>
  <c r="Z313"/>
  <c r="Y313" s="1"/>
  <c r="S304"/>
  <c r="T304" s="1"/>
  <c r="S301"/>
  <c r="T301" s="1"/>
  <c r="Z304" s="1"/>
  <c r="Y304" s="1"/>
  <c r="S297"/>
  <c r="T297" s="1"/>
  <c r="S293"/>
  <c r="T293" s="1"/>
  <c r="Z296" s="1"/>
  <c r="Y296" s="1"/>
  <c r="S285"/>
  <c r="T285" s="1"/>
  <c r="AL290"/>
  <c r="AM290" s="1"/>
  <c r="S277"/>
  <c r="T277" s="1"/>
  <c r="S272"/>
  <c r="T272" s="1"/>
  <c r="AL274"/>
  <c r="AM274" s="1"/>
  <c r="AL268"/>
  <c r="AM268" s="1"/>
  <c r="AL261"/>
  <c r="AM261" s="1"/>
  <c r="AS264" s="1"/>
  <c r="AR264" s="1"/>
  <c r="AL258"/>
  <c r="AM258" s="1"/>
  <c r="S241"/>
  <c r="T241" s="1"/>
  <c r="AL240"/>
  <c r="AM240" s="1"/>
  <c r="S224"/>
  <c r="T224" s="1"/>
  <c r="S217"/>
  <c r="T217" s="1"/>
  <c r="S617"/>
  <c r="T617" s="1"/>
  <c r="Z620" s="1"/>
  <c r="Y620" s="1"/>
  <c r="S610"/>
  <c r="T610" s="1"/>
  <c r="Z612" s="1"/>
  <c r="Y612" s="1"/>
  <c r="S599"/>
  <c r="T599" s="1"/>
  <c r="S594"/>
  <c r="T594" s="1"/>
  <c r="S582"/>
  <c r="T582" s="1"/>
  <c r="S577"/>
  <c r="T577" s="1"/>
  <c r="S569"/>
  <c r="T569" s="1"/>
  <c r="S559"/>
  <c r="T559" s="1"/>
  <c r="S552"/>
  <c r="T552" s="1"/>
  <c r="S541"/>
  <c r="T541" s="1"/>
  <c r="S537"/>
  <c r="T537" s="1"/>
  <c r="Z540" s="1"/>
  <c r="Y540" s="1"/>
  <c r="S527"/>
  <c r="T527" s="1"/>
  <c r="S519"/>
  <c r="T519" s="1"/>
  <c r="S514"/>
  <c r="T514" s="1"/>
  <c r="S502"/>
  <c r="T502" s="1"/>
  <c r="S498"/>
  <c r="T498" s="1"/>
  <c r="S488"/>
  <c r="T488" s="1"/>
  <c r="S478"/>
  <c r="T478" s="1"/>
  <c r="S472"/>
  <c r="T472" s="1"/>
  <c r="S463"/>
  <c r="T463" s="1"/>
  <c r="S456"/>
  <c r="T456" s="1"/>
  <c r="S448"/>
  <c r="T448" s="1"/>
  <c r="S440"/>
  <c r="T440" s="1"/>
  <c r="S430"/>
  <c r="T430" s="1"/>
  <c r="S424"/>
  <c r="T424" s="1"/>
  <c r="S417"/>
  <c r="T417" s="1"/>
  <c r="S408"/>
  <c r="T408" s="1"/>
  <c r="S402"/>
  <c r="T402" s="1"/>
  <c r="S394"/>
  <c r="T394" s="1"/>
  <c r="S384"/>
  <c r="T384" s="1"/>
  <c r="S375"/>
  <c r="T375" s="1"/>
  <c r="Z378" s="1"/>
  <c r="Y378" s="1"/>
  <c r="S368"/>
  <c r="T368" s="1"/>
  <c r="S360"/>
  <c r="T360" s="1"/>
  <c r="S352"/>
  <c r="T352" s="1"/>
  <c r="S344"/>
  <c r="T344" s="1"/>
  <c r="Z347" s="1"/>
  <c r="Y347" s="1"/>
  <c r="S338"/>
  <c r="T338" s="1"/>
  <c r="S328"/>
  <c r="T328" s="1"/>
  <c r="S322"/>
  <c r="T322" s="1"/>
  <c r="S317"/>
  <c r="T317" s="1"/>
  <c r="Z320" s="1"/>
  <c r="Y320" s="1"/>
  <c r="S313"/>
  <c r="T313" s="1"/>
  <c r="AL319"/>
  <c r="AM319" s="1"/>
  <c r="S307"/>
  <c r="T307" s="1"/>
  <c r="Z310" s="1"/>
  <c r="Y310" s="1"/>
  <c r="S298"/>
  <c r="T298" s="1"/>
  <c r="AL301"/>
  <c r="AM301" s="1"/>
  <c r="AL296"/>
  <c r="AM296" s="1"/>
  <c r="AL293"/>
  <c r="AM293" s="1"/>
  <c r="AS296" s="1"/>
  <c r="AR296" s="1"/>
  <c r="S281"/>
  <c r="T281" s="1"/>
  <c r="S278"/>
  <c r="T278" s="1"/>
  <c r="Z281" s="1"/>
  <c r="Y281" s="1"/>
  <c r="AL281"/>
  <c r="AM281" s="1"/>
  <c r="AS284" s="1"/>
  <c r="AR284" s="1"/>
  <c r="S271"/>
  <c r="T271" s="1"/>
  <c r="AL273"/>
  <c r="AM273" s="1"/>
  <c r="AL269"/>
  <c r="AM269" s="1"/>
  <c r="AS272" s="1"/>
  <c r="AR272" s="1"/>
  <c r="AL266"/>
  <c r="AM266" s="1"/>
  <c r="S253"/>
  <c r="T253" s="1"/>
  <c r="S249"/>
  <c r="T249" s="1"/>
  <c r="S247"/>
  <c r="T247" s="1"/>
  <c r="AL249"/>
  <c r="AM249" s="1"/>
  <c r="AL245"/>
  <c r="AM245" s="1"/>
  <c r="AS248" s="1"/>
  <c r="AR248" s="1"/>
  <c r="S230"/>
  <c r="T230" s="1"/>
  <c r="AL233"/>
  <c r="AM233" s="1"/>
  <c r="S221"/>
  <c r="T221" s="1"/>
  <c r="Z224" s="1"/>
  <c r="Y224" s="1"/>
  <c r="AL225"/>
  <c r="AM225" s="1"/>
  <c r="AL221"/>
  <c r="AM221" s="1"/>
  <c r="AL218"/>
  <c r="AM218" s="1"/>
  <c r="AL214"/>
  <c r="AM214" s="1"/>
  <c r="S188"/>
  <c r="T188" s="1"/>
  <c r="S181"/>
  <c r="T181" s="1"/>
  <c r="Z184" s="1"/>
  <c r="Y184" s="1"/>
  <c r="S143"/>
  <c r="T143" s="1"/>
  <c r="Z146" s="1"/>
  <c r="Y146" s="1"/>
  <c r="AL99"/>
  <c r="AM99" s="1"/>
  <c r="S116"/>
  <c r="T116" s="1"/>
  <c r="Z119" s="1"/>
  <c r="Y119" s="1"/>
  <c r="S142"/>
  <c r="T142" s="1"/>
  <c r="Z145" s="1"/>
  <c r="Y145" s="1"/>
  <c r="S133"/>
  <c r="T133" s="1"/>
  <c r="S154"/>
  <c r="T154" s="1"/>
  <c r="Z157" s="1"/>
  <c r="Y157" s="1"/>
  <c r="S184"/>
  <c r="T184" s="1"/>
  <c r="Z187" s="1"/>
  <c r="Y187" s="1"/>
  <c r="BK112"/>
  <c r="BJ112" s="1"/>
  <c r="S130"/>
  <c r="T130" s="1"/>
  <c r="S151"/>
  <c r="T151" s="1"/>
  <c r="Z154" s="1"/>
  <c r="Y154" s="1"/>
  <c r="S117"/>
  <c r="T117" s="1"/>
  <c r="AS168"/>
  <c r="AR168" s="1"/>
  <c r="S193"/>
  <c r="T193" s="1"/>
  <c r="AL44"/>
  <c r="AM44" s="1"/>
  <c r="AL50"/>
  <c r="AM50" s="1"/>
  <c r="AS53" s="1"/>
  <c r="AR53" s="1"/>
  <c r="AL176"/>
  <c r="AM176" s="1"/>
  <c r="AL103"/>
  <c r="AM103" s="1"/>
  <c r="BD83"/>
  <c r="AL81"/>
  <c r="AM81" s="1"/>
  <c r="BD54"/>
  <c r="BD26"/>
  <c r="AL62"/>
  <c r="AM62" s="1"/>
  <c r="AL123"/>
  <c r="AM123" s="1"/>
  <c r="AL153"/>
  <c r="AM153" s="1"/>
  <c r="AS117"/>
  <c r="AR117" s="1"/>
  <c r="AL170"/>
  <c r="AM170" s="1"/>
  <c r="AL125"/>
  <c r="AM125" s="1"/>
  <c r="AL203"/>
  <c r="AM203" s="1"/>
  <c r="AL73"/>
  <c r="AM73" s="1"/>
  <c r="BD59"/>
  <c r="BD58"/>
  <c r="BK61" s="1"/>
  <c r="BJ61" s="1"/>
  <c r="BD19"/>
  <c r="AL64"/>
  <c r="AM64" s="1"/>
  <c r="AS67" s="1"/>
  <c r="AR67" s="1"/>
  <c r="BD44"/>
  <c r="S211"/>
  <c r="T211" s="1"/>
  <c r="AL217"/>
  <c r="AM217" s="1"/>
  <c r="S204"/>
  <c r="T204" s="1"/>
  <c r="Z207" s="1"/>
  <c r="Y207" s="1"/>
  <c r="AL208"/>
  <c r="AM208" s="1"/>
  <c r="S199"/>
  <c r="T199" s="1"/>
  <c r="S140"/>
  <c r="T140" s="1"/>
  <c r="Z143" s="1"/>
  <c r="Y143" s="1"/>
  <c r="AL202"/>
  <c r="AM202" s="1"/>
  <c r="AS205" s="1"/>
  <c r="AR205" s="1"/>
  <c r="BD30"/>
  <c r="BD50"/>
  <c r="BK53" s="1"/>
  <c r="BJ53" s="1"/>
  <c r="BD81"/>
  <c r="BD103"/>
  <c r="S101"/>
  <c r="T101" s="1"/>
  <c r="AL159"/>
  <c r="AM159" s="1"/>
  <c r="S166"/>
  <c r="T166" s="1"/>
  <c r="Z169" s="1"/>
  <c r="Y169" s="1"/>
  <c r="S175"/>
  <c r="T175" s="1"/>
  <c r="BD17"/>
  <c r="AL193"/>
  <c r="AM193" s="1"/>
  <c r="AL45"/>
  <c r="AM45" s="1"/>
  <c r="BD41"/>
  <c r="BK44" s="1"/>
  <c r="BJ44" s="1"/>
  <c r="S83"/>
  <c r="T83" s="1"/>
  <c r="S90"/>
  <c r="T90" s="1"/>
  <c r="Z93" s="1"/>
  <c r="Y93" s="1"/>
  <c r="AL68"/>
  <c r="AM68" s="1"/>
  <c r="S84"/>
  <c r="T84" s="1"/>
  <c r="S94"/>
  <c r="T94" s="1"/>
  <c r="S109"/>
  <c r="T109" s="1"/>
  <c r="AL140"/>
  <c r="AM140" s="1"/>
  <c r="S135"/>
  <c r="T135" s="1"/>
  <c r="AL200"/>
  <c r="AM200" s="1"/>
  <c r="BD69"/>
  <c r="S82"/>
  <c r="T82" s="1"/>
  <c r="S80"/>
  <c r="T80" s="1"/>
  <c r="S105"/>
  <c r="T105" s="1"/>
  <c r="AL109"/>
  <c r="AM109" s="1"/>
  <c r="AL115"/>
  <c r="AM115" s="1"/>
  <c r="S108"/>
  <c r="T108" s="1"/>
  <c r="BD94"/>
  <c r="AL179"/>
  <c r="AM179" s="1"/>
  <c r="AS182" s="1"/>
  <c r="AR182" s="1"/>
  <c r="AL28"/>
  <c r="AM28" s="1"/>
  <c r="AL136"/>
  <c r="AM136" s="1"/>
  <c r="AL122"/>
  <c r="AM122" s="1"/>
  <c r="AL79"/>
  <c r="AM79" s="1"/>
  <c r="AS82" s="1"/>
  <c r="AR82" s="1"/>
  <c r="AL119"/>
  <c r="AM119" s="1"/>
  <c r="AL74"/>
  <c r="AM74" s="1"/>
  <c r="AL101"/>
  <c r="AM101" s="1"/>
  <c r="BD37"/>
  <c r="BD43"/>
  <c r="AL41"/>
  <c r="AM41" s="1"/>
  <c r="AS44" s="1"/>
  <c r="AR44" s="1"/>
  <c r="AL84"/>
  <c r="AM84" s="1"/>
  <c r="AL189"/>
  <c r="AM189" s="1"/>
  <c r="AL27"/>
  <c r="AM27" s="1"/>
  <c r="BD48"/>
  <c r="AL188"/>
  <c r="AM188" s="1"/>
  <c r="BD22"/>
  <c r="BK25" s="1"/>
  <c r="BJ25" s="1"/>
  <c r="AL139"/>
  <c r="AM139" s="1"/>
  <c r="S709"/>
  <c r="T709" s="1"/>
  <c r="Z712" s="1"/>
  <c r="Y712" s="1"/>
  <c r="S702"/>
  <c r="T702" s="1"/>
  <c r="S695"/>
  <c r="T695" s="1"/>
  <c r="Z698" s="1"/>
  <c r="Y698" s="1"/>
  <c r="S685"/>
  <c r="T685" s="1"/>
  <c r="S677"/>
  <c r="T677" s="1"/>
  <c r="Z680" s="1"/>
  <c r="Y680" s="1"/>
  <c r="S671"/>
  <c r="T671" s="1"/>
  <c r="S660"/>
  <c r="T660" s="1"/>
  <c r="Z663" s="1"/>
  <c r="Y663" s="1"/>
  <c r="S653"/>
  <c r="T653" s="1"/>
  <c r="Z656" s="1"/>
  <c r="Y656" s="1"/>
  <c r="S646"/>
  <c r="T646" s="1"/>
  <c r="Z649" s="1"/>
  <c r="Y649" s="1"/>
  <c r="S638"/>
  <c r="T638" s="1"/>
  <c r="S628"/>
  <c r="T628" s="1"/>
  <c r="Z631" s="1"/>
  <c r="Y631" s="1"/>
  <c r="S621"/>
  <c r="T621" s="1"/>
  <c r="S608"/>
  <c r="T608" s="1"/>
  <c r="S596"/>
  <c r="T596" s="1"/>
  <c r="S588"/>
  <c r="T588" s="1"/>
  <c r="Z591" s="1"/>
  <c r="Y591" s="1"/>
  <c r="S580"/>
  <c r="T580" s="1"/>
  <c r="S574"/>
  <c r="T574" s="1"/>
  <c r="Z577" s="1"/>
  <c r="Y577" s="1"/>
  <c r="S564"/>
  <c r="T564" s="1"/>
  <c r="S557"/>
  <c r="T557" s="1"/>
  <c r="Z560" s="1"/>
  <c r="Y560" s="1"/>
  <c r="S550"/>
  <c r="T550" s="1"/>
  <c r="S546"/>
  <c r="T546" s="1"/>
  <c r="S534"/>
  <c r="T534" s="1"/>
  <c r="S525"/>
  <c r="T525" s="1"/>
  <c r="Z528" s="1"/>
  <c r="Y528" s="1"/>
  <c r="S517"/>
  <c r="T517" s="1"/>
  <c r="S508"/>
  <c r="T508" s="1"/>
  <c r="Z511" s="1"/>
  <c r="Y511" s="1"/>
  <c r="S501"/>
  <c r="T501" s="1"/>
  <c r="S493"/>
  <c r="T493" s="1"/>
  <c r="Z496" s="1"/>
  <c r="Y496" s="1"/>
  <c r="S484"/>
  <c r="T484" s="1"/>
  <c r="S477"/>
  <c r="T477" s="1"/>
  <c r="Z480" s="1"/>
  <c r="Y480" s="1"/>
  <c r="S468"/>
  <c r="T468" s="1"/>
  <c r="S461"/>
  <c r="T461" s="1"/>
  <c r="Z464" s="1"/>
  <c r="Y464" s="1"/>
  <c r="S450"/>
  <c r="T450" s="1"/>
  <c r="S445"/>
  <c r="T445" s="1"/>
  <c r="Z448" s="1"/>
  <c r="Y448" s="1"/>
  <c r="S437"/>
  <c r="T437" s="1"/>
  <c r="S429"/>
  <c r="T429" s="1"/>
  <c r="Z432" s="1"/>
  <c r="Y432" s="1"/>
  <c r="S420"/>
  <c r="T420" s="1"/>
  <c r="S411"/>
  <c r="T411" s="1"/>
  <c r="Z414" s="1"/>
  <c r="Y414" s="1"/>
  <c r="S403"/>
  <c r="T403" s="1"/>
  <c r="S396"/>
  <c r="T396" s="1"/>
  <c r="Z399" s="1"/>
  <c r="Y399" s="1"/>
  <c r="S387"/>
  <c r="T387" s="1"/>
  <c r="S382"/>
  <c r="T382" s="1"/>
  <c r="Z385" s="1"/>
  <c r="Y385" s="1"/>
  <c r="S373"/>
  <c r="T373" s="1"/>
  <c r="S366"/>
  <c r="T366" s="1"/>
  <c r="Z369" s="1"/>
  <c r="Y369" s="1"/>
  <c r="S359"/>
  <c r="T359" s="1"/>
  <c r="S351"/>
  <c r="T351" s="1"/>
  <c r="S341"/>
  <c r="T341" s="1"/>
  <c r="S333"/>
  <c r="T333" s="1"/>
  <c r="Z336" s="1"/>
  <c r="Y336" s="1"/>
  <c r="S326"/>
  <c r="T326" s="1"/>
  <c r="AL325"/>
  <c r="AM325" s="1"/>
  <c r="AL320"/>
  <c r="AM320" s="1"/>
  <c r="AL314"/>
  <c r="AM314" s="1"/>
  <c r="S303"/>
  <c r="T303" s="1"/>
  <c r="Z306" s="1"/>
  <c r="Y306" s="1"/>
  <c r="AL308"/>
  <c r="AM308" s="1"/>
  <c r="S296"/>
  <c r="T296" s="1"/>
  <c r="S292"/>
  <c r="T292" s="1"/>
  <c r="Z295" s="1"/>
  <c r="Y295" s="1"/>
  <c r="S288"/>
  <c r="T288" s="1"/>
  <c r="AL292"/>
  <c r="AM292" s="1"/>
  <c r="AS295" s="1"/>
  <c r="AR295" s="1"/>
  <c r="S280"/>
  <c r="T280" s="1"/>
  <c r="S274"/>
  <c r="T274" s="1"/>
  <c r="Z277" s="1"/>
  <c r="Y277" s="1"/>
  <c r="S273"/>
  <c r="T273" s="1"/>
  <c r="AL276"/>
  <c r="AM276" s="1"/>
  <c r="S263"/>
  <c r="T263" s="1"/>
  <c r="S260"/>
  <c r="T260" s="1"/>
  <c r="S256"/>
  <c r="T256" s="1"/>
  <c r="S252"/>
  <c r="T252" s="1"/>
  <c r="S248"/>
  <c r="T248" s="1"/>
  <c r="AL252"/>
  <c r="AM252" s="1"/>
  <c r="S240"/>
  <c r="T240" s="1"/>
  <c r="S236"/>
  <c r="T236" s="1"/>
  <c r="AL241"/>
  <c r="AM241" s="1"/>
  <c r="S228"/>
  <c r="T228" s="1"/>
  <c r="S225"/>
  <c r="T225" s="1"/>
  <c r="AL227"/>
  <c r="AM227" s="1"/>
  <c r="AL224"/>
  <c r="AM224" s="1"/>
  <c r="S614"/>
  <c r="T614" s="1"/>
  <c r="Z617" s="1"/>
  <c r="Y617" s="1"/>
  <c r="S607"/>
  <c r="T607" s="1"/>
  <c r="S600"/>
  <c r="T600" s="1"/>
  <c r="Z603" s="1"/>
  <c r="Y603" s="1"/>
  <c r="S590"/>
  <c r="T590" s="1"/>
  <c r="Z593" s="1"/>
  <c r="Y593" s="1"/>
  <c r="S584"/>
  <c r="T584" s="1"/>
  <c r="Z587" s="1"/>
  <c r="Y587" s="1"/>
  <c r="S573"/>
  <c r="T573" s="1"/>
  <c r="S566"/>
  <c r="T566" s="1"/>
  <c r="Z569" s="1"/>
  <c r="Y569" s="1"/>
  <c r="S558"/>
  <c r="T558" s="1"/>
  <c r="Z561" s="1"/>
  <c r="Y561" s="1"/>
  <c r="S549"/>
  <c r="T549" s="1"/>
  <c r="Z552" s="1"/>
  <c r="Y552" s="1"/>
  <c r="S543"/>
  <c r="T543" s="1"/>
  <c r="S535"/>
  <c r="T535" s="1"/>
  <c r="Z538" s="1"/>
  <c r="Y538" s="1"/>
  <c r="S529"/>
  <c r="T529" s="1"/>
  <c r="S518"/>
  <c r="T518" s="1"/>
  <c r="Z521" s="1"/>
  <c r="Y521" s="1"/>
  <c r="S510"/>
  <c r="T510" s="1"/>
  <c r="Z513" s="1"/>
  <c r="Y513" s="1"/>
  <c r="S503"/>
  <c r="T503" s="1"/>
  <c r="Z506" s="1"/>
  <c r="Y506" s="1"/>
  <c r="S496"/>
  <c r="T496" s="1"/>
  <c r="S487"/>
  <c r="T487" s="1"/>
  <c r="Z490" s="1"/>
  <c r="Y490" s="1"/>
  <c r="S479"/>
  <c r="T479" s="1"/>
  <c r="Z482" s="1"/>
  <c r="Y482" s="1"/>
  <c r="S470"/>
  <c r="T470" s="1"/>
  <c r="Z473" s="1"/>
  <c r="Y473" s="1"/>
  <c r="S462"/>
  <c r="T462" s="1"/>
  <c r="Z465" s="1"/>
  <c r="Y465" s="1"/>
  <c r="S455"/>
  <c r="T455" s="1"/>
  <c r="Z458" s="1"/>
  <c r="Y458" s="1"/>
  <c r="S447"/>
  <c r="T447" s="1"/>
  <c r="Z450" s="1"/>
  <c r="Y450" s="1"/>
  <c r="S438"/>
  <c r="T438" s="1"/>
  <c r="Z441" s="1"/>
  <c r="Y441" s="1"/>
  <c r="S431"/>
  <c r="T431" s="1"/>
  <c r="Z434" s="1"/>
  <c r="Y434" s="1"/>
  <c r="S422"/>
  <c r="T422" s="1"/>
  <c r="Z425" s="1"/>
  <c r="Y425" s="1"/>
  <c r="S414"/>
  <c r="T414" s="1"/>
  <c r="Z417" s="1"/>
  <c r="Y417" s="1"/>
  <c r="S406"/>
  <c r="T406" s="1"/>
  <c r="Z409" s="1"/>
  <c r="Y409" s="1"/>
  <c r="S399"/>
  <c r="T399" s="1"/>
  <c r="Z402" s="1"/>
  <c r="Y402" s="1"/>
  <c r="S391"/>
  <c r="T391" s="1"/>
  <c r="Z394" s="1"/>
  <c r="Y394" s="1"/>
  <c r="S380"/>
  <c r="T380" s="1"/>
  <c r="S374"/>
  <c r="T374" s="1"/>
  <c r="Z377" s="1"/>
  <c r="Y377" s="1"/>
  <c r="S365"/>
  <c r="T365" s="1"/>
  <c r="S357"/>
  <c r="T357" s="1"/>
  <c r="Z360" s="1"/>
  <c r="Y360" s="1"/>
  <c r="S349"/>
  <c r="T349" s="1"/>
  <c r="S343"/>
  <c r="T343" s="1"/>
  <c r="Z346" s="1"/>
  <c r="Y346" s="1"/>
  <c r="S336"/>
  <c r="T336" s="1"/>
  <c r="S327"/>
  <c r="T327" s="1"/>
  <c r="Z330" s="1"/>
  <c r="Y330" s="1"/>
  <c r="AL317"/>
  <c r="AM317" s="1"/>
  <c r="AL316"/>
  <c r="AM316" s="1"/>
  <c r="AL311"/>
  <c r="AM311" s="1"/>
  <c r="AS314" s="1"/>
  <c r="AR314" s="1"/>
  <c r="S300"/>
  <c r="T300" s="1"/>
  <c r="AL304"/>
  <c r="AM304" s="1"/>
  <c r="AS307" s="1"/>
  <c r="AR307" s="1"/>
  <c r="AL300"/>
  <c r="AM300" s="1"/>
  <c r="S289"/>
  <c r="T289" s="1"/>
  <c r="Z292" s="1"/>
  <c r="Y292" s="1"/>
  <c r="AL291"/>
  <c r="AM291" s="1"/>
  <c r="AL289"/>
  <c r="AM289" s="1"/>
  <c r="AS292" s="1"/>
  <c r="AR292" s="1"/>
  <c r="S276"/>
  <c r="T276" s="1"/>
  <c r="AL280"/>
  <c r="AM280" s="1"/>
  <c r="AS283" s="1"/>
  <c r="AR283" s="1"/>
  <c r="S268"/>
  <c r="T268" s="1"/>
  <c r="S264"/>
  <c r="T264" s="1"/>
  <c r="Z267" s="1"/>
  <c r="Y267" s="1"/>
  <c r="AL267"/>
  <c r="AM267" s="1"/>
  <c r="S258"/>
  <c r="T258" s="1"/>
  <c r="Z261" s="1"/>
  <c r="Y261" s="1"/>
  <c r="AL262"/>
  <c r="AM262" s="1"/>
  <c r="AL256"/>
  <c r="AM256" s="1"/>
  <c r="AS259" s="1"/>
  <c r="AR259" s="1"/>
  <c r="S244"/>
  <c r="T244" s="1"/>
  <c r="S239"/>
  <c r="T239" s="1"/>
  <c r="Z242" s="1"/>
  <c r="Y242" s="1"/>
  <c r="S237"/>
  <c r="T237" s="1"/>
  <c r="S233"/>
  <c r="T233" s="1"/>
  <c r="Z236" s="1"/>
  <c r="Y236" s="1"/>
  <c r="AL236"/>
  <c r="AM236" s="1"/>
  <c r="AS239" s="1"/>
  <c r="AR239" s="1"/>
  <c r="AL232"/>
  <c r="AM232" s="1"/>
  <c r="AS235" s="1"/>
  <c r="AR235" s="1"/>
  <c r="AL228"/>
  <c r="AM228" s="1"/>
  <c r="S216"/>
  <c r="T216" s="1"/>
  <c r="Z219" s="1"/>
  <c r="Y219" s="1"/>
  <c r="S214"/>
  <c r="T214" s="1"/>
  <c r="AL216"/>
  <c r="AM216" s="1"/>
  <c r="S205"/>
  <c r="T205" s="1"/>
  <c r="S200"/>
  <c r="T200" s="1"/>
  <c r="AL206"/>
  <c r="AM206" s="1"/>
  <c r="AL163"/>
  <c r="AM163" s="1"/>
  <c r="AS166" s="1"/>
  <c r="AR166" s="1"/>
  <c r="BD31"/>
  <c r="S85"/>
  <c r="T85" s="1"/>
  <c r="Z88" s="1"/>
  <c r="Y88" s="1"/>
  <c r="AL112"/>
  <c r="AM112" s="1"/>
  <c r="AL124"/>
  <c r="AM124" s="1"/>
  <c r="S111"/>
  <c r="T111" s="1"/>
  <c r="S176"/>
  <c r="T176" s="1"/>
  <c r="Z179" s="1"/>
  <c r="Y179" s="1"/>
  <c r="BD42"/>
  <c r="BD66"/>
  <c r="AL78"/>
  <c r="AM78" s="1"/>
  <c r="BD102"/>
  <c r="S100"/>
  <c r="T100" s="1"/>
  <c r="BD78"/>
  <c r="BK81" s="1"/>
  <c r="BJ81" s="1"/>
  <c r="BD101"/>
  <c r="S136"/>
  <c r="T136" s="1"/>
  <c r="Z139" s="1"/>
  <c r="Y139" s="1"/>
  <c r="AL180"/>
  <c r="AM180" s="1"/>
  <c r="AS183" s="1"/>
  <c r="AR183" s="1"/>
  <c r="S163"/>
  <c r="T163" s="1"/>
  <c r="BD21"/>
  <c r="BD100"/>
  <c r="S98"/>
  <c r="T98" s="1"/>
  <c r="Z101" s="1"/>
  <c r="Y101" s="1"/>
  <c r="AL95"/>
  <c r="AM95" s="1"/>
  <c r="S118"/>
  <c r="T118" s="1"/>
  <c r="S112"/>
  <c r="T112" s="1"/>
  <c r="Z115" s="1"/>
  <c r="Y115" s="1"/>
  <c r="S129"/>
  <c r="T129" s="1"/>
  <c r="S131"/>
  <c r="T131" s="1"/>
  <c r="Z134" s="1"/>
  <c r="Y134" s="1"/>
  <c r="AL87"/>
  <c r="AM87" s="1"/>
  <c r="AL192"/>
  <c r="AM192" s="1"/>
  <c r="AL151"/>
  <c r="AM151" s="1"/>
  <c r="AL133"/>
  <c r="AM133" s="1"/>
  <c r="AS136" s="1"/>
  <c r="AR136" s="1"/>
  <c r="AL117"/>
  <c r="AM117" s="1"/>
  <c r="AL100"/>
  <c r="AM100" s="1"/>
  <c r="AS103" s="1"/>
  <c r="AR103" s="1"/>
  <c r="AL63"/>
  <c r="AM63" s="1"/>
  <c r="BD87"/>
  <c r="BD65"/>
  <c r="BD93"/>
  <c r="BK96" s="1"/>
  <c r="BJ96" s="1"/>
  <c r="AL39"/>
  <c r="AM39" s="1"/>
  <c r="AL197"/>
  <c r="AM197" s="1"/>
  <c r="AS200" s="1"/>
  <c r="AR200" s="1"/>
  <c r="AL26"/>
  <c r="AM26" s="1"/>
  <c r="AL194"/>
  <c r="AM194" s="1"/>
  <c r="AL157"/>
  <c r="AM157" s="1"/>
  <c r="BD36"/>
  <c r="AL52"/>
  <c r="AM52" s="1"/>
  <c r="AL37"/>
  <c r="AM37" s="1"/>
  <c r="AS40" s="1"/>
  <c r="AR40" s="1"/>
  <c r="AL147"/>
  <c r="AM147" s="1"/>
  <c r="AL33"/>
  <c r="AM33" s="1"/>
  <c r="BD23"/>
  <c r="AL219"/>
  <c r="AM219" s="1"/>
  <c r="AS222" s="1"/>
  <c r="AR222" s="1"/>
  <c r="S207"/>
  <c r="T207" s="1"/>
  <c r="S203"/>
  <c r="T203" s="1"/>
  <c r="Z206" s="1"/>
  <c r="Y206" s="1"/>
  <c r="AL207"/>
  <c r="AM207" s="1"/>
  <c r="AS210" s="1"/>
  <c r="AR210" s="1"/>
  <c r="S195"/>
  <c r="T195" s="1"/>
  <c r="Z198" s="1"/>
  <c r="Y198" s="1"/>
  <c r="AL116"/>
  <c r="AM116" s="1"/>
  <c r="AS119" s="1"/>
  <c r="AR119" s="1"/>
  <c r="S126"/>
  <c r="T126" s="1"/>
  <c r="Z129" s="1"/>
  <c r="Y129" s="1"/>
  <c r="S139"/>
  <c r="T139" s="1"/>
  <c r="Z142" s="1"/>
  <c r="Y142" s="1"/>
  <c r="S165"/>
  <c r="T165" s="1"/>
  <c r="Z168" s="1"/>
  <c r="Y168" s="1"/>
  <c r="AL75"/>
  <c r="AM75" s="1"/>
  <c r="S106"/>
  <c r="T106" s="1"/>
  <c r="Z109" s="1"/>
  <c r="Y109" s="1"/>
  <c r="S114"/>
  <c r="T114" s="1"/>
  <c r="S123"/>
  <c r="T123" s="1"/>
  <c r="Z126" s="1"/>
  <c r="Y126" s="1"/>
  <c r="S153"/>
  <c r="T153" s="1"/>
  <c r="S150"/>
  <c r="T150" s="1"/>
  <c r="Z153" s="1"/>
  <c r="Y153" s="1"/>
  <c r="AL171"/>
  <c r="AM171" s="1"/>
  <c r="AL160"/>
  <c r="AM160" s="1"/>
  <c r="AS163" s="1"/>
  <c r="AR163" s="1"/>
  <c r="BD27"/>
  <c r="BK30" s="1"/>
  <c r="BJ30" s="1"/>
  <c r="S164"/>
  <c r="T164" s="1"/>
  <c r="Z167" s="1"/>
  <c r="Y167" s="1"/>
  <c r="AL57"/>
  <c r="AM57" s="1"/>
  <c r="BD39"/>
  <c r="BK42" s="1"/>
  <c r="BJ42" s="1"/>
  <c r="AL96"/>
  <c r="AM96" s="1"/>
  <c r="AL113"/>
  <c r="AM113" s="1"/>
  <c r="AS116" s="1"/>
  <c r="AR116" s="1"/>
  <c r="S160"/>
  <c r="T160" s="1"/>
  <c r="Z162" s="1"/>
  <c r="Y162" s="1"/>
  <c r="BD35"/>
  <c r="BK38" s="1"/>
  <c r="BJ38" s="1"/>
  <c r="AL47"/>
  <c r="AM47" s="1"/>
  <c r="BD49"/>
  <c r="BK52" s="1"/>
  <c r="BJ52" s="1"/>
  <c r="AL201"/>
  <c r="AM201" s="1"/>
  <c r="BD76"/>
  <c r="BK79" s="1"/>
  <c r="BJ79" s="1"/>
  <c r="AL130"/>
  <c r="AM130" s="1"/>
  <c r="BD90"/>
  <c r="BK93" s="1"/>
  <c r="BJ93" s="1"/>
  <c r="AL56"/>
  <c r="AM56" s="1"/>
  <c r="AL36"/>
  <c r="AM36" s="1"/>
  <c r="AS39" s="1"/>
  <c r="AR39" s="1"/>
  <c r="AL54"/>
  <c r="AM54" s="1"/>
  <c r="AS57" s="1"/>
  <c r="AR57" s="1"/>
  <c r="AL152"/>
  <c r="AM152" s="1"/>
  <c r="AS155" s="1"/>
  <c r="AR155" s="1"/>
  <c r="AL150"/>
  <c r="AM150" s="1"/>
  <c r="AL129"/>
  <c r="AM129" s="1"/>
  <c r="AS132" s="1"/>
  <c r="AR132" s="1"/>
  <c r="AL175"/>
  <c r="AM175" s="1"/>
  <c r="AL98"/>
  <c r="AM98" s="1"/>
  <c r="AS101" s="1"/>
  <c r="AR101" s="1"/>
  <c r="AL111"/>
  <c r="AM111" s="1"/>
  <c r="AS113" s="1"/>
  <c r="AR113" s="1"/>
  <c r="AL48"/>
  <c r="AM48" s="1"/>
  <c r="AS51" s="1"/>
  <c r="AR51" s="1"/>
  <c r="BD75"/>
  <c r="BD72"/>
  <c r="BK75" s="1"/>
  <c r="BJ75" s="1"/>
  <c r="AL102"/>
  <c r="AM102" s="1"/>
  <c r="AS105" s="1"/>
  <c r="AR105" s="1"/>
  <c r="AL76"/>
  <c r="AM76" s="1"/>
  <c r="AS79" s="1"/>
  <c r="AR79" s="1"/>
  <c r="AL204"/>
  <c r="AM204" s="1"/>
  <c r="AS207" s="1"/>
  <c r="AR207" s="1"/>
  <c r="AL142"/>
  <c r="AM142" s="1"/>
  <c r="AS145" s="1"/>
  <c r="AR145" s="1"/>
  <c r="BD110"/>
  <c r="BK113" s="1"/>
  <c r="BJ113" s="1"/>
  <c r="BD105"/>
  <c r="BK108" s="1"/>
  <c r="BJ108" s="1"/>
  <c r="BD18"/>
  <c r="AL90"/>
  <c r="AM90" s="1"/>
  <c r="AS93" s="1"/>
  <c r="AR93" s="1"/>
  <c r="AS36" l="1"/>
  <c r="AR36" s="1"/>
  <c r="Z203"/>
  <c r="Y203" s="1"/>
  <c r="Z239"/>
  <c r="Y239" s="1"/>
  <c r="AS311"/>
  <c r="AR311" s="1"/>
  <c r="Z354"/>
  <c r="Y354" s="1"/>
  <c r="BK43"/>
  <c r="BJ43" s="1"/>
  <c r="BK27"/>
  <c r="BJ27" s="1"/>
  <c r="BK70"/>
  <c r="BJ70" s="1"/>
  <c r="AS144"/>
  <c r="AR144" s="1"/>
  <c r="AS167"/>
  <c r="AR167" s="1"/>
  <c r="AS186"/>
  <c r="AR186" s="1"/>
  <c r="AS83"/>
  <c r="AR83" s="1"/>
  <c r="BK66"/>
  <c r="BJ66" s="1"/>
  <c r="AS92"/>
  <c r="AR92" s="1"/>
  <c r="AS138"/>
  <c r="AR138" s="1"/>
  <c r="AS185"/>
  <c r="AR185" s="1"/>
  <c r="Z186"/>
  <c r="Y186" s="1"/>
  <c r="Z155"/>
  <c r="Y155" s="1"/>
  <c r="Z100"/>
  <c r="Y100" s="1"/>
  <c r="Z94"/>
  <c r="Y94" s="1"/>
  <c r="Z182"/>
  <c r="Y182" s="1"/>
  <c r="Z159"/>
  <c r="Y159" s="1"/>
  <c r="Z116"/>
  <c r="Y116" s="1"/>
  <c r="AS85"/>
  <c r="AR85" s="1"/>
  <c r="Z84"/>
  <c r="Y84" s="1"/>
  <c r="AS61"/>
  <c r="AR61" s="1"/>
  <c r="Z130"/>
  <c r="Y130" s="1"/>
  <c r="Z127"/>
  <c r="Y127" s="1"/>
  <c r="BK99"/>
  <c r="BJ99" s="1"/>
  <c r="Z194"/>
  <c r="Y194" s="1"/>
  <c r="AS218"/>
  <c r="AR218" s="1"/>
  <c r="AS225"/>
  <c r="AR225" s="1"/>
  <c r="BK98"/>
  <c r="BJ98" s="1"/>
  <c r="BK91"/>
  <c r="BJ91" s="1"/>
  <c r="AS64"/>
  <c r="AR64" s="1"/>
  <c r="AS111"/>
  <c r="AR111" s="1"/>
  <c r="AS100"/>
  <c r="AR100" s="1"/>
  <c r="AS135"/>
  <c r="AR135" s="1"/>
  <c r="AS202"/>
  <c r="AR202" s="1"/>
  <c r="AS201"/>
  <c r="AR201" s="1"/>
  <c r="AS73"/>
  <c r="AR73" s="1"/>
  <c r="AS75"/>
  <c r="AR75" s="1"/>
  <c r="AS149"/>
  <c r="AR149" s="1"/>
  <c r="Z197"/>
  <c r="Y197" s="1"/>
  <c r="AS193"/>
  <c r="AR193" s="1"/>
  <c r="Z147"/>
  <c r="Y147" s="1"/>
  <c r="BK58"/>
  <c r="BJ58" s="1"/>
  <c r="AS189"/>
  <c r="AR189" s="1"/>
  <c r="AS158"/>
  <c r="AR158" s="1"/>
  <c r="Z140"/>
  <c r="Y140" s="1"/>
  <c r="Z137"/>
  <c r="Y137" s="1"/>
  <c r="Z99"/>
  <c r="Y99" s="1"/>
  <c r="BK41"/>
  <c r="BJ41" s="1"/>
  <c r="O20"/>
  <c r="V31" s="1"/>
  <c r="Z144"/>
  <c r="Y144" s="1"/>
  <c r="BK110"/>
  <c r="BJ110" s="1"/>
  <c r="Z201"/>
  <c r="Y201" s="1"/>
  <c r="AS216"/>
  <c r="AR216" s="1"/>
  <c r="AS226"/>
  <c r="AR226" s="1"/>
  <c r="AS234"/>
  <c r="AR234" s="1"/>
  <c r="AS241"/>
  <c r="AR241" s="1"/>
  <c r="Z241"/>
  <c r="Y241" s="1"/>
  <c r="AS257"/>
  <c r="AR257" s="1"/>
  <c r="AS266"/>
  <c r="AR266" s="1"/>
  <c r="AS274"/>
  <c r="AR274" s="1"/>
  <c r="AS281"/>
  <c r="AR281" s="1"/>
  <c r="Z282"/>
  <c r="Y282" s="1"/>
  <c r="AS297"/>
  <c r="AR297" s="1"/>
  <c r="AS305"/>
  <c r="AR305" s="1"/>
  <c r="AS313"/>
  <c r="AR313" s="1"/>
  <c r="Z314"/>
  <c r="Y314" s="1"/>
  <c r="Z319"/>
  <c r="Y319" s="1"/>
  <c r="Z332"/>
  <c r="Y332" s="1"/>
  <c r="Z349"/>
  <c r="Y349" s="1"/>
  <c r="Z366"/>
  <c r="Y366" s="1"/>
  <c r="Z382"/>
  <c r="Y382" s="1"/>
  <c r="Z395"/>
  <c r="Y395" s="1"/>
  <c r="Z412"/>
  <c r="Y412" s="1"/>
  <c r="Z428"/>
  <c r="Y428" s="1"/>
  <c r="Z445"/>
  <c r="Y445" s="1"/>
  <c r="Z462"/>
  <c r="Y462" s="1"/>
  <c r="Z479"/>
  <c r="Y479" s="1"/>
  <c r="Z492"/>
  <c r="Y492" s="1"/>
  <c r="Z508"/>
  <c r="Y508" s="1"/>
  <c r="Z526"/>
  <c r="Y526" s="1"/>
  <c r="Z541"/>
  <c r="Y541" s="1"/>
  <c r="Z557"/>
  <c r="Y557" s="1"/>
  <c r="Z571"/>
  <c r="Y571" s="1"/>
  <c r="Z590"/>
  <c r="Y590" s="1"/>
  <c r="Z609"/>
  <c r="Y609" s="1"/>
  <c r="Z622"/>
  <c r="Y622" s="1"/>
  <c r="Z225"/>
  <c r="Y225" s="1"/>
  <c r="AS240"/>
  <c r="AR240" s="1"/>
  <c r="AS250"/>
  <c r="AR250" s="1"/>
  <c r="Z249"/>
  <c r="Y249" s="1"/>
  <c r="AS263"/>
  <c r="AR263" s="1"/>
  <c r="AS275"/>
  <c r="AR275" s="1"/>
  <c r="Z272"/>
  <c r="Y272" s="1"/>
  <c r="AS288"/>
  <c r="AR288" s="1"/>
  <c r="AS298"/>
  <c r="AR298" s="1"/>
  <c r="Z297"/>
  <c r="Y297" s="1"/>
  <c r="Z305"/>
  <c r="Y305" s="1"/>
  <c r="AS318"/>
  <c r="AR318" s="1"/>
  <c r="AL324"/>
  <c r="AM324" s="1"/>
  <c r="AS326" s="1"/>
  <c r="Z333"/>
  <c r="Y333" s="1"/>
  <c r="Z348"/>
  <c r="Y348" s="1"/>
  <c r="Z365"/>
  <c r="Y365" s="1"/>
  <c r="Z380"/>
  <c r="Y380" s="1"/>
  <c r="Z396"/>
  <c r="Y396" s="1"/>
  <c r="Z413"/>
  <c r="Y413" s="1"/>
  <c r="Z429"/>
  <c r="Y429" s="1"/>
  <c r="Z444"/>
  <c r="Y444" s="1"/>
  <c r="Z460"/>
  <c r="Y460" s="1"/>
  <c r="Z476"/>
  <c r="Y476" s="1"/>
  <c r="Z494"/>
  <c r="Y494" s="1"/>
  <c r="Z507"/>
  <c r="Y507" s="1"/>
  <c r="Z525"/>
  <c r="Y525" s="1"/>
  <c r="Z539"/>
  <c r="Y539" s="1"/>
  <c r="Z554"/>
  <c r="Y554" s="1"/>
  <c r="Z573"/>
  <c r="Y573" s="1"/>
  <c r="Z588"/>
  <c r="Y588" s="1"/>
  <c r="Z604"/>
  <c r="Y604" s="1"/>
  <c r="Z629"/>
  <c r="Y629" s="1"/>
  <c r="Z645"/>
  <c r="Y645" s="1"/>
  <c r="Z664"/>
  <c r="Y664" s="1"/>
  <c r="Z677"/>
  <c r="Y677" s="1"/>
  <c r="Z692"/>
  <c r="Y692" s="1"/>
  <c r="Z710"/>
  <c r="Y710" s="1"/>
  <c r="BK60"/>
  <c r="BJ60" s="1"/>
  <c r="BK28"/>
  <c r="BJ28" s="1"/>
  <c r="BK65"/>
  <c r="BJ65" s="1"/>
  <c r="BK82"/>
  <c r="BJ82" s="1"/>
  <c r="AS121"/>
  <c r="AR121" s="1"/>
  <c r="AS124"/>
  <c r="AR124" s="1"/>
  <c r="AS151"/>
  <c r="AR151" s="1"/>
  <c r="AH20"/>
  <c r="AO31" s="1"/>
  <c r="AS208"/>
  <c r="AR208" s="1"/>
  <c r="BK59"/>
  <c r="BJ59" s="1"/>
  <c r="AS171"/>
  <c r="AR171" s="1"/>
  <c r="AS32"/>
  <c r="AR32" s="1"/>
  <c r="Z181"/>
  <c r="Y181" s="1"/>
  <c r="AS177"/>
  <c r="AR177" s="1"/>
  <c r="Z131"/>
  <c r="Y131" s="1"/>
  <c r="AS37"/>
  <c r="AR37" s="1"/>
  <c r="Z152"/>
  <c r="Y152" s="1"/>
  <c r="Z173"/>
  <c r="Y173" s="1"/>
  <c r="Z118"/>
  <c r="Y118" s="1"/>
  <c r="BK102"/>
  <c r="BJ102" s="1"/>
  <c r="Z90"/>
  <c r="Y90" s="1"/>
  <c r="AS41"/>
  <c r="AR41" s="1"/>
  <c r="Z200"/>
  <c r="Y200" s="1"/>
  <c r="AS148"/>
  <c r="AR148" s="1"/>
  <c r="BK95"/>
  <c r="BJ95" s="1"/>
  <c r="Z92"/>
  <c r="Y92" s="1"/>
  <c r="Z199"/>
  <c r="Y199" s="1"/>
  <c r="Z209"/>
  <c r="Y209" s="1"/>
  <c r="BK23"/>
  <c r="BJ23" s="1"/>
  <c r="BK37"/>
  <c r="BJ37" s="1"/>
  <c r="AS131"/>
  <c r="AR131" s="1"/>
  <c r="BK67"/>
  <c r="BJ67" s="1"/>
  <c r="AS49"/>
  <c r="AR49" s="1"/>
  <c r="AS46"/>
  <c r="AR46" s="1"/>
  <c r="BK87"/>
  <c r="BJ87" s="1"/>
  <c r="AS147"/>
  <c r="AR147" s="1"/>
  <c r="AS54"/>
  <c r="AR54" s="1"/>
  <c r="AS108"/>
  <c r="AR108" s="1"/>
  <c r="BK109"/>
  <c r="BJ109" s="1"/>
  <c r="Z95"/>
  <c r="Y95" s="1"/>
  <c r="AS74"/>
  <c r="AR74" s="1"/>
  <c r="AS194"/>
  <c r="AR194" s="1"/>
  <c r="BK111"/>
  <c r="BJ111" s="1"/>
  <c r="BK55"/>
  <c r="BJ55" s="1"/>
  <c r="BK74"/>
  <c r="BJ74" s="1"/>
  <c r="AS52"/>
  <c r="AR52" s="1"/>
  <c r="AS146"/>
  <c r="AR146" s="1"/>
  <c r="Z158"/>
  <c r="Y158" s="1"/>
  <c r="AS134"/>
  <c r="AR134" s="1"/>
  <c r="AS212"/>
  <c r="AR212" s="1"/>
  <c r="Z211"/>
  <c r="Y211" s="1"/>
  <c r="Z218"/>
  <c r="Y218" s="1"/>
  <c r="AS233"/>
  <c r="AR233" s="1"/>
  <c r="Z234"/>
  <c r="Y234" s="1"/>
  <c r="AS251"/>
  <c r="AR251" s="1"/>
  <c r="AS258"/>
  <c r="AR258" s="1"/>
  <c r="Z258"/>
  <c r="Y258" s="1"/>
  <c r="Z265"/>
  <c r="Y265" s="1"/>
  <c r="AS282"/>
  <c r="AR282" s="1"/>
  <c r="AS289"/>
  <c r="AR289" s="1"/>
  <c r="Z290"/>
  <c r="Y290" s="1"/>
  <c r="Z298"/>
  <c r="Y298" s="1"/>
  <c r="AS315"/>
  <c r="AR315" s="1"/>
  <c r="Z315"/>
  <c r="Y315" s="1"/>
  <c r="Z321"/>
  <c r="Y321" s="1"/>
  <c r="Z334"/>
  <c r="Y334" s="1"/>
  <c r="Z351"/>
  <c r="Y351" s="1"/>
  <c r="Z364"/>
  <c r="Y364" s="1"/>
  <c r="Z381"/>
  <c r="Y381" s="1"/>
  <c r="Z400"/>
  <c r="Y400" s="1"/>
  <c r="Z416"/>
  <c r="Y416" s="1"/>
  <c r="Z430"/>
  <c r="Y430" s="1"/>
  <c r="Z446"/>
  <c r="Y446" s="1"/>
  <c r="Z461"/>
  <c r="Y461" s="1"/>
  <c r="Z478"/>
  <c r="Y478" s="1"/>
  <c r="Z493"/>
  <c r="Y493" s="1"/>
  <c r="Z512"/>
  <c r="Y512" s="1"/>
  <c r="Z527"/>
  <c r="Y527" s="1"/>
  <c r="Z542"/>
  <c r="Y542" s="1"/>
  <c r="Z559"/>
  <c r="Y559" s="1"/>
  <c r="Z575"/>
  <c r="Y575" s="1"/>
  <c r="Z592"/>
  <c r="Y592" s="1"/>
  <c r="Z606"/>
  <c r="Y606" s="1"/>
  <c r="Z216"/>
  <c r="Y216" s="1"/>
  <c r="Z226"/>
  <c r="Y226" s="1"/>
  <c r="AS242"/>
  <c r="AR242" s="1"/>
  <c r="AS249"/>
  <c r="AR249" s="1"/>
  <c r="AS256"/>
  <c r="AR256" s="1"/>
  <c r="Z257"/>
  <c r="Y257" s="1"/>
  <c r="AS273"/>
  <c r="AR273" s="1"/>
  <c r="Z273"/>
  <c r="Y273" s="1"/>
  <c r="AS290"/>
  <c r="AR290" s="1"/>
  <c r="Z289"/>
  <c r="Y289" s="1"/>
  <c r="AS306"/>
  <c r="AR306" s="1"/>
  <c r="Z308"/>
  <c r="Y308" s="1"/>
  <c r="Z335"/>
  <c r="Y335" s="1"/>
  <c r="Z350"/>
  <c r="Y350" s="1"/>
  <c r="Z367"/>
  <c r="Y367" s="1"/>
  <c r="Z384"/>
  <c r="Y384" s="1"/>
  <c r="Z398"/>
  <c r="Y398" s="1"/>
  <c r="Z415"/>
  <c r="Y415" s="1"/>
  <c r="Z431"/>
  <c r="Y431" s="1"/>
  <c r="Z447"/>
  <c r="Y447" s="1"/>
  <c r="Z463"/>
  <c r="Y463" s="1"/>
  <c r="Z477"/>
  <c r="Y477" s="1"/>
  <c r="Z495"/>
  <c r="Y495" s="1"/>
  <c r="Z510"/>
  <c r="Y510" s="1"/>
  <c r="Z524"/>
  <c r="Y524" s="1"/>
  <c r="Z543"/>
  <c r="Y543" s="1"/>
  <c r="Z558"/>
  <c r="Y558" s="1"/>
  <c r="Z574"/>
  <c r="Y574" s="1"/>
  <c r="Z589"/>
  <c r="Y589" s="1"/>
  <c r="Z607"/>
  <c r="Y607" s="1"/>
  <c r="Z632"/>
  <c r="Y632" s="1"/>
  <c r="Z662"/>
  <c r="Y662" s="1"/>
  <c r="Z695"/>
  <c r="Y695" s="1"/>
  <c r="Z723"/>
  <c r="Y723" s="1"/>
  <c r="Z740"/>
  <c r="Y740" s="1"/>
  <c r="Z755"/>
  <c r="Y755" s="1"/>
  <c r="Z772"/>
  <c r="Y772" s="1"/>
  <c r="Z789"/>
  <c r="Y789" s="1"/>
  <c r="Z804"/>
  <c r="Y804" s="1"/>
  <c r="Z820"/>
  <c r="Y820" s="1"/>
  <c r="Z833"/>
  <c r="Y833" s="1"/>
  <c r="Z854"/>
  <c r="Y854" s="1"/>
  <c r="Z866"/>
  <c r="Y866" s="1"/>
  <c r="Z883"/>
  <c r="Y883" s="1"/>
  <c r="Z899"/>
  <c r="Y899" s="1"/>
  <c r="Z916"/>
  <c r="Y916" s="1"/>
  <c r="Z931"/>
  <c r="Y931" s="1"/>
  <c r="Z943"/>
  <c r="Y943" s="1"/>
  <c r="S947"/>
  <c r="T947" s="1"/>
  <c r="Z626"/>
  <c r="Y626" s="1"/>
  <c r="Z640"/>
  <c r="Y640" s="1"/>
  <c r="Z657"/>
  <c r="Y657" s="1"/>
  <c r="Z672"/>
  <c r="Y672" s="1"/>
  <c r="Z689"/>
  <c r="Y689" s="1"/>
  <c r="Z704"/>
  <c r="Y704" s="1"/>
  <c r="Z721"/>
  <c r="Y721" s="1"/>
  <c r="Z736"/>
  <c r="Y736" s="1"/>
  <c r="Z752"/>
  <c r="Y752" s="1"/>
  <c r="Z770"/>
  <c r="Y770" s="1"/>
  <c r="Z783"/>
  <c r="Y783" s="1"/>
  <c r="Z800"/>
  <c r="Y800" s="1"/>
  <c r="Z818"/>
  <c r="Y818" s="1"/>
  <c r="Z834"/>
  <c r="Y834" s="1"/>
  <c r="Z848"/>
  <c r="Y848" s="1"/>
  <c r="Z863"/>
  <c r="Y863" s="1"/>
  <c r="Z879"/>
  <c r="Y879" s="1"/>
  <c r="Z895"/>
  <c r="Y895" s="1"/>
  <c r="Z912"/>
  <c r="Y912" s="1"/>
  <c r="Z926"/>
  <c r="Y926" s="1"/>
  <c r="Z650"/>
  <c r="Y650" s="1"/>
  <c r="Z682"/>
  <c r="Y682" s="1"/>
  <c r="Z718"/>
  <c r="Y718" s="1"/>
  <c r="Z731"/>
  <c r="Y731" s="1"/>
  <c r="Z748"/>
  <c r="Y748" s="1"/>
  <c r="Z767"/>
  <c r="Y767" s="1"/>
  <c r="Z782"/>
  <c r="Y782" s="1"/>
  <c r="Z798"/>
  <c r="Y798" s="1"/>
  <c r="Z813"/>
  <c r="Y813" s="1"/>
  <c r="Z830"/>
  <c r="Y830" s="1"/>
  <c r="Z843"/>
  <c r="Y843" s="1"/>
  <c r="Z862"/>
  <c r="Y862" s="1"/>
  <c r="Z876"/>
  <c r="Y876" s="1"/>
  <c r="Z893"/>
  <c r="Y893" s="1"/>
  <c r="Z911"/>
  <c r="Y911" s="1"/>
  <c r="Z925"/>
  <c r="Y925" s="1"/>
  <c r="Z938"/>
  <c r="Y938" s="1"/>
  <c r="Z634"/>
  <c r="Y634" s="1"/>
  <c r="Z651"/>
  <c r="Y651" s="1"/>
  <c r="Z666"/>
  <c r="Y666" s="1"/>
  <c r="Z684"/>
  <c r="Y684" s="1"/>
  <c r="Z697"/>
  <c r="Y697" s="1"/>
  <c r="Z715"/>
  <c r="Y715" s="1"/>
  <c r="Z733"/>
  <c r="Y733" s="1"/>
  <c r="Z750"/>
  <c r="Y750" s="1"/>
  <c r="Z762"/>
  <c r="Y762" s="1"/>
  <c r="Z778"/>
  <c r="Y778" s="1"/>
  <c r="Z793"/>
  <c r="Y793" s="1"/>
  <c r="Z808"/>
  <c r="Y808" s="1"/>
  <c r="Z827"/>
  <c r="Y827" s="1"/>
  <c r="Z842"/>
  <c r="Y842" s="1"/>
  <c r="Z856"/>
  <c r="Y856" s="1"/>
  <c r="Z873"/>
  <c r="Y873" s="1"/>
  <c r="Z889"/>
  <c r="Y889" s="1"/>
  <c r="Z906"/>
  <c r="Y906" s="1"/>
  <c r="Z923"/>
  <c r="Y923" s="1"/>
  <c r="Z937"/>
  <c r="Y937" s="1"/>
  <c r="Z902"/>
  <c r="Y902" s="1"/>
  <c r="Z80"/>
  <c r="Y80" s="1"/>
  <c r="Z81"/>
  <c r="Y81" s="1"/>
  <c r="Z83"/>
  <c r="Y83" s="1"/>
  <c r="Z82"/>
  <c r="Y82" s="1"/>
  <c r="AS27"/>
  <c r="AR27" s="1"/>
  <c r="AS28"/>
  <c r="AR28" s="1"/>
  <c r="AS25"/>
  <c r="AR25" s="1"/>
  <c r="AS26"/>
  <c r="AR26" s="1"/>
  <c r="AS29"/>
  <c r="AR29" s="1"/>
  <c r="Z103"/>
  <c r="Y103" s="1"/>
  <c r="BK15"/>
  <c r="BJ15" s="1"/>
  <c r="BK17"/>
  <c r="BJ17" s="1"/>
  <c r="AZ23"/>
  <c r="BK19"/>
  <c r="BJ19" s="1"/>
  <c r="BK16"/>
  <c r="BJ16" s="1"/>
  <c r="BK18"/>
  <c r="BJ18" s="1"/>
  <c r="BK39"/>
  <c r="BJ39" s="1"/>
  <c r="AS197"/>
  <c r="AR197" s="1"/>
  <c r="BK90"/>
  <c r="BJ90" s="1"/>
  <c r="AS195"/>
  <c r="AR195" s="1"/>
  <c r="AS98"/>
  <c r="AR98" s="1"/>
  <c r="BK103"/>
  <c r="BJ103" s="1"/>
  <c r="Z166"/>
  <c r="Y166" s="1"/>
  <c r="BK105"/>
  <c r="BJ105" s="1"/>
  <c r="BK69"/>
  <c r="BJ69" s="1"/>
  <c r="AS127"/>
  <c r="AR127" s="1"/>
  <c r="AS219"/>
  <c r="AR219" s="1"/>
  <c r="AS320"/>
  <c r="AR320" s="1"/>
  <c r="AS230"/>
  <c r="AR230" s="1"/>
  <c r="Z231"/>
  <c r="Y231" s="1"/>
  <c r="AS255"/>
  <c r="AR255" s="1"/>
  <c r="Z255"/>
  <c r="Y255" s="1"/>
  <c r="Z263"/>
  <c r="Y263" s="1"/>
  <c r="AS279"/>
  <c r="AR279" s="1"/>
  <c r="AS317"/>
  <c r="AR317" s="1"/>
  <c r="Z549"/>
  <c r="Y549" s="1"/>
  <c r="Z611"/>
  <c r="Y611" s="1"/>
  <c r="BK51"/>
  <c r="BJ51" s="1"/>
  <c r="AS192"/>
  <c r="AR192" s="1"/>
  <c r="BK40"/>
  <c r="BJ40" s="1"/>
  <c r="AS77"/>
  <c r="AR77" s="1"/>
  <c r="AS139"/>
  <c r="AR139" s="1"/>
  <c r="Z111"/>
  <c r="Y111" s="1"/>
  <c r="AS112"/>
  <c r="AR112" s="1"/>
  <c r="BK72"/>
  <c r="BJ72" s="1"/>
  <c r="Z138"/>
  <c r="Y138" s="1"/>
  <c r="Z112"/>
  <c r="Y112" s="1"/>
  <c r="Z87"/>
  <c r="Y87" s="1"/>
  <c r="AS196"/>
  <c r="AR196" s="1"/>
  <c r="Z178"/>
  <c r="Y178" s="1"/>
  <c r="AS162"/>
  <c r="AR162" s="1"/>
  <c r="BK106"/>
  <c r="BJ106" s="1"/>
  <c r="Z202"/>
  <c r="Y202" s="1"/>
  <c r="Z214"/>
  <c r="Y214" s="1"/>
  <c r="AS76"/>
  <c r="AR76" s="1"/>
  <c r="AS128"/>
  <c r="AR128" s="1"/>
  <c r="AS126"/>
  <c r="AR126" s="1"/>
  <c r="AS65"/>
  <c r="AR65" s="1"/>
  <c r="BK57"/>
  <c r="BJ57" s="1"/>
  <c r="BK86"/>
  <c r="BJ86" s="1"/>
  <c r="AS179"/>
  <c r="AR179" s="1"/>
  <c r="Z196"/>
  <c r="Y196" s="1"/>
  <c r="AS137"/>
  <c r="AR137" s="1"/>
  <c r="Z105"/>
  <c r="Y105" s="1"/>
  <c r="AS110"/>
  <c r="AR110" s="1"/>
  <c r="AS198"/>
  <c r="AR198" s="1"/>
  <c r="Z125"/>
  <c r="Y125" s="1"/>
  <c r="AS89"/>
  <c r="AR89" s="1"/>
  <c r="Z193"/>
  <c r="Y193" s="1"/>
  <c r="AS217"/>
  <c r="AR217" s="1"/>
  <c r="AS224"/>
  <c r="AR224" s="1"/>
  <c r="Z233"/>
  <c r="Y233" s="1"/>
  <c r="Z250"/>
  <c r="Y250" s="1"/>
  <c r="Z256"/>
  <c r="Y256" s="1"/>
  <c r="Z274"/>
  <c r="Y274" s="1"/>
  <c r="AS304"/>
  <c r="AR304" s="1"/>
  <c r="AS312"/>
  <c r="AR312" s="1"/>
  <c r="AS322"/>
  <c r="AR322" s="1"/>
  <c r="Z331"/>
  <c r="Y331" s="1"/>
  <c r="Z363"/>
  <c r="Y363" s="1"/>
  <c r="Z397"/>
  <c r="Y397" s="1"/>
  <c r="Z411"/>
  <c r="Y411" s="1"/>
  <c r="Z427"/>
  <c r="Y427" s="1"/>
  <c r="Z443"/>
  <c r="Y443" s="1"/>
  <c r="Z459"/>
  <c r="Y459" s="1"/>
  <c r="Z475"/>
  <c r="Y475" s="1"/>
  <c r="Z491"/>
  <c r="Y491" s="1"/>
  <c r="Z505"/>
  <c r="Y505" s="1"/>
  <c r="Z522"/>
  <c r="Y522" s="1"/>
  <c r="Z555"/>
  <c r="Y555" s="1"/>
  <c r="Z572"/>
  <c r="Y572" s="1"/>
  <c r="Z585"/>
  <c r="Y585" s="1"/>
  <c r="Z602"/>
  <c r="Y602" s="1"/>
  <c r="AS232"/>
  <c r="AR232" s="1"/>
  <c r="Z232"/>
  <c r="Y232" s="1"/>
  <c r="AS247"/>
  <c r="AR247" s="1"/>
  <c r="Z248"/>
  <c r="Y248" s="1"/>
  <c r="AS271"/>
  <c r="AR271" s="1"/>
  <c r="AS280"/>
  <c r="AR280" s="1"/>
  <c r="Z280"/>
  <c r="Y280" s="1"/>
  <c r="Z288"/>
  <c r="Y288" s="1"/>
  <c r="Z328"/>
  <c r="Y328" s="1"/>
  <c r="Z345"/>
  <c r="Y345" s="1"/>
  <c r="Z361"/>
  <c r="Y361" s="1"/>
  <c r="Z379"/>
  <c r="Y379" s="1"/>
  <c r="Z393"/>
  <c r="Y393" s="1"/>
  <c r="Z410"/>
  <c r="Y410" s="1"/>
  <c r="Z426"/>
  <c r="Y426" s="1"/>
  <c r="Z442"/>
  <c r="Y442" s="1"/>
  <c r="Z457"/>
  <c r="Y457" s="1"/>
  <c r="Z474"/>
  <c r="Y474" s="1"/>
  <c r="Z489"/>
  <c r="Y489" s="1"/>
  <c r="Z509"/>
  <c r="Y509" s="1"/>
  <c r="Z523"/>
  <c r="Y523" s="1"/>
  <c r="Z536"/>
  <c r="Y536" s="1"/>
  <c r="Z556"/>
  <c r="Y556" s="1"/>
  <c r="Z570"/>
  <c r="Y570" s="1"/>
  <c r="Z586"/>
  <c r="Y586" s="1"/>
  <c r="Z601"/>
  <c r="Y601" s="1"/>
  <c r="Z627"/>
  <c r="Y627" s="1"/>
  <c r="Z944"/>
  <c r="Y944" s="1"/>
  <c r="Z945"/>
  <c r="Y945" s="1"/>
  <c r="Z618"/>
  <c r="Y618" s="1"/>
  <c r="Z652"/>
  <c r="Y652" s="1"/>
  <c r="Z685"/>
  <c r="Y685" s="1"/>
  <c r="Z714"/>
  <c r="Y714" s="1"/>
  <c r="Z732"/>
  <c r="Y732" s="1"/>
  <c r="Z747"/>
  <c r="Y747" s="1"/>
  <c r="Z763"/>
  <c r="Y763" s="1"/>
  <c r="Z779"/>
  <c r="Y779" s="1"/>
  <c r="Z795"/>
  <c r="Y795" s="1"/>
  <c r="Z812"/>
  <c r="Y812" s="1"/>
  <c r="Z828"/>
  <c r="Y828" s="1"/>
  <c r="Z845"/>
  <c r="Y845" s="1"/>
  <c r="Z860"/>
  <c r="Y860" s="1"/>
  <c r="Z891"/>
  <c r="Y891" s="1"/>
  <c r="Z907"/>
  <c r="Y907" s="1"/>
  <c r="Z924"/>
  <c r="Y924" s="1"/>
  <c r="Z939"/>
  <c r="Y939" s="1"/>
  <c r="Z643"/>
  <c r="Y643" s="1"/>
  <c r="Z676"/>
  <c r="Y676" s="1"/>
  <c r="Z709"/>
  <c r="Y709" s="1"/>
  <c r="Z729"/>
  <c r="Y729" s="1"/>
  <c r="Z745"/>
  <c r="Y745" s="1"/>
  <c r="Z760"/>
  <c r="Y760" s="1"/>
  <c r="Z777"/>
  <c r="Y777" s="1"/>
  <c r="Z796"/>
  <c r="Y796" s="1"/>
  <c r="Z811"/>
  <c r="Y811" s="1"/>
  <c r="Z826"/>
  <c r="Y826" s="1"/>
  <c r="Z841"/>
  <c r="Y841" s="1"/>
  <c r="Z857"/>
  <c r="Y857" s="1"/>
  <c r="Z875"/>
  <c r="Y875" s="1"/>
  <c r="Z890"/>
  <c r="Y890" s="1"/>
  <c r="Z904"/>
  <c r="Y904" s="1"/>
  <c r="Z921"/>
  <c r="Y921" s="1"/>
  <c r="Z940"/>
  <c r="Y940" s="1"/>
  <c r="Z605"/>
  <c r="Y605" s="1"/>
  <c r="Z630"/>
  <c r="Y630" s="1"/>
  <c r="Z647"/>
  <c r="Y647" s="1"/>
  <c r="Z660"/>
  <c r="Y660" s="1"/>
  <c r="Z678"/>
  <c r="Y678" s="1"/>
  <c r="Z693"/>
  <c r="Y693" s="1"/>
  <c r="Z707"/>
  <c r="Y707" s="1"/>
  <c r="Z724"/>
  <c r="Y724" s="1"/>
  <c r="Z742"/>
  <c r="Y742" s="1"/>
  <c r="Z758"/>
  <c r="Y758" s="1"/>
  <c r="Z774"/>
  <c r="Y774" s="1"/>
  <c r="Z807"/>
  <c r="Y807" s="1"/>
  <c r="Z822"/>
  <c r="Y822" s="1"/>
  <c r="Z838"/>
  <c r="Y838" s="1"/>
  <c r="Z853"/>
  <c r="Y853" s="1"/>
  <c r="Z869"/>
  <c r="Y869" s="1"/>
  <c r="Z894"/>
  <c r="Y894" s="1"/>
  <c r="BK21"/>
  <c r="BJ21" s="1"/>
  <c r="BK78"/>
  <c r="BJ78" s="1"/>
  <c r="AS114"/>
  <c r="AR114" s="1"/>
  <c r="AS178"/>
  <c r="AR178" s="1"/>
  <c r="AS153"/>
  <c r="AR153" s="1"/>
  <c r="AS59"/>
  <c r="AR59" s="1"/>
  <c r="AS133"/>
  <c r="AR133" s="1"/>
  <c r="AS204"/>
  <c r="AR204" s="1"/>
  <c r="AS50"/>
  <c r="AR50" s="1"/>
  <c r="Z163"/>
  <c r="Y163" s="1"/>
  <c r="AS99"/>
  <c r="AR99" s="1"/>
  <c r="AS60"/>
  <c r="AR60" s="1"/>
  <c r="AS174"/>
  <c r="AR174" s="1"/>
  <c r="Z156"/>
  <c r="Y156" s="1"/>
  <c r="Z117"/>
  <c r="Y117" s="1"/>
  <c r="AS78"/>
  <c r="AR78" s="1"/>
  <c r="Z210"/>
  <c r="Y210" s="1"/>
  <c r="BK26"/>
  <c r="BJ26" s="1"/>
  <c r="AS150"/>
  <c r="AR150" s="1"/>
  <c r="AS55"/>
  <c r="AR55" s="1"/>
  <c r="AS160"/>
  <c r="AR160" s="1"/>
  <c r="AS42"/>
  <c r="AR42" s="1"/>
  <c r="BK68"/>
  <c r="BJ68" s="1"/>
  <c r="AS66"/>
  <c r="AR66" s="1"/>
  <c r="AS120"/>
  <c r="AR120" s="1"/>
  <c r="AS154"/>
  <c r="AR154" s="1"/>
  <c r="AS90"/>
  <c r="AR90" s="1"/>
  <c r="Z132"/>
  <c r="Y132" s="1"/>
  <c r="Z121"/>
  <c r="Y121" s="1"/>
  <c r="BK24"/>
  <c r="BJ24" s="1"/>
  <c r="BK104"/>
  <c r="BJ104" s="1"/>
  <c r="AS81"/>
  <c r="AR81" s="1"/>
  <c r="BK45"/>
  <c r="BJ45" s="1"/>
  <c r="Z114"/>
  <c r="Y114" s="1"/>
  <c r="AS115"/>
  <c r="AR115" s="1"/>
  <c r="BK34"/>
  <c r="BJ34" s="1"/>
  <c r="AS209"/>
  <c r="AR209" s="1"/>
  <c r="Z208"/>
  <c r="Y208" s="1"/>
  <c r="Z217"/>
  <c r="Y217" s="1"/>
  <c r="AS231"/>
  <c r="AR231" s="1"/>
  <c r="Z240"/>
  <c r="Y240" s="1"/>
  <c r="Z247"/>
  <c r="Y247" s="1"/>
  <c r="AS265"/>
  <c r="AR265" s="1"/>
  <c r="AS270"/>
  <c r="AR270" s="1"/>
  <c r="Z271"/>
  <c r="Y271" s="1"/>
  <c r="Z279"/>
  <c r="Y279" s="1"/>
  <c r="AS294"/>
  <c r="AR294" s="1"/>
  <c r="AS303"/>
  <c r="AR303" s="1"/>
  <c r="Z303"/>
  <c r="Y303" s="1"/>
  <c r="AS319"/>
  <c r="AR319" s="1"/>
  <c r="AL326"/>
  <c r="AM326" s="1"/>
  <c r="AS324" s="1"/>
  <c r="Z339"/>
  <c r="Y339" s="1"/>
  <c r="Z352"/>
  <c r="Y352" s="1"/>
  <c r="Z368"/>
  <c r="Y368" s="1"/>
  <c r="Z383"/>
  <c r="Y383" s="1"/>
  <c r="Z499"/>
  <c r="Y499" s="1"/>
  <c r="Z532"/>
  <c r="Y532" s="1"/>
  <c r="Z546"/>
  <c r="Y546" s="1"/>
  <c r="Z576"/>
  <c r="Y576" s="1"/>
  <c r="Z610"/>
  <c r="Y610" s="1"/>
  <c r="AS227"/>
  <c r="AR227" s="1"/>
  <c r="Z228"/>
  <c r="Y228" s="1"/>
  <c r="AS244"/>
  <c r="AR244" s="1"/>
  <c r="Z243"/>
  <c r="Y243" s="1"/>
  <c r="Z251"/>
  <c r="Y251" s="1"/>
  <c r="Z259"/>
  <c r="Y259" s="1"/>
  <c r="Z266"/>
  <c r="Y266" s="1"/>
  <c r="Z276"/>
  <c r="Y276" s="1"/>
  <c r="Z283"/>
  <c r="Y283" s="1"/>
  <c r="Z291"/>
  <c r="Y291" s="1"/>
  <c r="Z299"/>
  <c r="Y299" s="1"/>
  <c r="AS323"/>
  <c r="AR323" s="1"/>
  <c r="Z329"/>
  <c r="Y329" s="1"/>
  <c r="Z344"/>
  <c r="Y344" s="1"/>
  <c r="Z362"/>
  <c r="Y362" s="1"/>
  <c r="Z376"/>
  <c r="Y376" s="1"/>
  <c r="Z390"/>
  <c r="Y390" s="1"/>
  <c r="Z406"/>
  <c r="Y406" s="1"/>
  <c r="Z423"/>
  <c r="Y423" s="1"/>
  <c r="Z440"/>
  <c r="Y440" s="1"/>
  <c r="Z453"/>
  <c r="Y453" s="1"/>
  <c r="Z471"/>
  <c r="Y471" s="1"/>
  <c r="Z487"/>
  <c r="Y487" s="1"/>
  <c r="Z504"/>
  <c r="Y504" s="1"/>
  <c r="Z520"/>
  <c r="Y520" s="1"/>
  <c r="Z537"/>
  <c r="Y537" s="1"/>
  <c r="Z553"/>
  <c r="Y553" s="1"/>
  <c r="Z567"/>
  <c r="Y567" s="1"/>
  <c r="Z583"/>
  <c r="Y583" s="1"/>
  <c r="Z599"/>
  <c r="Y599" s="1"/>
  <c r="Z624"/>
  <c r="Y624" s="1"/>
  <c r="Z641"/>
  <c r="Y641" s="1"/>
  <c r="Z674"/>
  <c r="Y674" s="1"/>
  <c r="Z688"/>
  <c r="Y688" s="1"/>
  <c r="Z705"/>
  <c r="Y705" s="1"/>
  <c r="AS142"/>
  <c r="AR142" s="1"/>
  <c r="AS191"/>
  <c r="AR191" s="1"/>
  <c r="AS30"/>
  <c r="AR30" s="1"/>
  <c r="AS87"/>
  <c r="AR87" s="1"/>
  <c r="BK46"/>
  <c r="BJ46" s="1"/>
  <c r="AS104"/>
  <c r="AR104" s="1"/>
  <c r="AS122"/>
  <c r="AR122" s="1"/>
  <c r="AS125"/>
  <c r="AR125" s="1"/>
  <c r="AS31"/>
  <c r="AR31" s="1"/>
  <c r="BK97"/>
  <c r="BJ97" s="1"/>
  <c r="AS118"/>
  <c r="AR118" s="1"/>
  <c r="Z108"/>
  <c r="Y108" s="1"/>
  <c r="Z85"/>
  <c r="Y85" s="1"/>
  <c r="AS203"/>
  <c r="AR203" s="1"/>
  <c r="AS143"/>
  <c r="AR143" s="1"/>
  <c r="Z97"/>
  <c r="Y97" s="1"/>
  <c r="V8" s="1"/>
  <c r="AS71"/>
  <c r="AR71" s="1"/>
  <c r="Z86"/>
  <c r="Y86" s="1"/>
  <c r="AS48"/>
  <c r="AR48" s="1"/>
  <c r="BK20"/>
  <c r="BJ20" s="1"/>
  <c r="Z104"/>
  <c r="Y104" s="1"/>
  <c r="BK84"/>
  <c r="BJ84" s="1"/>
  <c r="BK33"/>
  <c r="BJ33" s="1"/>
  <c r="AS211"/>
  <c r="AR211" s="1"/>
  <c r="AS220"/>
  <c r="AR220" s="1"/>
  <c r="BK47"/>
  <c r="BJ47" s="1"/>
  <c r="BK22"/>
  <c r="BJ22" s="1"/>
  <c r="BK62"/>
  <c r="BJ62" s="1"/>
  <c r="AS206"/>
  <c r="AR206" s="1"/>
  <c r="AS173"/>
  <c r="AR173" s="1"/>
  <c r="AS156"/>
  <c r="AR156" s="1"/>
  <c r="AS159"/>
  <c r="AR159" s="1"/>
  <c r="BK29"/>
  <c r="BJ29" s="1"/>
  <c r="AS84"/>
  <c r="AR84" s="1"/>
  <c r="AS106"/>
  <c r="AR106" s="1"/>
  <c r="AS169"/>
  <c r="AR169" s="1"/>
  <c r="AS47"/>
  <c r="AR47" s="1"/>
  <c r="AS34"/>
  <c r="AR34" s="1"/>
  <c r="Z120"/>
  <c r="Y120" s="1"/>
  <c r="Z133"/>
  <c r="Y133" s="1"/>
  <c r="Z136"/>
  <c r="Y136" s="1"/>
  <c r="Z106"/>
  <c r="Y106" s="1"/>
  <c r="AS102"/>
  <c r="AR102" s="1"/>
  <c r="BK76"/>
  <c r="BJ76" s="1"/>
  <c r="Z151"/>
  <c r="Y151" s="1"/>
  <c r="Z102"/>
  <c r="Y102" s="1"/>
  <c r="Z191"/>
  <c r="Y191" s="1"/>
  <c r="Z204"/>
  <c r="Y204" s="1"/>
  <c r="AS221"/>
  <c r="AR221" s="1"/>
  <c r="AS228"/>
  <c r="AR228" s="1"/>
  <c r="AS236"/>
  <c r="AR236" s="1"/>
  <c r="Z235"/>
  <c r="Y235" s="1"/>
  <c r="AS252"/>
  <c r="AR252" s="1"/>
  <c r="Z252"/>
  <c r="Y252" s="1"/>
  <c r="AS269"/>
  <c r="AR269" s="1"/>
  <c r="AS276"/>
  <c r="AR276" s="1"/>
  <c r="Z284"/>
  <c r="Y284" s="1"/>
  <c r="AS299"/>
  <c r="AR299" s="1"/>
  <c r="Z301"/>
  <c r="Y301" s="1"/>
  <c r="Z316"/>
  <c r="Y316" s="1"/>
  <c r="Z325"/>
  <c r="Y325" s="1"/>
  <c r="Z341"/>
  <c r="Y341" s="1"/>
  <c r="Z355"/>
  <c r="Y355" s="1"/>
  <c r="Z371"/>
  <c r="Y371" s="1"/>
  <c r="Z387"/>
  <c r="Y387" s="1"/>
  <c r="Z405"/>
  <c r="Y405" s="1"/>
  <c r="Z420"/>
  <c r="Y420" s="1"/>
  <c r="Z433"/>
  <c r="Y433" s="1"/>
  <c r="Z451"/>
  <c r="Y451" s="1"/>
  <c r="Z466"/>
  <c r="Y466" s="1"/>
  <c r="Z481"/>
  <c r="Y481" s="1"/>
  <c r="Z501"/>
  <c r="Y501" s="1"/>
  <c r="Z517"/>
  <c r="Y517" s="1"/>
  <c r="Z530"/>
  <c r="Y530" s="1"/>
  <c r="Z544"/>
  <c r="Y544" s="1"/>
  <c r="Z562"/>
  <c r="Y562" s="1"/>
  <c r="Z580"/>
  <c r="Y580" s="1"/>
  <c r="Z597"/>
  <c r="Y597" s="1"/>
  <c r="Z613"/>
  <c r="Y613" s="1"/>
  <c r="Z220"/>
  <c r="Y220" s="1"/>
  <c r="Z227"/>
  <c r="Y227" s="1"/>
  <c r="AS243"/>
  <c r="AR243" s="1"/>
  <c r="Z244"/>
  <c r="Y244" s="1"/>
  <c r="AS261"/>
  <c r="AR261" s="1"/>
  <c r="Z260"/>
  <c r="Y260" s="1"/>
  <c r="AS277"/>
  <c r="AR277" s="1"/>
  <c r="Z275"/>
  <c r="Y275" s="1"/>
  <c r="AS293"/>
  <c r="AR293" s="1"/>
  <c r="AS300"/>
  <c r="AR300" s="1"/>
  <c r="Z300"/>
  <c r="Y300" s="1"/>
  <c r="Z307"/>
  <c r="Y307" s="1"/>
  <c r="AS321"/>
  <c r="AR321" s="1"/>
  <c r="Z324"/>
  <c r="Y324" s="1"/>
  <c r="Z337"/>
  <c r="Y337" s="1"/>
  <c r="Z353"/>
  <c r="Y353" s="1"/>
  <c r="Z370"/>
  <c r="Y370" s="1"/>
  <c r="Z386"/>
  <c r="Y386" s="1"/>
  <c r="Z401"/>
  <c r="Y401" s="1"/>
  <c r="Z419"/>
  <c r="Y419" s="1"/>
  <c r="Z437"/>
  <c r="Y437" s="1"/>
  <c r="Z449"/>
  <c r="Y449" s="1"/>
  <c r="Z467"/>
  <c r="Y467" s="1"/>
  <c r="Z483"/>
  <c r="Y483" s="1"/>
  <c r="Z497"/>
  <c r="Y497" s="1"/>
  <c r="Z514"/>
  <c r="Y514" s="1"/>
  <c r="Z531"/>
  <c r="Y531" s="1"/>
  <c r="Z545"/>
  <c r="Y545" s="1"/>
  <c r="Z563"/>
  <c r="Y563" s="1"/>
  <c r="Z578"/>
  <c r="Y578" s="1"/>
  <c r="Z594"/>
  <c r="Y594" s="1"/>
  <c r="Z616"/>
  <c r="Y616" s="1"/>
  <c r="Z639"/>
  <c r="Y639" s="1"/>
  <c r="Z670"/>
  <c r="Y670" s="1"/>
  <c r="Z703"/>
  <c r="Y703" s="1"/>
  <c r="Z727"/>
  <c r="Y727" s="1"/>
  <c r="Z743"/>
  <c r="Y743" s="1"/>
  <c r="Z759"/>
  <c r="Y759" s="1"/>
  <c r="Z775"/>
  <c r="Y775" s="1"/>
  <c r="Z791"/>
  <c r="Y791" s="1"/>
  <c r="Z806"/>
  <c r="Y806" s="1"/>
  <c r="Z823"/>
  <c r="Y823" s="1"/>
  <c r="Z840"/>
  <c r="Y840" s="1"/>
  <c r="Z855"/>
  <c r="Y855" s="1"/>
  <c r="Z870"/>
  <c r="Y870" s="1"/>
  <c r="Z887"/>
  <c r="Y887" s="1"/>
  <c r="Z903"/>
  <c r="Y903" s="1"/>
  <c r="Z919"/>
  <c r="Y919" s="1"/>
  <c r="S953"/>
  <c r="T953" s="1"/>
  <c r="Z628"/>
  <c r="Y628" s="1"/>
  <c r="Z644"/>
  <c r="Y644" s="1"/>
  <c r="Z659"/>
  <c r="Y659" s="1"/>
  <c r="Z675"/>
  <c r="Y675" s="1"/>
  <c r="Z691"/>
  <c r="Y691" s="1"/>
  <c r="Z708"/>
  <c r="Y708" s="1"/>
  <c r="Z725"/>
  <c r="Y725" s="1"/>
  <c r="Z741"/>
  <c r="Y741" s="1"/>
  <c r="Z756"/>
  <c r="Y756" s="1"/>
  <c r="Z771"/>
  <c r="Y771" s="1"/>
  <c r="Z790"/>
  <c r="Y790" s="1"/>
  <c r="Z802"/>
  <c r="Y802" s="1"/>
  <c r="Z819"/>
  <c r="Y819" s="1"/>
  <c r="Z835"/>
  <c r="Y835" s="1"/>
  <c r="Z852"/>
  <c r="Y852" s="1"/>
  <c r="Z867"/>
  <c r="Y867" s="1"/>
  <c r="Z885"/>
  <c r="Y885" s="1"/>
  <c r="Z901"/>
  <c r="Y901" s="1"/>
  <c r="Z915"/>
  <c r="Y915" s="1"/>
  <c r="Z933"/>
  <c r="Y933" s="1"/>
  <c r="S950"/>
  <c r="T950" s="1"/>
  <c r="Z661"/>
  <c r="Y661" s="1"/>
  <c r="Z694"/>
  <c r="Y694" s="1"/>
  <c r="Z720"/>
  <c r="Y720" s="1"/>
  <c r="Z737"/>
  <c r="Y737" s="1"/>
  <c r="Z753"/>
  <c r="Y753" s="1"/>
  <c r="Z769"/>
  <c r="Y769" s="1"/>
  <c r="Z787"/>
  <c r="Y787" s="1"/>
  <c r="Z801"/>
  <c r="Y801" s="1"/>
  <c r="Z817"/>
  <c r="Y817" s="1"/>
  <c r="Z832"/>
  <c r="Y832" s="1"/>
  <c r="Z849"/>
  <c r="Y849" s="1"/>
  <c r="Z864"/>
  <c r="Y864" s="1"/>
  <c r="Z882"/>
  <c r="Y882" s="1"/>
  <c r="Z897"/>
  <c r="Y897" s="1"/>
  <c r="Z914"/>
  <c r="Y914" s="1"/>
  <c r="Z929"/>
  <c r="Y929" s="1"/>
  <c r="Z942"/>
  <c r="Y942" s="1"/>
  <c r="Z621"/>
  <c r="Y621" s="1"/>
  <c r="Z638"/>
  <c r="Y638" s="1"/>
  <c r="Z655"/>
  <c r="Y655" s="1"/>
  <c r="Z671"/>
  <c r="Y671" s="1"/>
  <c r="Z686"/>
  <c r="Y686" s="1"/>
  <c r="Z700"/>
  <c r="Y700" s="1"/>
  <c r="Z717"/>
  <c r="Y717" s="1"/>
  <c r="Z734"/>
  <c r="Y734" s="1"/>
  <c r="Z749"/>
  <c r="Y749" s="1"/>
  <c r="Z765"/>
  <c r="Y765" s="1"/>
  <c r="Z784"/>
  <c r="Y784" s="1"/>
  <c r="Z797"/>
  <c r="Y797" s="1"/>
  <c r="Z814"/>
  <c r="Y814" s="1"/>
  <c r="Z829"/>
  <c r="Y829" s="1"/>
  <c r="Z846"/>
  <c r="Y846" s="1"/>
  <c r="Z861"/>
  <c r="Y861" s="1"/>
  <c r="Z877"/>
  <c r="Y877" s="1"/>
  <c r="Z909"/>
  <c r="Y909" s="1"/>
  <c r="S956"/>
  <c r="T956" s="1"/>
  <c r="S955"/>
  <c r="T955" s="1"/>
  <c r="AS38"/>
  <c r="AR38" s="1"/>
  <c r="AS170"/>
  <c r="AR170" s="1"/>
  <c r="BK49"/>
  <c r="BJ49" s="1"/>
  <c r="AS80"/>
  <c r="AR80" s="1"/>
  <c r="AS181"/>
  <c r="AR181" s="1"/>
  <c r="AS184"/>
  <c r="AR184" s="1"/>
  <c r="AS175"/>
  <c r="AR175" s="1"/>
  <c r="AS35"/>
  <c r="AR35" s="1"/>
  <c r="AS69"/>
  <c r="AR69" s="1"/>
  <c r="AS97"/>
  <c r="AR97" s="1"/>
  <c r="AS187"/>
  <c r="AR187" s="1"/>
  <c r="AS72"/>
  <c r="AR72" s="1"/>
  <c r="Z148"/>
  <c r="Y148" s="1"/>
  <c r="AS152"/>
  <c r="AR152" s="1"/>
  <c r="Z110"/>
  <c r="Y110" s="1"/>
  <c r="AS43"/>
  <c r="AR43" s="1"/>
  <c r="AS199"/>
  <c r="AR199" s="1"/>
  <c r="AS140"/>
  <c r="AR140" s="1"/>
  <c r="Z113"/>
  <c r="Y113" s="1"/>
  <c r="BK101"/>
  <c r="BJ101" s="1"/>
  <c r="BK92"/>
  <c r="BJ92" s="1"/>
  <c r="Z195"/>
  <c r="Y195" s="1"/>
  <c r="Z160"/>
  <c r="Y160" s="1"/>
  <c r="BK114"/>
  <c r="BJ114" s="1"/>
  <c r="Z175"/>
  <c r="Y175" s="1"/>
  <c r="AS213"/>
  <c r="AR213" s="1"/>
  <c r="Z212"/>
  <c r="Y212" s="1"/>
  <c r="BK73"/>
  <c r="BJ73" s="1"/>
  <c r="BK88"/>
  <c r="BJ88" s="1"/>
  <c r="AS188"/>
  <c r="AR188" s="1"/>
  <c r="BK83"/>
  <c r="BJ83" s="1"/>
  <c r="BK80"/>
  <c r="BJ80" s="1"/>
  <c r="BK71"/>
  <c r="BJ71" s="1"/>
  <c r="AS161"/>
  <c r="AR161" s="1"/>
  <c r="AS164"/>
  <c r="AR164" s="1"/>
  <c r="BK31"/>
  <c r="BJ31" s="1"/>
  <c r="BK54"/>
  <c r="BJ54" s="1"/>
  <c r="AS123"/>
  <c r="AR123" s="1"/>
  <c r="AS58"/>
  <c r="AR58" s="1"/>
  <c r="Z180"/>
  <c r="Y180" s="1"/>
  <c r="Z177"/>
  <c r="Y177" s="1"/>
  <c r="BK107"/>
  <c r="BJ107" s="1"/>
  <c r="Z176"/>
  <c r="Y176" s="1"/>
  <c r="BK48"/>
  <c r="BJ48" s="1"/>
  <c r="Z170"/>
  <c r="Y170" s="1"/>
  <c r="Z123"/>
  <c r="Y123" s="1"/>
  <c r="Z107"/>
  <c r="Y107" s="1"/>
  <c r="AS107"/>
  <c r="AR107" s="1"/>
  <c r="BK50"/>
  <c r="BJ50" s="1"/>
  <c r="AS62"/>
  <c r="AR62" s="1"/>
  <c r="Z165"/>
  <c r="Y165" s="1"/>
  <c r="AS129"/>
  <c r="AR129" s="1"/>
  <c r="Z189"/>
  <c r="Y189" s="1"/>
  <c r="Z205"/>
  <c r="Y205" s="1"/>
  <c r="AS223"/>
  <c r="AR223" s="1"/>
  <c r="Z221"/>
  <c r="Y221" s="1"/>
  <c r="AS238"/>
  <c r="AR238" s="1"/>
  <c r="Z237"/>
  <c r="Y237" s="1"/>
  <c r="AS253"/>
  <c r="AR253" s="1"/>
  <c r="AS260"/>
  <c r="AR260" s="1"/>
  <c r="AS268"/>
  <c r="AR268" s="1"/>
  <c r="AS278"/>
  <c r="AR278" s="1"/>
  <c r="AS286"/>
  <c r="AR286" s="1"/>
  <c r="Z287"/>
  <c r="Y287" s="1"/>
  <c r="Z293"/>
  <c r="Y293" s="1"/>
  <c r="AS310"/>
  <c r="AR310" s="1"/>
  <c r="Z311"/>
  <c r="Y311" s="1"/>
  <c r="Z317"/>
  <c r="Y317" s="1"/>
  <c r="Z323"/>
  <c r="Y323" s="1"/>
  <c r="Z340"/>
  <c r="Y340" s="1"/>
  <c r="Z356"/>
  <c r="Y356" s="1"/>
  <c r="Z372"/>
  <c r="Y372" s="1"/>
  <c r="Z389"/>
  <c r="Y389" s="1"/>
  <c r="Z404"/>
  <c r="Y404" s="1"/>
  <c r="Z421"/>
  <c r="Y421" s="1"/>
  <c r="Z436"/>
  <c r="Y436" s="1"/>
  <c r="Z452"/>
  <c r="Y452" s="1"/>
  <c r="Z469"/>
  <c r="Y469" s="1"/>
  <c r="Z485"/>
  <c r="Y485" s="1"/>
  <c r="Z502"/>
  <c r="Y502" s="1"/>
  <c r="Z516"/>
  <c r="Y516" s="1"/>
  <c r="Z533"/>
  <c r="Y533" s="1"/>
  <c r="Z547"/>
  <c r="Y547" s="1"/>
  <c r="Z566"/>
  <c r="Y566" s="1"/>
  <c r="Z581"/>
  <c r="Y581" s="1"/>
  <c r="Z595"/>
  <c r="Y595" s="1"/>
  <c r="Z614"/>
  <c r="Y614" s="1"/>
  <c r="AS229"/>
  <c r="AR229" s="1"/>
  <c r="Z229"/>
  <c r="Y229" s="1"/>
  <c r="AS245"/>
  <c r="AR245" s="1"/>
  <c r="Z245"/>
  <c r="Y245" s="1"/>
  <c r="Z253"/>
  <c r="Y253" s="1"/>
  <c r="AS267"/>
  <c r="AR267" s="1"/>
  <c r="Z268"/>
  <c r="Y268" s="1"/>
  <c r="AS287"/>
  <c r="AR287" s="1"/>
  <c r="AS291"/>
  <c r="AR291" s="1"/>
  <c r="AS301"/>
  <c r="AR301" s="1"/>
  <c r="AS308"/>
  <c r="AR308" s="1"/>
  <c r="Z309"/>
  <c r="Y309" s="1"/>
  <c r="AS325"/>
  <c r="Z326"/>
  <c r="Y326" s="1"/>
  <c r="Z338"/>
  <c r="Y338" s="1"/>
  <c r="Z357"/>
  <c r="Y357" s="1"/>
  <c r="Z373"/>
  <c r="Y373" s="1"/>
  <c r="Z388"/>
  <c r="Y388" s="1"/>
  <c r="Z403"/>
  <c r="Y403" s="1"/>
  <c r="Z418"/>
  <c r="Y418" s="1"/>
  <c r="Z435"/>
  <c r="Y435" s="1"/>
  <c r="Z454"/>
  <c r="Y454" s="1"/>
  <c r="Z470"/>
  <c r="Y470" s="1"/>
  <c r="Z484"/>
  <c r="Y484" s="1"/>
  <c r="Z498"/>
  <c r="Y498" s="1"/>
  <c r="Z519"/>
  <c r="Y519" s="1"/>
  <c r="Z529"/>
  <c r="Y529" s="1"/>
  <c r="Z548"/>
  <c r="Y548" s="1"/>
  <c r="Z564"/>
  <c r="Y564" s="1"/>
  <c r="Z579"/>
  <c r="Y579" s="1"/>
  <c r="Z598"/>
  <c r="Y598" s="1"/>
  <c r="Z619"/>
  <c r="Y619" s="1"/>
  <c r="Z637"/>
  <c r="Y637" s="1"/>
  <c r="Z653"/>
  <c r="Y653" s="1"/>
  <c r="Z668"/>
  <c r="Y668" s="1"/>
  <c r="Z683"/>
  <c r="Y683" s="1"/>
  <c r="Z702"/>
  <c r="Y702" s="1"/>
  <c r="Z716"/>
  <c r="Y716" s="1"/>
  <c r="AS91"/>
  <c r="AR91" s="1"/>
  <c r="BK64"/>
  <c r="BJ64" s="1"/>
  <c r="AS172"/>
  <c r="AR172" s="1"/>
  <c r="AS95"/>
  <c r="AR95" s="1"/>
  <c r="BK85"/>
  <c r="BJ85" s="1"/>
  <c r="AS88"/>
  <c r="AR88" s="1"/>
  <c r="BK32"/>
  <c r="BJ32" s="1"/>
  <c r="AS33"/>
  <c r="AR33" s="1"/>
  <c r="BK77"/>
  <c r="BJ77" s="1"/>
  <c r="AS86"/>
  <c r="AR86" s="1"/>
  <c r="AS157"/>
  <c r="AR157" s="1"/>
  <c r="BK56"/>
  <c r="BJ56" s="1"/>
  <c r="Z164"/>
  <c r="Y164" s="1"/>
  <c r="Z149"/>
  <c r="Y149" s="1"/>
  <c r="AS68"/>
  <c r="AR68" s="1"/>
  <c r="Z185"/>
  <c r="Y185" s="1"/>
  <c r="Z150"/>
  <c r="Y150" s="1"/>
  <c r="Z135"/>
  <c r="Y135" s="1"/>
  <c r="Z124"/>
  <c r="Y124" s="1"/>
  <c r="Z91"/>
  <c r="Y91" s="1"/>
  <c r="AS96"/>
  <c r="AR96" s="1"/>
  <c r="Z174"/>
  <c r="Y174" s="1"/>
  <c r="Z171"/>
  <c r="Y171" s="1"/>
  <c r="Z128"/>
  <c r="Y128" s="1"/>
  <c r="Z98"/>
  <c r="Y98" s="1"/>
  <c r="Z190"/>
  <c r="Y190" s="1"/>
  <c r="AS214"/>
  <c r="AR214" s="1"/>
  <c r="Z213"/>
  <c r="Y213" s="1"/>
  <c r="AS165"/>
  <c r="AR165" s="1"/>
  <c r="AS176"/>
  <c r="AR176" s="1"/>
  <c r="BK35"/>
  <c r="BJ35" s="1"/>
  <c r="BK100"/>
  <c r="BJ100" s="1"/>
  <c r="AS63"/>
  <c r="AR63" s="1"/>
  <c r="AS109"/>
  <c r="AR109" s="1"/>
  <c r="AS130"/>
  <c r="AR130" s="1"/>
  <c r="AS141"/>
  <c r="AR141" s="1"/>
  <c r="AS190"/>
  <c r="AR190" s="1"/>
  <c r="AS70"/>
  <c r="AR70" s="1"/>
  <c r="Z96"/>
  <c r="Y96" s="1"/>
  <c r="Z89"/>
  <c r="Y89" s="1"/>
  <c r="BK36"/>
  <c r="BJ36" s="1"/>
  <c r="AS56"/>
  <c r="AR56" s="1"/>
  <c r="Z122"/>
  <c r="Y122" s="1"/>
  <c r="BK89"/>
  <c r="BJ89" s="1"/>
  <c r="BK63"/>
  <c r="BJ63" s="1"/>
  <c r="Z183"/>
  <c r="Y183" s="1"/>
  <c r="AS45"/>
  <c r="AR45" s="1"/>
  <c r="Z172"/>
  <c r="Y172" s="1"/>
  <c r="Z141"/>
  <c r="Y141" s="1"/>
  <c r="BK94"/>
  <c r="BJ94" s="1"/>
  <c r="Z188"/>
  <c r="Y188" s="1"/>
  <c r="Z161"/>
  <c r="Y161" s="1"/>
  <c r="Z192"/>
  <c r="Y192" s="1"/>
  <c r="AS215"/>
  <c r="AR215" s="1"/>
  <c r="Z215"/>
  <c r="Y215" s="1"/>
  <c r="Z223"/>
  <c r="Y223" s="1"/>
  <c r="Z230"/>
  <c r="Y230" s="1"/>
  <c r="Z238"/>
  <c r="Y238" s="1"/>
  <c r="AS254"/>
  <c r="AR254" s="1"/>
  <c r="Z254"/>
  <c r="Y254" s="1"/>
  <c r="Z264"/>
  <c r="Y264" s="1"/>
  <c r="Z270"/>
  <c r="Y270" s="1"/>
  <c r="Z278"/>
  <c r="Y278" s="1"/>
  <c r="Z286"/>
  <c r="Y286" s="1"/>
  <c r="AS302"/>
  <c r="AR302" s="1"/>
  <c r="Z302"/>
  <c r="Y302" s="1"/>
  <c r="AS316"/>
  <c r="AR316" s="1"/>
  <c r="Z318"/>
  <c r="Y318" s="1"/>
  <c r="Z327"/>
  <c r="Y327" s="1"/>
  <c r="Z343"/>
  <c r="Y343" s="1"/>
  <c r="Z359"/>
  <c r="Y359" s="1"/>
  <c r="Z375"/>
  <c r="Y375" s="1"/>
  <c r="Z392"/>
  <c r="Y392" s="1"/>
  <c r="Z407"/>
  <c r="Y407" s="1"/>
  <c r="Z424"/>
  <c r="Y424" s="1"/>
  <c r="Z439"/>
  <c r="Y439" s="1"/>
  <c r="Z456"/>
  <c r="Y456" s="1"/>
  <c r="Z472"/>
  <c r="Y472" s="1"/>
  <c r="Z488"/>
  <c r="Y488" s="1"/>
  <c r="Z503"/>
  <c r="Y503" s="1"/>
  <c r="Z518"/>
  <c r="Y518" s="1"/>
  <c r="Z535"/>
  <c r="Y535" s="1"/>
  <c r="Z551"/>
  <c r="Y551" s="1"/>
  <c r="Z568"/>
  <c r="Y568" s="1"/>
  <c r="Z584"/>
  <c r="Y584" s="1"/>
  <c r="Z600"/>
  <c r="Y600" s="1"/>
  <c r="Z615"/>
  <c r="Y615" s="1"/>
  <c r="Z222"/>
  <c r="Y222" s="1"/>
  <c r="AS237"/>
  <c r="AR237" s="1"/>
  <c r="AS246"/>
  <c r="AR246" s="1"/>
  <c r="Z246"/>
  <c r="Y246" s="1"/>
  <c r="AS262"/>
  <c r="AR262" s="1"/>
  <c r="Z262"/>
  <c r="Y262" s="1"/>
  <c r="Z269"/>
  <c r="Y269" s="1"/>
  <c r="AS285"/>
  <c r="AR285" s="1"/>
  <c r="Z285"/>
  <c r="Y285" s="1"/>
  <c r="Z294"/>
  <c r="Y294" s="1"/>
  <c r="AS309"/>
  <c r="AR309" s="1"/>
  <c r="Z312"/>
  <c r="Y312" s="1"/>
  <c r="Z342"/>
  <c r="Y342" s="1"/>
  <c r="Z358"/>
  <c r="Y358" s="1"/>
  <c r="Z374"/>
  <c r="Y374" s="1"/>
  <c r="Z391"/>
  <c r="Y391" s="1"/>
  <c r="Z408"/>
  <c r="Y408" s="1"/>
  <c r="Z422"/>
  <c r="Y422" s="1"/>
  <c r="Z438"/>
  <c r="Y438" s="1"/>
  <c r="Z455"/>
  <c r="Y455" s="1"/>
  <c r="Z468"/>
  <c r="Y468" s="1"/>
  <c r="Z486"/>
  <c r="Y486" s="1"/>
  <c r="Z500"/>
  <c r="Y500" s="1"/>
  <c r="Z515"/>
  <c r="Y515" s="1"/>
  <c r="Z534"/>
  <c r="Y534" s="1"/>
  <c r="Z550"/>
  <c r="Y550" s="1"/>
  <c r="Z565"/>
  <c r="Y565" s="1"/>
  <c r="Z582"/>
  <c r="Y582" s="1"/>
  <c r="Z596"/>
  <c r="Y596" s="1"/>
  <c r="Z623"/>
  <c r="Y623" s="1"/>
  <c r="Z648"/>
  <c r="Y648" s="1"/>
  <c r="Z679"/>
  <c r="Y679" s="1"/>
  <c r="Z711"/>
  <c r="Y711" s="1"/>
  <c r="Z730"/>
  <c r="Y730" s="1"/>
  <c r="Z746"/>
  <c r="Y746" s="1"/>
  <c r="Z764"/>
  <c r="Y764" s="1"/>
  <c r="Z780"/>
  <c r="Y780" s="1"/>
  <c r="Z794"/>
  <c r="Y794" s="1"/>
  <c r="Z810"/>
  <c r="Y810" s="1"/>
  <c r="Z825"/>
  <c r="Y825" s="1"/>
  <c r="Z844"/>
  <c r="Y844" s="1"/>
  <c r="Z858"/>
  <c r="Y858" s="1"/>
  <c r="Z878"/>
  <c r="Y878" s="1"/>
  <c r="Z892"/>
  <c r="Y892" s="1"/>
  <c r="Z908"/>
  <c r="Y908" s="1"/>
  <c r="Z920"/>
  <c r="Y920" s="1"/>
  <c r="Z941"/>
  <c r="Y941" s="1"/>
  <c r="S952"/>
  <c r="T952" s="1"/>
  <c r="Z954" s="1"/>
  <c r="Y954" s="1"/>
  <c r="Z608"/>
  <c r="Y608" s="1"/>
  <c r="Z633"/>
  <c r="Y633" s="1"/>
  <c r="Z646"/>
  <c r="Y646" s="1"/>
  <c r="Z665"/>
  <c r="Y665" s="1"/>
  <c r="Z681"/>
  <c r="Y681" s="1"/>
  <c r="Z696"/>
  <c r="Y696" s="1"/>
  <c r="Z713"/>
  <c r="Y713" s="1"/>
  <c r="Z728"/>
  <c r="Y728" s="1"/>
  <c r="Z744"/>
  <c r="Y744" s="1"/>
  <c r="Z761"/>
  <c r="Y761" s="1"/>
  <c r="Z776"/>
  <c r="Y776" s="1"/>
  <c r="Z792"/>
  <c r="Y792" s="1"/>
  <c r="Z809"/>
  <c r="Y809" s="1"/>
  <c r="Z824"/>
  <c r="Y824" s="1"/>
  <c r="Z839"/>
  <c r="Y839" s="1"/>
  <c r="Z859"/>
  <c r="Y859" s="1"/>
  <c r="Z872"/>
  <c r="Y872" s="1"/>
  <c r="Z888"/>
  <c r="Y888" s="1"/>
  <c r="Z905"/>
  <c r="Y905" s="1"/>
  <c r="Z922"/>
  <c r="Y922" s="1"/>
  <c r="Z936"/>
  <c r="Y936" s="1"/>
  <c r="Z636"/>
  <c r="Y636" s="1"/>
  <c r="Z669"/>
  <c r="Y669" s="1"/>
  <c r="Z701"/>
  <c r="Y701" s="1"/>
  <c r="Z726"/>
  <c r="Y726" s="1"/>
  <c r="Z739"/>
  <c r="Y739" s="1"/>
  <c r="Z757"/>
  <c r="Y757" s="1"/>
  <c r="Z773"/>
  <c r="Y773" s="1"/>
  <c r="Z788"/>
  <c r="Y788" s="1"/>
  <c r="Z803"/>
  <c r="Y803" s="1"/>
  <c r="Z821"/>
  <c r="Y821" s="1"/>
  <c r="Z836"/>
  <c r="Y836" s="1"/>
  <c r="Z851"/>
  <c r="Y851" s="1"/>
  <c r="Z871"/>
  <c r="Y871" s="1"/>
  <c r="Z886"/>
  <c r="Y886" s="1"/>
  <c r="Z900"/>
  <c r="Y900" s="1"/>
  <c r="Z918"/>
  <c r="Y918" s="1"/>
  <c r="Z934"/>
  <c r="Y934" s="1"/>
  <c r="S949"/>
  <c r="T949" s="1"/>
  <c r="Z952" s="1"/>
  <c r="Y952" s="1"/>
  <c r="Z625"/>
  <c r="Y625" s="1"/>
  <c r="Z642"/>
  <c r="Y642" s="1"/>
  <c r="Z658"/>
  <c r="Y658" s="1"/>
  <c r="Z673"/>
  <c r="Y673" s="1"/>
  <c r="Z690"/>
  <c r="Y690" s="1"/>
  <c r="Z706"/>
  <c r="Y706" s="1"/>
  <c r="Z722"/>
  <c r="Y722" s="1"/>
  <c r="Z738"/>
  <c r="Y738" s="1"/>
  <c r="Z754"/>
  <c r="Y754" s="1"/>
  <c r="Z768"/>
  <c r="Y768" s="1"/>
  <c r="Z785"/>
  <c r="Y785" s="1"/>
  <c r="Z805"/>
  <c r="Y805" s="1"/>
  <c r="Z816"/>
  <c r="Y816" s="1"/>
  <c r="Z837"/>
  <c r="Y837" s="1"/>
  <c r="Z850"/>
  <c r="Y850" s="1"/>
  <c r="Z868"/>
  <c r="Y868" s="1"/>
  <c r="Z880"/>
  <c r="Y880" s="1"/>
  <c r="Z898"/>
  <c r="Y898" s="1"/>
  <c r="Z913"/>
  <c r="Y913" s="1"/>
  <c r="Z930"/>
  <c r="Y930" s="1"/>
  <c r="Z884"/>
  <c r="Y884" s="1"/>
  <c r="Z917"/>
  <c r="Y917" s="1"/>
  <c r="AO14" l="1"/>
  <c r="AO29"/>
  <c r="Z946"/>
  <c r="Y946" s="1"/>
  <c r="AO24"/>
  <c r="BG20"/>
  <c r="BG22"/>
  <c r="Z948"/>
  <c r="Y948" s="1"/>
  <c r="AO12"/>
  <c r="Z953"/>
  <c r="Y953" s="1"/>
  <c r="Z951"/>
  <c r="Y951" s="1"/>
  <c r="V24" s="1"/>
  <c r="BG24"/>
  <c r="BG8"/>
  <c r="BG16"/>
  <c r="BG18"/>
  <c r="AO22"/>
  <c r="AO20"/>
  <c r="AH23"/>
  <c r="V16"/>
  <c r="O23"/>
  <c r="Z950"/>
  <c r="Y950" s="1"/>
  <c r="V22" s="1"/>
  <c r="BG12"/>
  <c r="V18"/>
  <c r="BG14"/>
  <c r="BG29"/>
  <c r="V10"/>
  <c r="Z947"/>
  <c r="Y947" s="1"/>
  <c r="V29" s="1"/>
  <c r="BG10"/>
  <c r="AO8"/>
  <c r="AO16"/>
  <c r="AO18"/>
  <c r="V14"/>
  <c r="V12"/>
  <c r="Z949"/>
  <c r="Y949" s="1"/>
  <c r="V20" s="1"/>
  <c r="AO10"/>
  <c r="BG27" l="1"/>
  <c r="BH20" s="1"/>
  <c r="V27"/>
  <c r="W8" s="1"/>
  <c r="AO27"/>
  <c r="AP8" s="1"/>
  <c r="BH22" l="1"/>
  <c r="BH12"/>
  <c r="BH16"/>
  <c r="BH14"/>
  <c r="BH10"/>
  <c r="BH18"/>
  <c r="AP12"/>
  <c r="AP22"/>
  <c r="AP16"/>
  <c r="W14"/>
  <c r="W12"/>
  <c r="AP14"/>
  <c r="BH24"/>
  <c r="AP20"/>
  <c r="W18"/>
  <c r="AP18"/>
  <c r="BH8"/>
  <c r="BH26" s="1"/>
  <c r="W24"/>
  <c r="W22"/>
  <c r="AP24"/>
  <c r="W16"/>
  <c r="W10"/>
  <c r="W26" s="1"/>
  <c r="AP10"/>
  <c r="AP26" s="1"/>
  <c r="W20"/>
</calcChain>
</file>

<file path=xl/connections.xml><?xml version="1.0" encoding="utf-8"?>
<connections xmlns="http://schemas.openxmlformats.org/spreadsheetml/2006/main">
  <connection id="1" name="Schwert_Data" type="6" refreshedVersion="3" background="1" saveData="1">
    <textPr codePage="437" sourceFile="C:\Unified_Cycle_Theory\Evidence_PDF_Word\Stock Market\Schwert_Data.txt" tab="0" space="1" consecutive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<sst xmlns="http://schemas.openxmlformats.org/spreadsheetml/2006/main" count="342" uniqueCount="226">
  <si>
    <t>Dec.Date</t>
  </si>
  <si>
    <t>Yr-Mon</t>
  </si>
  <si>
    <t>Return</t>
  </si>
  <si>
    <t>Capital Gain Return</t>
  </si>
  <si>
    <t>Dividend Yield</t>
  </si>
  <si>
    <t>http://schwert.ssb.rochester.edu/mstock.htm</t>
  </si>
  <si>
    <t>Description</t>
  </si>
  <si>
    <t>Data Source</t>
  </si>
  <si>
    <t>Schwert Stock Market Data -- 1802 to 1925</t>
  </si>
  <si>
    <t>Monthly US Stock Returns, 1802-1925</t>
  </si>
  <si>
    <t>G. William Schwert</t>
  </si>
  <si>
    <t>University of Rochester, Rochester, NY 14627</t>
  </si>
  <si>
    <t>and National Bureau of Economic Research</t>
  </si>
  <si>
    <t>http://finance.yahoo.com/q/hp?s=%5EGSPC&amp;a=00&amp;b=3&amp;c=1920&amp;d=06&amp;e=31&amp;f=2009&amp;g=m</t>
  </si>
  <si>
    <t>S&amp;P 500 Stock Market Index -- 1950 to 2009</t>
  </si>
  <si>
    <t>Yahoo Finance web page</t>
  </si>
  <si>
    <t>Schwert Cap Gain</t>
  </si>
  <si>
    <t>http://finance.yahoo.com</t>
  </si>
  <si>
    <t>Dow Jones Industrial Average -- 1928 to 2009</t>
  </si>
  <si>
    <t>S&amp;P Yahoo</t>
  </si>
  <si>
    <t>S&amp;P Monthly</t>
  </si>
  <si>
    <t>Warren &amp; Pearson</t>
  </si>
  <si>
    <t>W&amp;P Smoothed</t>
  </si>
  <si>
    <t>Ratio: G/H</t>
  </si>
  <si>
    <r>
      <t xml:space="preserve">Standard &amp; Poor's Corp. [1986].  </t>
    </r>
    <r>
      <rPr>
        <i/>
        <sz val="11"/>
        <color theme="1"/>
        <rFont val="Times New Roman"/>
        <family val="1"/>
      </rPr>
      <t>Security Price Index Record, 1986</t>
    </r>
    <r>
      <rPr>
        <sz val="11"/>
        <color theme="1"/>
        <rFont val="Times New Roman"/>
        <family val="1"/>
      </rPr>
      <t>.  Standard and Poor's Corp., New York, NY.</t>
    </r>
  </si>
  <si>
    <r>
      <t xml:space="preserve">Warren, G.F.; Pearson, F.A. [1933].  </t>
    </r>
    <r>
      <rPr>
        <i/>
        <sz val="11"/>
        <color theme="1"/>
        <rFont val="Times New Roman"/>
        <family val="1"/>
      </rPr>
      <t>Prices</t>
    </r>
    <r>
      <rPr>
        <sz val="11"/>
        <color theme="1"/>
        <rFont val="Times New Roman"/>
        <family val="1"/>
      </rPr>
      <t>.  John Wiley &amp; Sons, New York, NY.</t>
    </r>
  </si>
  <si>
    <r>
      <t xml:space="preserve">Macaulay, F.R. [1938].  </t>
    </r>
    <r>
      <rPr>
        <i/>
        <sz val="11"/>
        <color theme="1"/>
        <rFont val="Times New Roman"/>
        <family val="1"/>
      </rPr>
      <t>The Movements of Interest Rates, Bond Yields, and Stock Prices in the United States since 1856</t>
    </r>
    <r>
      <rPr>
        <sz val="11"/>
        <color theme="1"/>
        <rFont val="Times New Roman"/>
        <family val="1"/>
      </rPr>
      <t>.  National Bureau of Economic Research, New York, NY.</t>
    </r>
  </si>
  <si>
    <r>
      <t xml:space="preserve">Schwert, G.W. [1991].  </t>
    </r>
    <r>
      <rPr>
        <i/>
        <sz val="11"/>
        <color theme="1"/>
        <rFont val="Times New Roman"/>
        <family val="1"/>
      </rPr>
      <t>Indexes of United States Stock Prices from 1802 to 1987</t>
    </r>
    <r>
      <rPr>
        <sz val="11"/>
        <color theme="1"/>
        <rFont val="Times New Roman"/>
        <family val="1"/>
      </rPr>
      <t>.  Journal of Business, 64 (July 1991) 442. Summarized in The C.F.A. Digest, 21 (Winter 1991) 3-5.</t>
    </r>
  </si>
  <si>
    <r>
      <t xml:space="preserve">Cowles, A. and Associates [1939].  </t>
    </r>
    <r>
      <rPr>
        <i/>
        <sz val="11"/>
        <color theme="1"/>
        <rFont val="Times New Roman"/>
        <family val="1"/>
      </rPr>
      <t>Common Stock Indexes</t>
    </r>
    <r>
      <rPr>
        <sz val="11"/>
        <color theme="1"/>
        <rFont val="Times New Roman"/>
        <family val="1"/>
      </rPr>
      <t>.  2nd edition.  Cowles Commission Monograph, Bloomington, Indiana.  Principia Press.</t>
    </r>
  </si>
  <si>
    <r>
      <t xml:space="preserve">Smith, W.B.; Cole, A.H. [1935].  </t>
    </r>
    <r>
      <rPr>
        <i/>
        <sz val="11"/>
        <color theme="1"/>
        <rFont val="Times New Roman"/>
        <family val="1"/>
      </rPr>
      <t>Fluctuations in American Business, 1790-1860.</t>
    </r>
    <r>
      <rPr>
        <sz val="11"/>
        <color theme="1"/>
        <rFont val="Times New Roman"/>
        <family val="1"/>
      </rPr>
      <t xml:space="preserve">  Harvard University Press, Cambridge, Massachusetts.</t>
    </r>
  </si>
  <si>
    <t>Schwert, G.W. [1991].</t>
  </si>
  <si>
    <t>Indexes of United States Stock Prices from 1802 to 1987.</t>
  </si>
  <si>
    <t>Journal of Business, 64 (July 1991) 442.</t>
  </si>
  <si>
    <t>Summarized in The C.F.A. Digest, 21 (Winter 1991) 3-5.</t>
  </si>
  <si>
    <t xml:space="preserve"> </t>
  </si>
  <si>
    <t xml:space="preserve">  (1)       (2)         (3)          (4)        (5)              </t>
  </si>
  <si>
    <t xml:space="preserve"> Date      Return      Capital     Dividend   Capital </t>
  </si>
  <si>
    <t xml:space="preserve">                        Gain        Yield       Gain </t>
  </si>
  <si>
    <t xml:space="preserve">                       Return                  Return </t>
  </si>
  <si>
    <t xml:space="preserve">                   (Adjusted for  (Estimated (Unadjusted) </t>
  </si>
  <si>
    <t xml:space="preserve">                   time-averaging    from </t>
  </si>
  <si>
    <t xml:space="preserve">                   186301-188502)   180202- </t>
  </si>
  <si>
    <t xml:space="preserve">                                    187012) </t>
  </si>
  <si>
    <t>Bin Notes</t>
  </si>
  <si>
    <t>Begin Bin</t>
  </si>
  <si>
    <t>86-Center</t>
  </si>
  <si>
    <t>Bin Avr</t>
  </si>
  <si>
    <t>2-Avr</t>
  </si>
  <si>
    <t>2 BP</t>
  </si>
  <si>
    <t>TDP Principle</t>
  </si>
  <si>
    <t>% Dist</t>
  </si>
  <si>
    <t>Cell_2</t>
  </si>
  <si>
    <t>Peak_2</t>
  </si>
  <si>
    <t>7-Cell Max</t>
  </si>
  <si>
    <t>Δt</t>
  </si>
  <si>
    <t>HISTOGRAM:</t>
  </si>
  <si>
    <t>.23555-yr bins</t>
  </si>
  <si>
    <t>Distribution</t>
  </si>
  <si>
    <t>of peaks for</t>
  </si>
  <si>
    <t>Gaps in the</t>
  </si>
  <si>
    <t>2.12-yr cycle</t>
  </si>
  <si>
    <t>data limit this</t>
  </si>
  <si>
    <t>TS to kyr</t>
  </si>
  <si>
    <t>Cell 1</t>
  </si>
  <si>
    <t>Cell 2</t>
  </si>
  <si>
    <t>Least Sq:</t>
  </si>
  <si>
    <t>Slope</t>
  </si>
  <si>
    <t>Cell 3</t>
  </si>
  <si>
    <t>Intercept</t>
  </si>
  <si>
    <t>Cell 4</t>
  </si>
  <si>
    <t>Cell 5</t>
  </si>
  <si>
    <t># Interpolated</t>
  </si>
  <si>
    <t>Cell 6</t>
  </si>
  <si>
    <t>Observations</t>
  </si>
  <si>
    <t>Cell 7</t>
  </si>
  <si>
    <t>Cell 8</t>
  </si>
  <si>
    <t>BP Observ</t>
  </si>
  <si>
    <t>Cell 9</t>
  </si>
  <si>
    <t>TPD Test Count</t>
  </si>
  <si>
    <t>Total # Peaks</t>
  </si>
  <si>
    <t>Total # Cycles</t>
  </si>
  <si>
    <t>Year</t>
  </si>
  <si>
    <t>StkIndex</t>
  </si>
  <si>
    <t>258-day bins</t>
  </si>
  <si>
    <t>258-Center</t>
  </si>
  <si>
    <t>6-Avr</t>
  </si>
  <si>
    <t>6 BP</t>
  </si>
  <si>
    <t>6.36-yr cycle</t>
  </si>
  <si>
    <t>Cell_6</t>
  </si>
  <si>
    <t>Peak_6</t>
  </si>
  <si>
    <t>2.12-yr bins</t>
  </si>
  <si>
    <t>2.12-Center</t>
  </si>
  <si>
    <t>19-Avr</t>
  </si>
  <si>
    <t>19 BP</t>
  </si>
  <si>
    <t>19.08-yr cycle</t>
  </si>
  <si>
    <t>Cell_19</t>
  </si>
  <si>
    <t>Peak_19</t>
  </si>
  <si>
    <t>2.12 Model</t>
  </si>
  <si>
    <t>Cycles</t>
  </si>
  <si>
    <t>Correlations</t>
  </si>
  <si>
    <t>6.36 Model</t>
  </si>
  <si>
    <t>19 Model</t>
  </si>
  <si>
    <t>11 cycles</t>
  </si>
  <si>
    <t>Lag (yrs)</t>
  </si>
  <si>
    <t>90%</t>
  </si>
  <si>
    <t>Cells</t>
  </si>
  <si>
    <t>from 1802.266</t>
  </si>
  <si>
    <t>Actual</t>
  </si>
  <si>
    <t>95%</t>
  </si>
  <si>
    <t>to 2009.014</t>
  </si>
  <si>
    <t>Test 1</t>
  </si>
  <si>
    <t>Test 2</t>
  </si>
  <si>
    <t>26 to 327</t>
  </si>
  <si>
    <t>from 1794.486</t>
  </si>
  <si>
    <t>to 2007.364</t>
  </si>
  <si>
    <t>34 cycles</t>
  </si>
  <si>
    <t>16 to 114</t>
  </si>
  <si>
    <t>to 2002.413</t>
  </si>
  <si>
    <t>99%</t>
  </si>
  <si>
    <t>to 1904.815</t>
  </si>
  <si>
    <t>80 to 515</t>
  </si>
  <si>
    <t>48 cycles</t>
  </si>
  <si>
    <t>Lag = -0.432</t>
  </si>
  <si>
    <t>from 1905.050</t>
  </si>
  <si>
    <t>516 to 957</t>
  </si>
  <si>
    <t>49 cycles</t>
  </si>
  <si>
    <t>Lead = 0.5775</t>
  </si>
  <si>
    <t>85%</t>
  </si>
  <si>
    <t>Lead = 2.817</t>
  </si>
  <si>
    <t>Table E23.1.1 – Information about the Monthly Stock Price Time-Series.</t>
  </si>
  <si>
    <t>Details for this Time-Series</t>
  </si>
  <si>
    <t>Brief description of the data</t>
  </si>
  <si>
    <t>Monthly index of stock prices in the United States since 1786.</t>
  </si>
  <si>
    <t>Abbreviated reference</t>
  </si>
  <si>
    <t>Warren &amp; Pearson, 1933; Schwert, 2009; S&amp;P, 2009.</t>
  </si>
  <si>
    <t>Details about the data source</t>
  </si>
  <si>
    <t xml:space="preserve">3 monthly time-series merged into 1 continuous series. </t>
  </si>
  <si>
    <t>Original Time-Series</t>
  </si>
  <si>
    <t>Beginning time</t>
  </si>
  <si>
    <t>Ending time</t>
  </si>
  <si>
    <t>No. of samples (observations)</t>
  </si>
  <si>
    <t>Estimated ages: Mean error</t>
  </si>
  <si>
    <t>No age errors</t>
  </si>
  <si>
    <t>Estimated ages: Minimum error</t>
  </si>
  <si>
    <t>Estimated ages: Maximum error</t>
  </si>
  <si>
    <t>Table E23.2.1 – Monthly Stock Prices: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</si>
  <si>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</si>
  <si>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</si>
  <si>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</si>
  <si>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</si>
  <si>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</si>
  <si>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</si>
  <si>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2.12-yr</t>
  </si>
  <si>
    <t>6.37-yr</t>
  </si>
  <si>
    <t>19.1-yr</t>
  </si>
  <si>
    <t>Bin Sizes for Histogram</t>
  </si>
  <si>
    <t>86.1-day</t>
  </si>
  <si>
    <t>258-day</t>
  </si>
  <si>
    <t>Detrending Method</t>
  </si>
  <si>
    <t>BP filter</t>
  </si>
  <si>
    <t>Band-Pass Filter Used</t>
  </si>
  <si>
    <t>1/9 cell</t>
  </si>
  <si>
    <t>Moving Avr. Indentation</t>
  </si>
  <si>
    <t>4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</si>
  <si>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</si>
  <si>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</si>
  <si>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</si>
  <si>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</si>
  <si>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</si>
  <si>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</si>
  <si>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</si>
  <si>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</si>
  <si>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</si>
  <si>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</si>
  <si>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</si>
  <si>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</si>
  <si>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</si>
  <si>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</si>
  <si>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</si>
  <si>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</si>
  <si>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</si>
  <si>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</si>
  <si>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</si>
  <si>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E23.3.1 – Results from Monthly Stock Tests.</t>
  </si>
  <si>
    <t>Test #2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</si>
  <si>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</si>
  <si>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</si>
  <si>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</si>
  <si>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</si>
  <si>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</si>
  <si>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3.209-yr</t>
  </si>
  <si>
    <t>3.521-yr</t>
  </si>
  <si>
    <t>9.056-yr</t>
  </si>
  <si>
    <t>18.88-yr</t>
  </si>
  <si>
    <t>p-value</t>
  </si>
  <si>
    <t>Secondary Wavelength</t>
  </si>
  <si>
    <t>---</t>
  </si>
  <si>
    <t>5.920-yr</t>
  </si>
  <si>
    <t>Smoothed Periodogram</t>
  </si>
  <si>
    <t>1.847-yr</t>
  </si>
  <si>
    <t>3.443-yr</t>
  </si>
  <si>
    <t>8.969-yr</t>
  </si>
  <si>
    <t>19.23-yr</t>
  </si>
  <si>
    <t>Confidence Level</t>
  </si>
  <si>
    <t>N.S.</t>
  </si>
  <si>
    <t>5.853-yr</t>
  </si>
  <si>
    <t>Correlation &amp; Lag Tests</t>
  </si>
  <si>
    <t>Correlation with lag</t>
  </si>
  <si>
    <t xml:space="preserve">Offset used with Model </t>
  </si>
  <si>
    <t>-0.432-yr</t>
  </si>
  <si>
    <t>0.577-yr</t>
  </si>
  <si>
    <t>0.550-yr</t>
  </si>
  <si>
    <t>2.817-yr</t>
  </si>
  <si>
    <t>File Name</t>
  </si>
  <si>
    <t>Input data</t>
  </si>
  <si>
    <t>used in</t>
  </si>
  <si>
    <t>periodogram</t>
  </si>
  <si>
    <t>scripts.</t>
  </si>
  <si>
    <t>SP_a_2-yr.txt</t>
  </si>
  <si>
    <t>SP_b_2-yr.txt</t>
  </si>
  <si>
    <t>SP_c_6-yr.txt</t>
  </si>
  <si>
    <t>SP_d_19-yr.txt</t>
  </si>
  <si>
    <t>Periodogram for 2.12-year test 1.</t>
  </si>
  <si>
    <t>Periodogram for 2.12-year test 2.</t>
  </si>
  <si>
    <t>Periodogram for 6.37-year test.</t>
  </si>
  <si>
    <t>Periodogram for 19.1-year test.</t>
  </si>
</sst>
</file>

<file path=xl/styles.xml><?xml version="1.0" encoding="utf-8"?>
<styleSheet xmlns="http://schemas.openxmlformats.org/spreadsheetml/2006/main">
  <numFmts count="5">
    <numFmt numFmtId="164" formatCode="0.0000000"/>
    <numFmt numFmtId="165" formatCode="0.000"/>
    <numFmt numFmtId="166" formatCode="0.000000"/>
    <numFmt numFmtId="167" formatCode="0.0000"/>
    <numFmt numFmtId="168" formatCode="0.0%"/>
  </numFmts>
  <fonts count="47">
    <font>
      <sz val="11"/>
      <color theme="1"/>
      <name val="Courier New"/>
      <family val="2"/>
    </font>
    <font>
      <b/>
      <sz val="11"/>
      <color theme="1"/>
      <name val="Courier New"/>
      <family val="3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ourier New"/>
      <family val="2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ourier New"/>
      <family val="3"/>
    </font>
    <font>
      <sz val="10"/>
      <color theme="1"/>
      <name val="Courier New"/>
      <family val="2"/>
    </font>
    <font>
      <b/>
      <sz val="10"/>
      <color theme="1"/>
      <name val="Times New Roman"/>
      <family val="1"/>
    </font>
    <font>
      <b/>
      <sz val="10"/>
      <color theme="1"/>
      <name val="Courier New"/>
      <family val="3"/>
    </font>
    <font>
      <sz val="11"/>
      <color theme="1"/>
      <name val="Courier Ne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name val="Arial"/>
      <family val="2"/>
    </font>
    <font>
      <b/>
      <sz val="10"/>
      <name val="Times New Roman"/>
      <family val="1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4" applyNumberFormat="0" applyAlignment="0" applyProtection="0"/>
    <xf numFmtId="0" fontId="20" fillId="7" borderId="5" applyNumberFormat="0" applyAlignment="0" applyProtection="0"/>
    <xf numFmtId="0" fontId="21" fillId="7" borderId="4" applyNumberFormat="0" applyAlignment="0" applyProtection="0"/>
    <xf numFmtId="0" fontId="22" fillId="0" borderId="6" applyNumberFormat="0" applyFill="0" applyAlignment="0" applyProtection="0"/>
    <xf numFmtId="0" fontId="23" fillId="8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11" fillId="0" borderId="0"/>
    <xf numFmtId="0" fontId="32" fillId="0" borderId="0"/>
    <xf numFmtId="0" fontId="28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11" fillId="0" borderId="0"/>
    <xf numFmtId="0" fontId="11" fillId="9" borderId="8" applyNumberFormat="0" applyFont="0" applyAlignment="0" applyProtection="0"/>
    <xf numFmtId="0" fontId="11" fillId="0" borderId="0"/>
    <xf numFmtId="0" fontId="11" fillId="9" borderId="8" applyNumberFormat="0" applyFont="0" applyAlignment="0" applyProtection="0"/>
    <xf numFmtId="0" fontId="30" fillId="0" borderId="0"/>
    <xf numFmtId="0" fontId="30" fillId="0" borderId="0"/>
    <xf numFmtId="0" fontId="28" fillId="0" borderId="0"/>
    <xf numFmtId="0" fontId="28" fillId="0" borderId="0"/>
    <xf numFmtId="0" fontId="35" fillId="0" borderId="0"/>
    <xf numFmtId="0" fontId="33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2" fillId="0" borderId="0"/>
    <xf numFmtId="0" fontId="33" fillId="0" borderId="0"/>
    <xf numFmtId="0" fontId="30" fillId="0" borderId="0"/>
    <xf numFmtId="0" fontId="28" fillId="0" borderId="0"/>
    <xf numFmtId="0" fontId="37" fillId="0" borderId="0"/>
    <xf numFmtId="0" fontId="28" fillId="0" borderId="0"/>
    <xf numFmtId="0" fontId="30" fillId="0" borderId="0"/>
    <xf numFmtId="0" fontId="34" fillId="0" borderId="0"/>
    <xf numFmtId="0" fontId="28" fillId="0" borderId="0"/>
    <xf numFmtId="0" fontId="30" fillId="0" borderId="0"/>
    <xf numFmtId="0" fontId="11" fillId="0" borderId="0"/>
    <xf numFmtId="0" fontId="36" fillId="0" borderId="0"/>
    <xf numFmtId="0" fontId="11" fillId="0" borderId="0"/>
    <xf numFmtId="0" fontId="30" fillId="0" borderId="0"/>
    <xf numFmtId="0" fontId="28" fillId="0" borderId="0"/>
    <xf numFmtId="0" fontId="30" fillId="0" borderId="0"/>
    <xf numFmtId="0" fontId="11" fillId="0" borderId="0"/>
    <xf numFmtId="0" fontId="30" fillId="0" borderId="0"/>
    <xf numFmtId="0" fontId="28" fillId="0" borderId="0"/>
    <xf numFmtId="0" fontId="11" fillId="0" borderId="0"/>
    <xf numFmtId="0" fontId="30" fillId="0" borderId="0"/>
    <xf numFmtId="0" fontId="28" fillId="0" borderId="0"/>
    <xf numFmtId="0" fontId="3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/>
    <xf numFmtId="0" fontId="2" fillId="0" borderId="0" xfId="0" applyFont="1"/>
    <xf numFmtId="1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2" fontId="6" fillId="0" borderId="0" xfId="0" applyNumberFormat="1" applyFont="1"/>
    <xf numFmtId="1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10" fillId="0" borderId="0" xfId="0" applyFont="1"/>
    <xf numFmtId="2" fontId="9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167" fontId="9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8" fillId="0" borderId="0" xfId="0" applyNumberFormat="1" applyFont="1"/>
    <xf numFmtId="0" fontId="28" fillId="0" borderId="0" xfId="42"/>
    <xf numFmtId="0" fontId="29" fillId="0" borderId="0" xfId="68" applyFont="1" applyFill="1" applyAlignment="1">
      <alignment horizontal="center"/>
    </xf>
    <xf numFmtId="0" fontId="31" fillId="0" borderId="0" xfId="68" applyFont="1" applyFill="1" applyAlignment="1">
      <alignment horizontal="center"/>
    </xf>
    <xf numFmtId="0" fontId="30" fillId="0" borderId="0" xfId="44"/>
    <xf numFmtId="0" fontId="31" fillId="0" borderId="0" xfId="55" applyFont="1" applyFill="1" applyAlignment="1">
      <alignment horizontal="left"/>
    </xf>
    <xf numFmtId="1" fontId="31" fillId="0" borderId="0" xfId="68" applyNumberFormat="1" applyFont="1" applyFill="1" applyAlignment="1">
      <alignment horizontal="left"/>
    </xf>
    <xf numFmtId="0" fontId="28" fillId="0" borderId="0" xfId="43"/>
    <xf numFmtId="0" fontId="31" fillId="0" borderId="0" xfId="51" applyFont="1"/>
    <xf numFmtId="0" fontId="31" fillId="0" borderId="0" xfId="53" applyFont="1"/>
    <xf numFmtId="0" fontId="31" fillId="0" borderId="0" xfId="43" applyFont="1"/>
    <xf numFmtId="0" fontId="9" fillId="2" borderId="0" xfId="49" applyFont="1" applyFill="1"/>
    <xf numFmtId="0" fontId="6" fillId="2" borderId="0" xfId="49" applyFont="1" applyFill="1"/>
    <xf numFmtId="0" fontId="31" fillId="2" borderId="0" xfId="52" applyFont="1" applyFill="1"/>
    <xf numFmtId="165" fontId="29" fillId="0" borderId="0" xfId="52" applyNumberFormat="1" applyFont="1" applyAlignment="1">
      <alignment horizontal="center"/>
    </xf>
    <xf numFmtId="165" fontId="31" fillId="0" borderId="0" xfId="52" applyNumberFormat="1" applyFont="1"/>
    <xf numFmtId="2" fontId="31" fillId="2" borderId="0" xfId="52" applyNumberFormat="1" applyFont="1" applyFill="1" applyAlignment="1">
      <alignment horizontal="center"/>
    </xf>
    <xf numFmtId="2" fontId="29" fillId="2" borderId="0" xfId="52" applyNumberFormat="1" applyFont="1" applyFill="1" applyAlignment="1">
      <alignment horizontal="center"/>
    </xf>
    <xf numFmtId="0" fontId="31" fillId="0" borderId="0" xfId="76" applyFont="1" applyFill="1"/>
    <xf numFmtId="0" fontId="29" fillId="0" borderId="0" xfId="76" applyFont="1" applyFill="1"/>
    <xf numFmtId="0" fontId="31" fillId="0" borderId="0" xfId="76" applyFont="1" applyFill="1" applyAlignment="1">
      <alignment horizontal="left"/>
    </xf>
    <xf numFmtId="1" fontId="31" fillId="0" borderId="0" xfId="76" applyNumberFormat="1" applyFont="1" applyFill="1" applyAlignment="1">
      <alignment horizontal="left"/>
    </xf>
    <xf numFmtId="164" fontId="31" fillId="0" borderId="0" xfId="76" applyNumberFormat="1" applyFont="1" applyFill="1" applyAlignment="1">
      <alignment horizontal="left"/>
    </xf>
    <xf numFmtId="165" fontId="31" fillId="0" borderId="0" xfId="76" applyNumberFormat="1" applyFont="1" applyAlignment="1">
      <alignment horizontal="left"/>
    </xf>
    <xf numFmtId="0" fontId="31" fillId="0" borderId="0" xfId="53" applyFont="1" applyFill="1" applyAlignment="1">
      <alignment horizontal="left"/>
    </xf>
    <xf numFmtId="168" fontId="31" fillId="0" borderId="0" xfId="68" applyNumberFormat="1" applyFont="1" applyFill="1"/>
    <xf numFmtId="0" fontId="31" fillId="0" borderId="0" xfId="68" applyFont="1" applyFill="1" applyAlignment="1">
      <alignment horizontal="left"/>
    </xf>
    <xf numFmtId="0" fontId="31" fillId="0" borderId="0" xfId="68" applyFont="1" applyFill="1"/>
    <xf numFmtId="0" fontId="29" fillId="0" borderId="0" xfId="68" applyFont="1" applyFill="1"/>
    <xf numFmtId="165" fontId="31" fillId="0" borderId="0" xfId="68" applyNumberFormat="1" applyFont="1" applyFill="1"/>
    <xf numFmtId="165" fontId="29" fillId="0" borderId="0" xfId="68" applyNumberFormat="1" applyFont="1" applyFill="1"/>
    <xf numFmtId="168" fontId="31" fillId="0" borderId="0" xfId="53" applyNumberFormat="1" applyFont="1" applyFill="1"/>
    <xf numFmtId="168" fontId="31" fillId="0" borderId="0" xfId="55" applyNumberFormat="1" applyFont="1" applyFill="1"/>
    <xf numFmtId="168" fontId="29" fillId="0" borderId="0" xfId="68" applyNumberFormat="1" applyFont="1" applyFill="1"/>
    <xf numFmtId="0" fontId="31" fillId="0" borderId="0" xfId="52" applyFont="1" applyFill="1"/>
    <xf numFmtId="165" fontId="29" fillId="2" borderId="0" xfId="68" applyNumberFormat="1" applyFont="1" applyFill="1"/>
    <xf numFmtId="165" fontId="31" fillId="2" borderId="0" xfId="68" applyNumberFormat="1" applyFont="1" applyFill="1"/>
    <xf numFmtId="0" fontId="8" fillId="2" borderId="0" xfId="0" applyFont="1" applyFill="1"/>
    <xf numFmtId="0" fontId="7" fillId="2" borderId="0" xfId="0" applyFont="1" applyFill="1"/>
    <xf numFmtId="1" fontId="29" fillId="0" borderId="0" xfId="68" applyNumberFormat="1" applyFont="1" applyFill="1" applyAlignment="1">
      <alignment horizontal="center"/>
    </xf>
    <xf numFmtId="1" fontId="31" fillId="0" borderId="0" xfId="68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5" fontId="38" fillId="0" borderId="0" xfId="68" applyNumberFormat="1" applyFont="1" applyFill="1"/>
    <xf numFmtId="165" fontId="31" fillId="0" borderId="0" xfId="68" applyNumberFormat="1" applyFont="1" applyFill="1" applyAlignment="1">
      <alignment horizontal="right"/>
    </xf>
    <xf numFmtId="1" fontId="38" fillId="0" borderId="0" xfId="68" applyNumberFormat="1" applyFont="1" applyFill="1" applyAlignment="1">
      <alignment horizontal="center"/>
    </xf>
    <xf numFmtId="165" fontId="31" fillId="0" borderId="0" xfId="68" quotePrefix="1" applyNumberFormat="1" applyFont="1" applyFill="1" applyAlignment="1">
      <alignment horizontal="right"/>
    </xf>
    <xf numFmtId="165" fontId="29" fillId="0" borderId="0" xfId="52" applyNumberFormat="1" applyFont="1"/>
    <xf numFmtId="165" fontId="29" fillId="0" borderId="0" xfId="68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29" fillId="0" borderId="0" xfId="68" applyNumberFormat="1" applyFont="1" applyFill="1" applyAlignment="1"/>
    <xf numFmtId="165" fontId="31" fillId="0" borderId="0" xfId="68" applyNumberFormat="1" applyFont="1" applyFill="1" applyAlignment="1"/>
    <xf numFmtId="165" fontId="38" fillId="0" borderId="0" xfId="68" applyNumberFormat="1" applyFont="1" applyFill="1" applyAlignment="1"/>
    <xf numFmtId="165" fontId="1" fillId="0" borderId="0" xfId="0" applyNumberFormat="1" applyFont="1" applyAlignment="1"/>
    <xf numFmtId="165" fontId="8" fillId="0" borderId="0" xfId="0" applyNumberFormat="1" applyFont="1" applyAlignment="1"/>
    <xf numFmtId="165" fontId="39" fillId="0" borderId="0" xfId="52" applyNumberFormat="1" applyFont="1"/>
    <xf numFmtId="165" fontId="38" fillId="0" borderId="0" xfId="52" applyNumberFormat="1" applyFont="1"/>
    <xf numFmtId="0" fontId="38" fillId="0" borderId="0" xfId="68" applyFont="1" applyFill="1" applyAlignment="1">
      <alignment horizontal="center"/>
    </xf>
    <xf numFmtId="0" fontId="2" fillId="0" borderId="0" xfId="0" applyFont="1" applyAlignment="1">
      <alignment horizontal="justify"/>
    </xf>
    <xf numFmtId="0" fontId="42" fillId="0" borderId="10" xfId="0" applyFont="1" applyBorder="1"/>
    <xf numFmtId="0" fontId="42" fillId="0" borderId="11" xfId="0" applyFont="1" applyBorder="1"/>
    <xf numFmtId="0" fontId="42" fillId="34" borderId="12" xfId="0" applyFont="1" applyFill="1" applyBorder="1"/>
    <xf numFmtId="0" fontId="40" fillId="34" borderId="13" xfId="0" applyFont="1" applyFill="1" applyBorder="1"/>
    <xf numFmtId="0" fontId="42" fillId="34" borderId="13" xfId="0" applyFont="1" applyFill="1" applyBorder="1"/>
    <xf numFmtId="0" fontId="42" fillId="0" borderId="12" xfId="0" applyFont="1" applyBorder="1"/>
    <xf numFmtId="0" fontId="40" fillId="0" borderId="13" xfId="0" applyFont="1" applyBorder="1"/>
    <xf numFmtId="0" fontId="43" fillId="0" borderId="12" xfId="0" applyFont="1" applyBorder="1"/>
    <xf numFmtId="0" fontId="43" fillId="0" borderId="13" xfId="0" applyFont="1" applyBorder="1"/>
    <xf numFmtId="0" fontId="44" fillId="0" borderId="13" xfId="0" applyFont="1" applyBorder="1"/>
    <xf numFmtId="0" fontId="43" fillId="34" borderId="12" xfId="0" applyFont="1" applyFill="1" applyBorder="1"/>
    <xf numFmtId="0" fontId="43" fillId="34" borderId="13" xfId="0" applyFont="1" applyFill="1" applyBorder="1"/>
    <xf numFmtId="0" fontId="43" fillId="0" borderId="14" xfId="0" applyFont="1" applyBorder="1"/>
    <xf numFmtId="0" fontId="43" fillId="0" borderId="15" xfId="0" applyFont="1" applyBorder="1"/>
    <xf numFmtId="0" fontId="43" fillId="0" borderId="13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2" fillId="0" borderId="16" xfId="0" applyFont="1" applyBorder="1" applyAlignment="1">
      <alignment horizontal="right"/>
    </xf>
    <xf numFmtId="0" fontId="42" fillId="0" borderId="16" xfId="0" applyFont="1" applyBorder="1" applyAlignment="1">
      <alignment horizontal="right" vertical="top" wrapText="1"/>
    </xf>
    <xf numFmtId="0" fontId="42" fillId="0" borderId="16" xfId="0" applyFont="1" applyBorder="1" applyAlignment="1">
      <alignment horizontal="right" wrapText="1"/>
    </xf>
    <xf numFmtId="0" fontId="40" fillId="0" borderId="11" xfId="0" applyFont="1" applyBorder="1" applyAlignment="1">
      <alignment vertical="top"/>
    </xf>
    <xf numFmtId="0" fontId="40" fillId="34" borderId="17" xfId="0" applyFont="1" applyFill="1" applyBorder="1"/>
    <xf numFmtId="0" fontId="42" fillId="34" borderId="17" xfId="0" applyFont="1" applyFill="1" applyBorder="1" applyAlignment="1">
      <alignment horizontal="right" vertical="top" wrapText="1"/>
    </xf>
    <xf numFmtId="0" fontId="42" fillId="0" borderId="17" xfId="0" applyFont="1" applyBorder="1" applyAlignment="1">
      <alignment horizontal="right"/>
    </xf>
    <xf numFmtId="0" fontId="42" fillId="0" borderId="17" xfId="0" applyFont="1" applyBorder="1" applyAlignment="1">
      <alignment horizontal="right" vertical="top" wrapText="1"/>
    </xf>
    <xf numFmtId="0" fontId="43" fillId="0" borderId="17" xfId="0" applyFont="1" applyBorder="1" applyAlignment="1">
      <alignment horizontal="right"/>
    </xf>
    <xf numFmtId="0" fontId="43" fillId="0" borderId="17" xfId="0" applyFont="1" applyBorder="1" applyAlignment="1">
      <alignment horizontal="right" vertical="top" wrapText="1"/>
    </xf>
    <xf numFmtId="0" fontId="43" fillId="0" borderId="17" xfId="0" applyFont="1" applyBorder="1" applyAlignment="1">
      <alignment horizontal="right" wrapText="1"/>
    </xf>
    <xf numFmtId="0" fontId="43" fillId="34" borderId="17" xfId="0" applyFont="1" applyFill="1" applyBorder="1" applyAlignment="1">
      <alignment horizontal="right" vertical="top" wrapText="1"/>
    </xf>
    <xf numFmtId="0" fontId="43" fillId="0" borderId="18" xfId="0" applyFont="1" applyBorder="1" applyAlignment="1">
      <alignment horizontal="right"/>
    </xf>
    <xf numFmtId="0" fontId="43" fillId="0" borderId="18" xfId="0" applyFont="1" applyBorder="1" applyAlignment="1">
      <alignment horizontal="right" vertical="top" wrapText="1"/>
    </xf>
    <xf numFmtId="0" fontId="40" fillId="0" borderId="15" xfId="0" applyFont="1" applyBorder="1"/>
    <xf numFmtId="0" fontId="40" fillId="0" borderId="11" xfId="0" applyFont="1" applyBorder="1"/>
    <xf numFmtId="0" fontId="42" fillId="34" borderId="17" xfId="0" applyFont="1" applyFill="1" applyBorder="1" applyAlignment="1">
      <alignment vertical="top" wrapText="1"/>
    </xf>
    <xf numFmtId="9" fontId="43" fillId="0" borderId="17" xfId="0" applyNumberFormat="1" applyFont="1" applyBorder="1" applyAlignment="1">
      <alignment horizontal="right"/>
    </xf>
    <xf numFmtId="9" fontId="43" fillId="0" borderId="17" xfId="0" applyNumberFormat="1" applyFont="1" applyBorder="1" applyAlignment="1">
      <alignment horizontal="right" vertical="top" wrapText="1"/>
    </xf>
    <xf numFmtId="0" fontId="40" fillId="0" borderId="17" xfId="0" applyFont="1" applyBorder="1"/>
    <xf numFmtId="0" fontId="43" fillId="34" borderId="17" xfId="0" applyFont="1" applyFill="1" applyBorder="1" applyAlignment="1">
      <alignment horizontal="right" wrapText="1"/>
    </xf>
    <xf numFmtId="9" fontId="43" fillId="0" borderId="17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right" vertical="top"/>
    </xf>
    <xf numFmtId="0" fontId="2" fillId="0" borderId="17" xfId="0" applyFont="1" applyBorder="1" applyAlignment="1">
      <alignment horizontal="right" vertical="top" wrapText="1"/>
    </xf>
    <xf numFmtId="0" fontId="9" fillId="0" borderId="0" xfId="0" applyFont="1"/>
    <xf numFmtId="165" fontId="9" fillId="0" borderId="0" xfId="0" applyNumberFormat="1" applyFont="1"/>
    <xf numFmtId="165" fontId="6" fillId="0" borderId="0" xfId="0" applyNumberFormat="1" applyFont="1"/>
    <xf numFmtId="0" fontId="46" fillId="0" borderId="0" xfId="0" applyFont="1"/>
  </cellXfs>
  <cellStyles count="9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3"/>
    <cellStyle name="Normal 2 2 2" xfId="45"/>
    <cellStyle name="Normal 2 2 2 2" xfId="49"/>
    <cellStyle name="Normal 2 2 2 2 2" xfId="48"/>
    <cellStyle name="Normal 2 2 2 2 2 2" xfId="57"/>
    <cellStyle name="Normal 2 2 2 2 2 2 2" xfId="59"/>
    <cellStyle name="Normal 2 2 2 2 2 2 2 2" xfId="64"/>
    <cellStyle name="Normal 2 2 2 2 2 2 2 2 2" xfId="69"/>
    <cellStyle name="Normal 2 2 2 2 2 2 2 2 2 2" xfId="71"/>
    <cellStyle name="Normal 2 2 2 2 2 3" xfId="95"/>
    <cellStyle name="Normal 2 2 2 2 2 4" xfId="90"/>
    <cellStyle name="Normal 2 2 2 2 3" xfId="88"/>
    <cellStyle name="Normal 2 2 2 2 4" xfId="94"/>
    <cellStyle name="Normal 2 2 2 2 5" xfId="54"/>
    <cellStyle name="Normal 2 2 2 3" xfId="79"/>
    <cellStyle name="Normal 2 2 2 4" xfId="87"/>
    <cellStyle name="Normal 2 2 2 5" xfId="93"/>
    <cellStyle name="Normal 2 2 2 6" xfId="56"/>
    <cellStyle name="Normal 2 2 3" xfId="78"/>
    <cellStyle name="Normal 2 2 4" xfId="86"/>
    <cellStyle name="Normal 2 2 5" xfId="92"/>
    <cellStyle name="Normal 2 2 6" xfId="89"/>
    <cellStyle name="Normal 2 3" xfId="50"/>
    <cellStyle name="Normal 2 3 2" xfId="65"/>
    <cellStyle name="Normal 2 3 2 2" xfId="68"/>
    <cellStyle name="Normal 2 4" xfId="77"/>
    <cellStyle name="Normal 2 5" xfId="85"/>
    <cellStyle name="Normal 2 6" xfId="91"/>
    <cellStyle name="Normal 2 7" xfId="55"/>
    <cellStyle name="Normal 3" xfId="44"/>
    <cellStyle name="Normal 3 2" xfId="46"/>
    <cellStyle name="Normal 3 2 2" xfId="51"/>
    <cellStyle name="Normal 3 2 2 2" xfId="61"/>
    <cellStyle name="Normal 3 2 2 2 2" xfId="63"/>
    <cellStyle name="Normal 3 2 2 2 2 2" xfId="70"/>
    <cellStyle name="Normal 3 2 2 2 2 2 2" xfId="72"/>
    <cellStyle name="Normal 3 2 2 3" xfId="82"/>
    <cellStyle name="Normal 3 2 3" xfId="75"/>
    <cellStyle name="Normal 3 2 4" xfId="81"/>
    <cellStyle name="Normal 3 3" xfId="66"/>
    <cellStyle name="Normal 3 4" xfId="80"/>
    <cellStyle name="Normal 4" xfId="47"/>
    <cellStyle name="Normal 4 2" xfId="58"/>
    <cellStyle name="Normal 4 2 2" xfId="67"/>
    <cellStyle name="Normal 4 2 2 2" xfId="74"/>
    <cellStyle name="Normal 4 3" xfId="83"/>
    <cellStyle name="Normal 5" xfId="73"/>
    <cellStyle name="Normal 6" xfId="76"/>
    <cellStyle name="Normal 7" xfId="52"/>
    <cellStyle name="Normal 8" xfId="53"/>
    <cellStyle name="Note 2" xfId="60"/>
    <cellStyle name="Note 3" xfId="62"/>
    <cellStyle name="Output" xfId="11" builtinId="21" customBuiltin="1"/>
    <cellStyle name="Standard_I1-BE-WA" xfId="84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0402561859254771"/>
          <c:y val="0.1382020706391745"/>
          <c:w val="0.85145422527312364"/>
          <c:h val="0.60758955019757854"/>
        </c:manualLayout>
      </c:layout>
      <c:scatterChart>
        <c:scatterStyle val="lineMarker"/>
        <c:ser>
          <c:idx val="2"/>
          <c:order val="0"/>
          <c:tx>
            <c:v>Stocks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Data!$BB$2:$BB$5000</c:f>
              <c:numCache>
                <c:formatCode>0.000</c:formatCode>
                <c:ptCount val="4999"/>
                <c:pt idx="0">
                  <c:v>1764.781999</c:v>
                </c:pt>
                <c:pt idx="1">
                  <c:v>1766.9037067549548</c:v>
                </c:pt>
                <c:pt idx="2">
                  <c:v>1769.0254145099095</c:v>
                </c:pt>
                <c:pt idx="3">
                  <c:v>1771.1471222648643</c:v>
                </c:pt>
                <c:pt idx="4">
                  <c:v>1773.268830019819</c:v>
                </c:pt>
                <c:pt idx="5">
                  <c:v>1775.3905377747737</c:v>
                </c:pt>
                <c:pt idx="6">
                  <c:v>1777.5122455297285</c:v>
                </c:pt>
                <c:pt idx="7">
                  <c:v>1779.6339532846832</c:v>
                </c:pt>
                <c:pt idx="8">
                  <c:v>1781.755661039638</c:v>
                </c:pt>
                <c:pt idx="9">
                  <c:v>1783.8773687945927</c:v>
                </c:pt>
                <c:pt idx="10">
                  <c:v>1785.9990765495475</c:v>
                </c:pt>
                <c:pt idx="11">
                  <c:v>1788.1207843045022</c:v>
                </c:pt>
                <c:pt idx="12">
                  <c:v>1790.2424920594569</c:v>
                </c:pt>
                <c:pt idx="13">
                  <c:v>1792.3641998144117</c:v>
                </c:pt>
                <c:pt idx="14">
                  <c:v>1794.4859075693664</c:v>
                </c:pt>
                <c:pt idx="15">
                  <c:v>1796.6076153243212</c:v>
                </c:pt>
                <c:pt idx="16">
                  <c:v>1798.7293230792759</c:v>
                </c:pt>
                <c:pt idx="17">
                  <c:v>1800.8510308342306</c:v>
                </c:pt>
                <c:pt idx="18">
                  <c:v>1802.9727385891854</c:v>
                </c:pt>
                <c:pt idx="19">
                  <c:v>1805.0944463441401</c:v>
                </c:pt>
                <c:pt idx="20">
                  <c:v>1807.2161540990949</c:v>
                </c:pt>
                <c:pt idx="21">
                  <c:v>1809.3378618540496</c:v>
                </c:pt>
                <c:pt idx="22">
                  <c:v>1811.4595696090043</c:v>
                </c:pt>
                <c:pt idx="23">
                  <c:v>1813.5812773639591</c:v>
                </c:pt>
                <c:pt idx="24">
                  <c:v>1815.7029851189138</c:v>
                </c:pt>
                <c:pt idx="25">
                  <c:v>1817.8246928738686</c:v>
                </c:pt>
                <c:pt idx="26">
                  <c:v>1819.9464006288233</c:v>
                </c:pt>
                <c:pt idx="27">
                  <c:v>1822.0681083837781</c:v>
                </c:pt>
                <c:pt idx="28">
                  <c:v>1824.1898161387328</c:v>
                </c:pt>
                <c:pt idx="29">
                  <c:v>1826.3115238936875</c:v>
                </c:pt>
                <c:pt idx="30">
                  <c:v>1828.4332316486423</c:v>
                </c:pt>
                <c:pt idx="31">
                  <c:v>1830.554939403597</c:v>
                </c:pt>
                <c:pt idx="32">
                  <c:v>1832.6766471585518</c:v>
                </c:pt>
                <c:pt idx="33">
                  <c:v>1834.7983549135065</c:v>
                </c:pt>
                <c:pt idx="34">
                  <c:v>1836.9200626684612</c:v>
                </c:pt>
                <c:pt idx="35">
                  <c:v>1839.041770423416</c:v>
                </c:pt>
                <c:pt idx="36">
                  <c:v>1841.1634781783707</c:v>
                </c:pt>
                <c:pt idx="37">
                  <c:v>1843.2851859333255</c:v>
                </c:pt>
                <c:pt idx="38">
                  <c:v>1845.4068936882802</c:v>
                </c:pt>
                <c:pt idx="39">
                  <c:v>1847.5286014432349</c:v>
                </c:pt>
                <c:pt idx="40">
                  <c:v>1849.6503091981897</c:v>
                </c:pt>
                <c:pt idx="41">
                  <c:v>1851.7720169531444</c:v>
                </c:pt>
                <c:pt idx="42">
                  <c:v>1853.8937247080992</c:v>
                </c:pt>
                <c:pt idx="43">
                  <c:v>1856.0154324630539</c:v>
                </c:pt>
                <c:pt idx="44">
                  <c:v>1858.1371402180087</c:v>
                </c:pt>
                <c:pt idx="45">
                  <c:v>1860.2588479729634</c:v>
                </c:pt>
                <c:pt idx="46">
                  <c:v>1862.3805557279181</c:v>
                </c:pt>
                <c:pt idx="47">
                  <c:v>1864.5022634828729</c:v>
                </c:pt>
                <c:pt idx="48">
                  <c:v>1866.6239712378276</c:v>
                </c:pt>
                <c:pt idx="49">
                  <c:v>1868.7456789927824</c:v>
                </c:pt>
                <c:pt idx="50">
                  <c:v>1870.8673867477371</c:v>
                </c:pt>
                <c:pt idx="51">
                  <c:v>1872.9890945026918</c:v>
                </c:pt>
                <c:pt idx="52">
                  <c:v>1875.1108022576466</c:v>
                </c:pt>
                <c:pt idx="53">
                  <c:v>1877.2325100126013</c:v>
                </c:pt>
                <c:pt idx="54">
                  <c:v>1879.3542177675561</c:v>
                </c:pt>
                <c:pt idx="55">
                  <c:v>1881.4759255225108</c:v>
                </c:pt>
                <c:pt idx="56">
                  <c:v>1883.5976332774655</c:v>
                </c:pt>
                <c:pt idx="57">
                  <c:v>1885.7193410324203</c:v>
                </c:pt>
                <c:pt idx="58">
                  <c:v>1887.841048787375</c:v>
                </c:pt>
                <c:pt idx="59">
                  <c:v>1889.9627565423298</c:v>
                </c:pt>
                <c:pt idx="60">
                  <c:v>1892.0844642972845</c:v>
                </c:pt>
                <c:pt idx="61">
                  <c:v>1894.2061720522393</c:v>
                </c:pt>
                <c:pt idx="62">
                  <c:v>1896.327879807194</c:v>
                </c:pt>
                <c:pt idx="63">
                  <c:v>1898.4495875621487</c:v>
                </c:pt>
                <c:pt idx="64">
                  <c:v>1900.5712953171035</c:v>
                </c:pt>
                <c:pt idx="65">
                  <c:v>1902.6930030720582</c:v>
                </c:pt>
                <c:pt idx="66">
                  <c:v>1904.814710827013</c:v>
                </c:pt>
                <c:pt idx="67">
                  <c:v>1906.9364185819677</c:v>
                </c:pt>
                <c:pt idx="68">
                  <c:v>1909.0581263369224</c:v>
                </c:pt>
                <c:pt idx="69">
                  <c:v>1911.1798340918772</c:v>
                </c:pt>
                <c:pt idx="70">
                  <c:v>1913.3015418468319</c:v>
                </c:pt>
                <c:pt idx="71">
                  <c:v>1915.4232496017867</c:v>
                </c:pt>
                <c:pt idx="72">
                  <c:v>1917.5449573567414</c:v>
                </c:pt>
                <c:pt idx="73">
                  <c:v>1919.6666651116961</c:v>
                </c:pt>
                <c:pt idx="74">
                  <c:v>1921.7883728666509</c:v>
                </c:pt>
                <c:pt idx="75">
                  <c:v>1923.9100806216056</c:v>
                </c:pt>
                <c:pt idx="76">
                  <c:v>1926.0317883765604</c:v>
                </c:pt>
                <c:pt idx="77">
                  <c:v>1928.1534961315151</c:v>
                </c:pt>
                <c:pt idx="78">
                  <c:v>1930.2752038864699</c:v>
                </c:pt>
                <c:pt idx="79">
                  <c:v>1932.3969116414246</c:v>
                </c:pt>
                <c:pt idx="80">
                  <c:v>1934.5186193963793</c:v>
                </c:pt>
                <c:pt idx="81">
                  <c:v>1936.6403271513341</c:v>
                </c:pt>
                <c:pt idx="82">
                  <c:v>1938.7620349062888</c:v>
                </c:pt>
                <c:pt idx="83">
                  <c:v>1940.8837426612436</c:v>
                </c:pt>
                <c:pt idx="84">
                  <c:v>1943.0054504161983</c:v>
                </c:pt>
                <c:pt idx="85">
                  <c:v>1945.127158171153</c:v>
                </c:pt>
                <c:pt idx="86">
                  <c:v>1947.2488659261078</c:v>
                </c:pt>
                <c:pt idx="87">
                  <c:v>1949.3705736810625</c:v>
                </c:pt>
                <c:pt idx="88">
                  <c:v>1951.4922814360173</c:v>
                </c:pt>
                <c:pt idx="89">
                  <c:v>1953.613989190972</c:v>
                </c:pt>
                <c:pt idx="90">
                  <c:v>1955.7356969459267</c:v>
                </c:pt>
                <c:pt idx="91">
                  <c:v>1957.8574047008815</c:v>
                </c:pt>
                <c:pt idx="92">
                  <c:v>1959.9791124558362</c:v>
                </c:pt>
                <c:pt idx="93">
                  <c:v>1962.100820210791</c:v>
                </c:pt>
                <c:pt idx="94">
                  <c:v>1964.2225279657457</c:v>
                </c:pt>
                <c:pt idx="95">
                  <c:v>1966.3442357207005</c:v>
                </c:pt>
                <c:pt idx="96">
                  <c:v>1968.4659434756552</c:v>
                </c:pt>
                <c:pt idx="97">
                  <c:v>1970.5876512306099</c:v>
                </c:pt>
                <c:pt idx="98">
                  <c:v>1972.7093589855647</c:v>
                </c:pt>
                <c:pt idx="99">
                  <c:v>1974.8310667405194</c:v>
                </c:pt>
                <c:pt idx="100">
                  <c:v>1976.9527744954742</c:v>
                </c:pt>
                <c:pt idx="101">
                  <c:v>1979.0744822504289</c:v>
                </c:pt>
                <c:pt idx="102">
                  <c:v>1981.1961900053836</c:v>
                </c:pt>
                <c:pt idx="103">
                  <c:v>1983.3178977603384</c:v>
                </c:pt>
                <c:pt idx="104">
                  <c:v>1985.4396055152931</c:v>
                </c:pt>
                <c:pt idx="105">
                  <c:v>1987.5613132702479</c:v>
                </c:pt>
                <c:pt idx="106">
                  <c:v>1989.6830210252026</c:v>
                </c:pt>
                <c:pt idx="107">
                  <c:v>1991.8047287801573</c:v>
                </c:pt>
                <c:pt idx="108">
                  <c:v>1993.9264365351121</c:v>
                </c:pt>
                <c:pt idx="109">
                  <c:v>1996.0481442900668</c:v>
                </c:pt>
                <c:pt idx="110">
                  <c:v>1998.1698520450216</c:v>
                </c:pt>
                <c:pt idx="111">
                  <c:v>2000.2915597999763</c:v>
                </c:pt>
                <c:pt idx="112">
                  <c:v>2002.4132675549311</c:v>
                </c:pt>
                <c:pt idx="113">
                  <c:v>2004.5349753098858</c:v>
                </c:pt>
                <c:pt idx="114">
                  <c:v>2006.6566830648405</c:v>
                </c:pt>
                <c:pt idx="115">
                  <c:v>2008.7783908197953</c:v>
                </c:pt>
                <c:pt idx="116">
                  <c:v>2010.90009857475</c:v>
                </c:pt>
                <c:pt idx="117">
                  <c:v>2013.0218063297048</c:v>
                </c:pt>
                <c:pt idx="118">
                  <c:v>2015.1435140846595</c:v>
                </c:pt>
                <c:pt idx="119">
                  <c:v>2017.2652218396142</c:v>
                </c:pt>
                <c:pt idx="120">
                  <c:v>2019.386929594569</c:v>
                </c:pt>
                <c:pt idx="121">
                  <c:v>2021.5086373495237</c:v>
                </c:pt>
                <c:pt idx="122">
                  <c:v>2023.6303451044785</c:v>
                </c:pt>
                <c:pt idx="123">
                  <c:v>2025.7520528594332</c:v>
                </c:pt>
                <c:pt idx="124">
                  <c:v>2027.8737606143879</c:v>
                </c:pt>
                <c:pt idx="125">
                  <c:v>2029.9954683693427</c:v>
                </c:pt>
              </c:numCache>
            </c:numRef>
          </c:xVal>
          <c:yVal>
            <c:numRef>
              <c:f>Data!$BE$2:$BE$5000</c:f>
              <c:numCache>
                <c:formatCode>0.000</c:formatCode>
                <c:ptCount val="4999"/>
                <c:pt idx="14">
                  <c:v>2.4707443335140411</c:v>
                </c:pt>
                <c:pt idx="15">
                  <c:v>16.937446698378842</c:v>
                </c:pt>
                <c:pt idx="16">
                  <c:v>9.9762048699296724</c:v>
                </c:pt>
                <c:pt idx="17">
                  <c:v>8.1381490119833302</c:v>
                </c:pt>
                <c:pt idx="18">
                  <c:v>4.8969211544280355</c:v>
                </c:pt>
                <c:pt idx="19">
                  <c:v>-5.2420478797017172</c:v>
                </c:pt>
                <c:pt idx="20">
                  <c:v>-1.9243412361231838</c:v>
                </c:pt>
                <c:pt idx="21">
                  <c:v>3.9253299831777166</c:v>
                </c:pt>
                <c:pt idx="22">
                  <c:v>3.7558000138684156</c:v>
                </c:pt>
                <c:pt idx="23">
                  <c:v>3.1564057171105997</c:v>
                </c:pt>
                <c:pt idx="24">
                  <c:v>-7.6562756034422303</c:v>
                </c:pt>
                <c:pt idx="25">
                  <c:v>-2.8071776330665266</c:v>
                </c:pt>
                <c:pt idx="26">
                  <c:v>-5.3976598531184861</c:v>
                </c:pt>
                <c:pt idx="27">
                  <c:v>1.616505428507331</c:v>
                </c:pt>
                <c:pt idx="28">
                  <c:v>1.2351493562427818</c:v>
                </c:pt>
                <c:pt idx="29">
                  <c:v>-3.1354132971671</c:v>
                </c:pt>
                <c:pt idx="30">
                  <c:v>-8.8451234611110152</c:v>
                </c:pt>
                <c:pt idx="31">
                  <c:v>-5.7303750963636491</c:v>
                </c:pt>
                <c:pt idx="32">
                  <c:v>3.8742648267689139</c:v>
                </c:pt>
                <c:pt idx="33">
                  <c:v>22.194298014354885</c:v>
                </c:pt>
                <c:pt idx="34">
                  <c:v>14.333991526461155</c:v>
                </c:pt>
                <c:pt idx="35">
                  <c:v>-4.0644266746999058</c:v>
                </c:pt>
                <c:pt idx="36">
                  <c:v>-16.759353953538138</c:v>
                </c:pt>
                <c:pt idx="37">
                  <c:v>-26.238956266153856</c:v>
                </c:pt>
                <c:pt idx="38">
                  <c:v>7.9198562952952356</c:v>
                </c:pt>
                <c:pt idx="39">
                  <c:v>7.4019335967635103</c:v>
                </c:pt>
                <c:pt idx="40">
                  <c:v>3.8534886968846882</c:v>
                </c:pt>
                <c:pt idx="41">
                  <c:v>22.605975574949721</c:v>
                </c:pt>
                <c:pt idx="42">
                  <c:v>21.831193160233386</c:v>
                </c:pt>
                <c:pt idx="43">
                  <c:v>-11.444777239827564</c:v>
                </c:pt>
                <c:pt idx="44">
                  <c:v>-32.773297723093364</c:v>
                </c:pt>
                <c:pt idx="45">
                  <c:v>-37.66132894785472</c:v>
                </c:pt>
                <c:pt idx="46">
                  <c:v>-25.476118255747203</c:v>
                </c:pt>
                <c:pt idx="47">
                  <c:v>17.170423362672004</c:v>
                </c:pt>
                <c:pt idx="48">
                  <c:v>2.645739991936491</c:v>
                </c:pt>
                <c:pt idx="49">
                  <c:v>13.478834460689448</c:v>
                </c:pt>
                <c:pt idx="50">
                  <c:v>16.000732249011907</c:v>
                </c:pt>
                <c:pt idx="51">
                  <c:v>13.500558886776126</c:v>
                </c:pt>
                <c:pt idx="52">
                  <c:v>0.26176221814975253</c:v>
                </c:pt>
                <c:pt idx="53">
                  <c:v>-24.440589202496565</c:v>
                </c:pt>
                <c:pt idx="54">
                  <c:v>-13.587353925640066</c:v>
                </c:pt>
                <c:pt idx="55">
                  <c:v>18.226687907705319</c:v>
                </c:pt>
                <c:pt idx="56">
                  <c:v>8.9553221591569532</c:v>
                </c:pt>
                <c:pt idx="57">
                  <c:v>-2.586518615648703</c:v>
                </c:pt>
                <c:pt idx="58">
                  <c:v>6.1921257036341659</c:v>
                </c:pt>
                <c:pt idx="59">
                  <c:v>8.4965674426173301</c:v>
                </c:pt>
                <c:pt idx="60">
                  <c:v>3.5522693337924238</c:v>
                </c:pt>
                <c:pt idx="61">
                  <c:v>-24.084345207832001</c:v>
                </c:pt>
                <c:pt idx="62">
                  <c:v>-28.722854118659711</c:v>
                </c:pt>
                <c:pt idx="63">
                  <c:v>-13.527204817500271</c:v>
                </c:pt>
                <c:pt idx="64">
                  <c:v>3.9585078078190561</c:v>
                </c:pt>
                <c:pt idx="65">
                  <c:v>14.299603403678329</c:v>
                </c:pt>
                <c:pt idx="66">
                  <c:v>6.1844327229737761</c:v>
                </c:pt>
                <c:pt idx="67">
                  <c:v>11.71427387197912</c:v>
                </c:pt>
                <c:pt idx="68">
                  <c:v>4.9451020688308089</c:v>
                </c:pt>
                <c:pt idx="69">
                  <c:v>3.256275524575214</c:v>
                </c:pt>
                <c:pt idx="70">
                  <c:v>0.54334638452311346</c:v>
                </c:pt>
                <c:pt idx="71">
                  <c:v>-2.7353775184909335</c:v>
                </c:pt>
                <c:pt idx="72">
                  <c:v>-2.3662368040730963</c:v>
                </c:pt>
                <c:pt idx="73">
                  <c:v>-16.135945962960974</c:v>
                </c:pt>
                <c:pt idx="74">
                  <c:v>-34.358144546653278</c:v>
                </c:pt>
                <c:pt idx="75">
                  <c:v>-26.044942665427286</c:v>
                </c:pt>
                <c:pt idx="76">
                  <c:v>2.3413393499896351</c:v>
                </c:pt>
                <c:pt idx="77">
                  <c:v>49.159513150687026</c:v>
                </c:pt>
                <c:pt idx="78">
                  <c:v>78.818163440334828</c:v>
                </c:pt>
                <c:pt idx="79">
                  <c:v>-31.640545528340692</c:v>
                </c:pt>
                <c:pt idx="80">
                  <c:v>-25.931425463212609</c:v>
                </c:pt>
                <c:pt idx="81">
                  <c:v>11.728045225189398</c:v>
                </c:pt>
                <c:pt idx="82">
                  <c:v>-9.7167806650882866</c:v>
                </c:pt>
                <c:pt idx="83">
                  <c:v>-13.424735261284958</c:v>
                </c:pt>
                <c:pt idx="84">
                  <c:v>-28.091420543957646</c:v>
                </c:pt>
                <c:pt idx="85">
                  <c:v>-11.051804101399121</c:v>
                </c:pt>
                <c:pt idx="86">
                  <c:v>-15.251731962324055</c:v>
                </c:pt>
                <c:pt idx="87">
                  <c:v>-28.976538253912089</c:v>
                </c:pt>
                <c:pt idx="88">
                  <c:v>-20.176227132882374</c:v>
                </c:pt>
                <c:pt idx="89">
                  <c:v>-22.550624667463637</c:v>
                </c:pt>
                <c:pt idx="90">
                  <c:v>3.1984454007564667</c:v>
                </c:pt>
                <c:pt idx="91">
                  <c:v>-6.9950923448571452</c:v>
                </c:pt>
                <c:pt idx="92">
                  <c:v>-1.7792212723226508</c:v>
                </c:pt>
                <c:pt idx="93">
                  <c:v>-1.4084632406623832</c:v>
                </c:pt>
                <c:pt idx="94">
                  <c:v>5.0329082625265364</c:v>
                </c:pt>
                <c:pt idx="95">
                  <c:v>9.7534096006742352</c:v>
                </c:pt>
                <c:pt idx="96">
                  <c:v>14.881153384361401</c:v>
                </c:pt>
                <c:pt idx="97">
                  <c:v>0.44876529536752585</c:v>
                </c:pt>
                <c:pt idx="98">
                  <c:v>10.925217676586318</c:v>
                </c:pt>
                <c:pt idx="99">
                  <c:v>-17.633787572429149</c:v>
                </c:pt>
                <c:pt idx="100">
                  <c:v>-14.086917970902135</c:v>
                </c:pt>
                <c:pt idx="101">
                  <c:v>-25.635360458996846</c:v>
                </c:pt>
                <c:pt idx="102">
                  <c:v>-23.136899229910902</c:v>
                </c:pt>
                <c:pt idx="103">
                  <c:v>-23.424030413832508</c:v>
                </c:pt>
                <c:pt idx="104">
                  <c:v>-17.289353546019338</c:v>
                </c:pt>
                <c:pt idx="105">
                  <c:v>-7.1268915632604957</c:v>
                </c:pt>
                <c:pt idx="106">
                  <c:v>-18.567269932719309</c:v>
                </c:pt>
                <c:pt idx="107">
                  <c:v>-27.14463322783126</c:v>
                </c:pt>
                <c:pt idx="108">
                  <c:v>-27.499583794201875</c:v>
                </c:pt>
                <c:pt idx="109">
                  <c:v>-15.556461555382473</c:v>
                </c:pt>
                <c:pt idx="110">
                  <c:v>19.970642052852327</c:v>
                </c:pt>
                <c:pt idx="111">
                  <c:v>45.249451770289831</c:v>
                </c:pt>
                <c:pt idx="112">
                  <c:v>-0.42387817476206013</c:v>
                </c:pt>
              </c:numCache>
            </c:numRef>
          </c:yVal>
        </c:ser>
        <c:axId val="76938240"/>
        <c:axId val="76710656"/>
      </c:scatterChart>
      <c:valAx>
        <c:axId val="76938240"/>
        <c:scaling>
          <c:orientation val="minMax"/>
          <c:max val="2007.1"/>
          <c:min val="1797.173999999999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numFmt formatCode="0.0" sourceLinked="0"/>
        <c:tickLblPos val="nextTo"/>
        <c:txPr>
          <a:bodyPr rot="5400000" vert="horz"/>
          <a:lstStyle/>
          <a:p>
            <a:pPr>
              <a:defRPr sz="1200" b="1" i="0" baseline="0"/>
            </a:pPr>
            <a:endParaRPr lang="en-US"/>
          </a:p>
        </c:txPr>
        <c:crossAx val="76710656"/>
        <c:crossesAt val="-10000"/>
        <c:crossBetween val="midCat"/>
        <c:majorUnit val="19.079999999999988"/>
        <c:minorUnit val="4"/>
      </c:valAx>
      <c:valAx>
        <c:axId val="76710656"/>
        <c:scaling>
          <c:orientation val="minMax"/>
          <c:max val="80"/>
          <c:min val="-40"/>
        </c:scaling>
        <c:axPos val="l"/>
        <c:majorGridlines/>
        <c:numFmt formatCode="0" sourceLinked="0"/>
        <c:tickLblPos val="nextTo"/>
        <c:crossAx val="76938240"/>
        <c:crossesAt val="0"/>
        <c:crossBetween val="midCat"/>
        <c:majorUnit val="10"/>
        <c:minorUnit val="1.0000000000000064E-4"/>
      </c:val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0402561859254771"/>
          <c:y val="8.4987099070243668E-2"/>
          <c:w val="0.85145422527312364"/>
          <c:h val="0.70526120675593518"/>
        </c:manualLayout>
      </c:layout>
      <c:scatterChart>
        <c:scatterStyle val="lineMarker"/>
        <c:ser>
          <c:idx val="2"/>
          <c:order val="0"/>
          <c:tx>
            <c:v>Series 1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Data!$B$2:$B$5000</c:f>
              <c:numCache>
                <c:formatCode>0.000</c:formatCode>
                <c:ptCount val="4999"/>
                <c:pt idx="0">
                  <c:v>1786.0416666670146</c:v>
                </c:pt>
                <c:pt idx="1">
                  <c:v>1786.1250000003479</c:v>
                </c:pt>
                <c:pt idx="2">
                  <c:v>1786.2083333336811</c:v>
                </c:pt>
                <c:pt idx="3">
                  <c:v>1786.2916666670144</c:v>
                </c:pt>
                <c:pt idx="4">
                  <c:v>1786.3750000003477</c:v>
                </c:pt>
                <c:pt idx="5">
                  <c:v>1786.4583333336809</c:v>
                </c:pt>
                <c:pt idx="6">
                  <c:v>1786.5416666670142</c:v>
                </c:pt>
                <c:pt idx="7">
                  <c:v>1786.6250000003474</c:v>
                </c:pt>
                <c:pt idx="8">
                  <c:v>1786.7083333336807</c:v>
                </c:pt>
                <c:pt idx="9">
                  <c:v>1786.7916666670139</c:v>
                </c:pt>
                <c:pt idx="10">
                  <c:v>1786.8750000003472</c:v>
                </c:pt>
                <c:pt idx="11">
                  <c:v>1786.9583333336805</c:v>
                </c:pt>
                <c:pt idx="12">
                  <c:v>1787.0416666670137</c:v>
                </c:pt>
                <c:pt idx="13">
                  <c:v>1787.125000000347</c:v>
                </c:pt>
                <c:pt idx="14">
                  <c:v>1787.2083333336802</c:v>
                </c:pt>
                <c:pt idx="15">
                  <c:v>1787.2916666670135</c:v>
                </c:pt>
                <c:pt idx="16">
                  <c:v>1787.3750000003467</c:v>
                </c:pt>
                <c:pt idx="17">
                  <c:v>1787.45833333368</c:v>
                </c:pt>
                <c:pt idx="18">
                  <c:v>1787.5416666670133</c:v>
                </c:pt>
                <c:pt idx="19">
                  <c:v>1787.6250000003465</c:v>
                </c:pt>
                <c:pt idx="20">
                  <c:v>1787.7083333336798</c:v>
                </c:pt>
                <c:pt idx="21">
                  <c:v>1787.791666667013</c:v>
                </c:pt>
                <c:pt idx="22">
                  <c:v>1787.8750000003463</c:v>
                </c:pt>
                <c:pt idx="23">
                  <c:v>1787.9583333336795</c:v>
                </c:pt>
                <c:pt idx="24">
                  <c:v>1788.0416666670128</c:v>
                </c:pt>
                <c:pt idx="25">
                  <c:v>1788.1250000003461</c:v>
                </c:pt>
                <c:pt idx="26">
                  <c:v>1788.2083333336793</c:v>
                </c:pt>
                <c:pt idx="27">
                  <c:v>1788.2916666670126</c:v>
                </c:pt>
                <c:pt idx="28">
                  <c:v>1788.3750000003458</c:v>
                </c:pt>
                <c:pt idx="29">
                  <c:v>1788.4583333336791</c:v>
                </c:pt>
                <c:pt idx="30">
                  <c:v>1788.5416666670124</c:v>
                </c:pt>
                <c:pt idx="31">
                  <c:v>1788.6250000003456</c:v>
                </c:pt>
                <c:pt idx="32">
                  <c:v>1788.7083333336789</c:v>
                </c:pt>
                <c:pt idx="33">
                  <c:v>1788.7916666670121</c:v>
                </c:pt>
                <c:pt idx="34">
                  <c:v>1788.8750000003454</c:v>
                </c:pt>
                <c:pt idx="35">
                  <c:v>1788.9583333336786</c:v>
                </c:pt>
                <c:pt idx="36">
                  <c:v>1789.0416666670119</c:v>
                </c:pt>
                <c:pt idx="37">
                  <c:v>1789.1250000003452</c:v>
                </c:pt>
                <c:pt idx="38">
                  <c:v>1789.2083333336784</c:v>
                </c:pt>
                <c:pt idx="39">
                  <c:v>1789.2916666670117</c:v>
                </c:pt>
                <c:pt idx="40">
                  <c:v>1789.3750000003449</c:v>
                </c:pt>
                <c:pt idx="41">
                  <c:v>1789.4583333336782</c:v>
                </c:pt>
                <c:pt idx="42">
                  <c:v>1789.5416666670114</c:v>
                </c:pt>
                <c:pt idx="43">
                  <c:v>1789.6250000003447</c:v>
                </c:pt>
                <c:pt idx="44">
                  <c:v>1789.708333333678</c:v>
                </c:pt>
                <c:pt idx="45">
                  <c:v>1789.7916666670112</c:v>
                </c:pt>
                <c:pt idx="46">
                  <c:v>1789.8750000003445</c:v>
                </c:pt>
                <c:pt idx="47">
                  <c:v>1789.9583333336777</c:v>
                </c:pt>
                <c:pt idx="48">
                  <c:v>1790.041666667011</c:v>
                </c:pt>
                <c:pt idx="49">
                  <c:v>1790.1250000003442</c:v>
                </c:pt>
                <c:pt idx="50">
                  <c:v>1790.2083333336775</c:v>
                </c:pt>
                <c:pt idx="51">
                  <c:v>1790.2916666670108</c:v>
                </c:pt>
                <c:pt idx="52">
                  <c:v>1790.375000000344</c:v>
                </c:pt>
                <c:pt idx="53">
                  <c:v>1790.4583333336773</c:v>
                </c:pt>
                <c:pt idx="54">
                  <c:v>1790.5416666670105</c:v>
                </c:pt>
                <c:pt idx="55">
                  <c:v>1790.6250000003438</c:v>
                </c:pt>
                <c:pt idx="56">
                  <c:v>1790.708333333677</c:v>
                </c:pt>
                <c:pt idx="57">
                  <c:v>1790.7916666670103</c:v>
                </c:pt>
                <c:pt idx="58">
                  <c:v>1790.8750000003436</c:v>
                </c:pt>
                <c:pt idx="59">
                  <c:v>1790.9583333336768</c:v>
                </c:pt>
                <c:pt idx="60">
                  <c:v>1791.0416666670101</c:v>
                </c:pt>
                <c:pt idx="61">
                  <c:v>1791.1250000003433</c:v>
                </c:pt>
                <c:pt idx="62">
                  <c:v>1791.2083333336766</c:v>
                </c:pt>
                <c:pt idx="63">
                  <c:v>1791.2916666670098</c:v>
                </c:pt>
                <c:pt idx="64">
                  <c:v>1791.3750000003431</c:v>
                </c:pt>
                <c:pt idx="65">
                  <c:v>1791.4583333336764</c:v>
                </c:pt>
                <c:pt idx="66">
                  <c:v>1791.5416666670096</c:v>
                </c:pt>
                <c:pt idx="67">
                  <c:v>1791.6250000003429</c:v>
                </c:pt>
                <c:pt idx="68">
                  <c:v>1791.7083333336761</c:v>
                </c:pt>
                <c:pt idx="69">
                  <c:v>1791.7916666670094</c:v>
                </c:pt>
                <c:pt idx="70">
                  <c:v>1791.8750000003427</c:v>
                </c:pt>
                <c:pt idx="71">
                  <c:v>1791.9583333336759</c:v>
                </c:pt>
                <c:pt idx="72">
                  <c:v>1792.0416666670092</c:v>
                </c:pt>
                <c:pt idx="73">
                  <c:v>1792.1250000003424</c:v>
                </c:pt>
                <c:pt idx="74">
                  <c:v>1792.2083333336757</c:v>
                </c:pt>
                <c:pt idx="75">
                  <c:v>1792.2916666670089</c:v>
                </c:pt>
                <c:pt idx="76">
                  <c:v>1792.3750000003422</c:v>
                </c:pt>
                <c:pt idx="77">
                  <c:v>1792.4583333336755</c:v>
                </c:pt>
                <c:pt idx="78">
                  <c:v>1792.5416666670087</c:v>
                </c:pt>
                <c:pt idx="79">
                  <c:v>1792.625000000342</c:v>
                </c:pt>
                <c:pt idx="80">
                  <c:v>1792.7083333336752</c:v>
                </c:pt>
                <c:pt idx="81">
                  <c:v>1792.7916666670085</c:v>
                </c:pt>
                <c:pt idx="82">
                  <c:v>1792.8750000003417</c:v>
                </c:pt>
                <c:pt idx="83">
                  <c:v>1792.958333333675</c:v>
                </c:pt>
                <c:pt idx="84">
                  <c:v>1793.0416666670083</c:v>
                </c:pt>
                <c:pt idx="85">
                  <c:v>1793.1250000003415</c:v>
                </c:pt>
                <c:pt idx="86">
                  <c:v>1793.2083333336748</c:v>
                </c:pt>
                <c:pt idx="87">
                  <c:v>1793.291666667008</c:v>
                </c:pt>
                <c:pt idx="88">
                  <c:v>1793.3750000003413</c:v>
                </c:pt>
                <c:pt idx="89">
                  <c:v>1793.4583333336745</c:v>
                </c:pt>
                <c:pt idx="90">
                  <c:v>1793.5416666670078</c:v>
                </c:pt>
                <c:pt idx="91">
                  <c:v>1793.6250000003411</c:v>
                </c:pt>
                <c:pt idx="92">
                  <c:v>1793.7083333336743</c:v>
                </c:pt>
                <c:pt idx="93">
                  <c:v>1793.7916666670076</c:v>
                </c:pt>
                <c:pt idx="94">
                  <c:v>1793.8750000003408</c:v>
                </c:pt>
                <c:pt idx="95">
                  <c:v>1793.9583333336741</c:v>
                </c:pt>
                <c:pt idx="96">
                  <c:v>1794.0416666670073</c:v>
                </c:pt>
                <c:pt idx="97">
                  <c:v>1794.1250000003406</c:v>
                </c:pt>
                <c:pt idx="98">
                  <c:v>1794.2083333336739</c:v>
                </c:pt>
                <c:pt idx="99">
                  <c:v>1794.2916666670071</c:v>
                </c:pt>
                <c:pt idx="100">
                  <c:v>1794.3750000003404</c:v>
                </c:pt>
                <c:pt idx="101">
                  <c:v>1794.4583333336736</c:v>
                </c:pt>
                <c:pt idx="102">
                  <c:v>1794.5416666670069</c:v>
                </c:pt>
                <c:pt idx="103">
                  <c:v>1794.6250000003402</c:v>
                </c:pt>
                <c:pt idx="104">
                  <c:v>1794.7083333336734</c:v>
                </c:pt>
                <c:pt idx="105">
                  <c:v>1794.7916666670067</c:v>
                </c:pt>
                <c:pt idx="106">
                  <c:v>1794.8750000003399</c:v>
                </c:pt>
                <c:pt idx="107">
                  <c:v>1794.9583333336732</c:v>
                </c:pt>
                <c:pt idx="108">
                  <c:v>1795.0416666670064</c:v>
                </c:pt>
                <c:pt idx="109">
                  <c:v>1795.1250000003397</c:v>
                </c:pt>
                <c:pt idx="110">
                  <c:v>1795.208333333673</c:v>
                </c:pt>
                <c:pt idx="111">
                  <c:v>1795.2916666670062</c:v>
                </c:pt>
                <c:pt idx="112">
                  <c:v>1795.3750000003395</c:v>
                </c:pt>
                <c:pt idx="113">
                  <c:v>1795.4583333336727</c:v>
                </c:pt>
                <c:pt idx="114">
                  <c:v>1795.541666667006</c:v>
                </c:pt>
                <c:pt idx="115">
                  <c:v>1795.6250000003392</c:v>
                </c:pt>
                <c:pt idx="116">
                  <c:v>1795.7083333336725</c:v>
                </c:pt>
                <c:pt idx="117">
                  <c:v>1795.7916666670058</c:v>
                </c:pt>
                <c:pt idx="118">
                  <c:v>1795.875000000339</c:v>
                </c:pt>
                <c:pt idx="119">
                  <c:v>1795.9583333336723</c:v>
                </c:pt>
                <c:pt idx="120">
                  <c:v>1796.0416666670055</c:v>
                </c:pt>
                <c:pt idx="121">
                  <c:v>1796.1250000003388</c:v>
                </c:pt>
                <c:pt idx="122">
                  <c:v>1796.208333333672</c:v>
                </c:pt>
                <c:pt idx="123">
                  <c:v>1796.2916666670053</c:v>
                </c:pt>
                <c:pt idx="124">
                  <c:v>1796.3750000003386</c:v>
                </c:pt>
                <c:pt idx="125">
                  <c:v>1796.4583333336718</c:v>
                </c:pt>
                <c:pt idx="126">
                  <c:v>1796.5416666670051</c:v>
                </c:pt>
                <c:pt idx="127">
                  <c:v>1796.6250000003383</c:v>
                </c:pt>
                <c:pt idx="128">
                  <c:v>1796.7083333336716</c:v>
                </c:pt>
                <c:pt idx="129">
                  <c:v>1796.7916666670048</c:v>
                </c:pt>
                <c:pt idx="130">
                  <c:v>1796.8750000003381</c:v>
                </c:pt>
                <c:pt idx="131">
                  <c:v>1796.9583333336714</c:v>
                </c:pt>
                <c:pt idx="132">
                  <c:v>1797.0416666670046</c:v>
                </c:pt>
                <c:pt idx="133">
                  <c:v>1797.1250000003379</c:v>
                </c:pt>
                <c:pt idx="134">
                  <c:v>1797.2083333336711</c:v>
                </c:pt>
                <c:pt idx="135">
                  <c:v>1797.2916666670044</c:v>
                </c:pt>
                <c:pt idx="136">
                  <c:v>1797.3750000003376</c:v>
                </c:pt>
                <c:pt idx="137">
                  <c:v>1797.4583333336709</c:v>
                </c:pt>
                <c:pt idx="138">
                  <c:v>1797.5416666670042</c:v>
                </c:pt>
                <c:pt idx="139">
                  <c:v>1797.6250000003374</c:v>
                </c:pt>
                <c:pt idx="140">
                  <c:v>1797.7083333336707</c:v>
                </c:pt>
                <c:pt idx="141">
                  <c:v>1797.7916666670039</c:v>
                </c:pt>
                <c:pt idx="142">
                  <c:v>1797.8750000003372</c:v>
                </c:pt>
                <c:pt idx="143">
                  <c:v>1797.9583333336705</c:v>
                </c:pt>
                <c:pt idx="144">
                  <c:v>1798.0416666670037</c:v>
                </c:pt>
                <c:pt idx="145">
                  <c:v>1798.125000000337</c:v>
                </c:pt>
                <c:pt idx="146">
                  <c:v>1798.2083333336702</c:v>
                </c:pt>
                <c:pt idx="147">
                  <c:v>1798.2916666670035</c:v>
                </c:pt>
                <c:pt idx="148">
                  <c:v>1798.3750000003367</c:v>
                </c:pt>
                <c:pt idx="149">
                  <c:v>1798.45833333367</c:v>
                </c:pt>
                <c:pt idx="150">
                  <c:v>1798.5416666670033</c:v>
                </c:pt>
                <c:pt idx="151">
                  <c:v>1798.6250000003365</c:v>
                </c:pt>
                <c:pt idx="152">
                  <c:v>1798.7083333336698</c:v>
                </c:pt>
                <c:pt idx="153">
                  <c:v>1798.791666667003</c:v>
                </c:pt>
                <c:pt idx="154">
                  <c:v>1798.8750000003363</c:v>
                </c:pt>
                <c:pt idx="155">
                  <c:v>1798.9583333336695</c:v>
                </c:pt>
                <c:pt idx="156">
                  <c:v>1799.0416666670028</c:v>
                </c:pt>
                <c:pt idx="157">
                  <c:v>1799.1250000003361</c:v>
                </c:pt>
                <c:pt idx="158">
                  <c:v>1799.2083333336693</c:v>
                </c:pt>
                <c:pt idx="159">
                  <c:v>1799.2916666670026</c:v>
                </c:pt>
                <c:pt idx="160">
                  <c:v>1799.3750000003358</c:v>
                </c:pt>
                <c:pt idx="161">
                  <c:v>1799.4583333336691</c:v>
                </c:pt>
                <c:pt idx="162">
                  <c:v>1799.5416666670023</c:v>
                </c:pt>
                <c:pt idx="163">
                  <c:v>1799.6250000003356</c:v>
                </c:pt>
                <c:pt idx="164">
                  <c:v>1799.7083333336689</c:v>
                </c:pt>
                <c:pt idx="165">
                  <c:v>1799.7916666670021</c:v>
                </c:pt>
                <c:pt idx="166">
                  <c:v>1799.8750000003354</c:v>
                </c:pt>
                <c:pt idx="167">
                  <c:v>1799.9583333336686</c:v>
                </c:pt>
                <c:pt idx="168">
                  <c:v>1800.0416666670019</c:v>
                </c:pt>
                <c:pt idx="169">
                  <c:v>1800.1250000003351</c:v>
                </c:pt>
                <c:pt idx="170">
                  <c:v>1800.2083333336684</c:v>
                </c:pt>
                <c:pt idx="171">
                  <c:v>1800.2916666670017</c:v>
                </c:pt>
                <c:pt idx="172">
                  <c:v>1800.3750000003349</c:v>
                </c:pt>
                <c:pt idx="173">
                  <c:v>1800.4583333336682</c:v>
                </c:pt>
                <c:pt idx="174">
                  <c:v>1800.5416666670014</c:v>
                </c:pt>
                <c:pt idx="175">
                  <c:v>1800.6250000003347</c:v>
                </c:pt>
                <c:pt idx="176">
                  <c:v>1800.708333333668</c:v>
                </c:pt>
                <c:pt idx="177">
                  <c:v>1800.7916666670012</c:v>
                </c:pt>
                <c:pt idx="178">
                  <c:v>1800.8750000003345</c:v>
                </c:pt>
                <c:pt idx="179">
                  <c:v>1800.9583333336677</c:v>
                </c:pt>
                <c:pt idx="180">
                  <c:v>1801.041666667001</c:v>
                </c:pt>
                <c:pt idx="181">
                  <c:v>1801.1250000003342</c:v>
                </c:pt>
                <c:pt idx="182">
                  <c:v>1801.2083333336675</c:v>
                </c:pt>
                <c:pt idx="183">
                  <c:v>1801.2916666670008</c:v>
                </c:pt>
                <c:pt idx="184">
                  <c:v>1801.375000000334</c:v>
                </c:pt>
                <c:pt idx="185">
                  <c:v>1801.4583333336673</c:v>
                </c:pt>
                <c:pt idx="186">
                  <c:v>1801.5416666670005</c:v>
                </c:pt>
                <c:pt idx="187">
                  <c:v>1801.6250000003338</c:v>
                </c:pt>
                <c:pt idx="188">
                  <c:v>1801.708333333667</c:v>
                </c:pt>
                <c:pt idx="189">
                  <c:v>1801.7916666670003</c:v>
                </c:pt>
                <c:pt idx="190">
                  <c:v>1801.8750000003336</c:v>
                </c:pt>
                <c:pt idx="191">
                  <c:v>1801.9583333336668</c:v>
                </c:pt>
                <c:pt idx="192">
                  <c:v>1802.0416666670001</c:v>
                </c:pt>
                <c:pt idx="193">
                  <c:v>1802.1250000003333</c:v>
                </c:pt>
                <c:pt idx="194">
                  <c:v>1802.2083333336666</c:v>
                </c:pt>
                <c:pt idx="195">
                  <c:v>1802.2916666669998</c:v>
                </c:pt>
                <c:pt idx="196">
                  <c:v>1802.3750000003331</c:v>
                </c:pt>
                <c:pt idx="197">
                  <c:v>1802.4583333336664</c:v>
                </c:pt>
                <c:pt idx="198">
                  <c:v>1802.5416666669996</c:v>
                </c:pt>
                <c:pt idx="199">
                  <c:v>1802.6250000003329</c:v>
                </c:pt>
                <c:pt idx="200">
                  <c:v>1802.7083333336661</c:v>
                </c:pt>
                <c:pt idx="201">
                  <c:v>1802.7916666669994</c:v>
                </c:pt>
                <c:pt idx="202">
                  <c:v>1802.8750000003326</c:v>
                </c:pt>
                <c:pt idx="203">
                  <c:v>1802.9583333336659</c:v>
                </c:pt>
                <c:pt idx="204">
                  <c:v>1803.0416666669992</c:v>
                </c:pt>
                <c:pt idx="205">
                  <c:v>1803.1250000003324</c:v>
                </c:pt>
                <c:pt idx="206">
                  <c:v>1803.2083333336657</c:v>
                </c:pt>
                <c:pt idx="207">
                  <c:v>1803.2916666669989</c:v>
                </c:pt>
                <c:pt idx="208">
                  <c:v>1803.3750000003322</c:v>
                </c:pt>
                <c:pt idx="209">
                  <c:v>1803.4583333336655</c:v>
                </c:pt>
                <c:pt idx="210">
                  <c:v>1803.5416666669987</c:v>
                </c:pt>
                <c:pt idx="211">
                  <c:v>1803.625000000332</c:v>
                </c:pt>
                <c:pt idx="212">
                  <c:v>1803.7083333336652</c:v>
                </c:pt>
                <c:pt idx="213">
                  <c:v>1803.7916666669985</c:v>
                </c:pt>
                <c:pt idx="214">
                  <c:v>1803.8750000003317</c:v>
                </c:pt>
                <c:pt idx="215">
                  <c:v>1803.958333333665</c:v>
                </c:pt>
                <c:pt idx="216">
                  <c:v>1804.0416666669983</c:v>
                </c:pt>
                <c:pt idx="217">
                  <c:v>1804.1250000003315</c:v>
                </c:pt>
                <c:pt idx="218">
                  <c:v>1804.2083333336648</c:v>
                </c:pt>
                <c:pt idx="219">
                  <c:v>1804.291666666998</c:v>
                </c:pt>
                <c:pt idx="220">
                  <c:v>1804.3750000003313</c:v>
                </c:pt>
                <c:pt idx="221">
                  <c:v>1804.4583333336645</c:v>
                </c:pt>
                <c:pt idx="222">
                  <c:v>1804.5416666669978</c:v>
                </c:pt>
                <c:pt idx="223">
                  <c:v>1804.6250000003311</c:v>
                </c:pt>
                <c:pt idx="224">
                  <c:v>1804.7083333336643</c:v>
                </c:pt>
                <c:pt idx="225">
                  <c:v>1804.7916666669976</c:v>
                </c:pt>
                <c:pt idx="226">
                  <c:v>1804.8750000003308</c:v>
                </c:pt>
                <c:pt idx="227">
                  <c:v>1804.9583333336641</c:v>
                </c:pt>
                <c:pt idx="228">
                  <c:v>1805.0416666669973</c:v>
                </c:pt>
                <c:pt idx="229">
                  <c:v>1805.1250000003306</c:v>
                </c:pt>
                <c:pt idx="230">
                  <c:v>1805.2083333336639</c:v>
                </c:pt>
                <c:pt idx="231">
                  <c:v>1805.2916666669971</c:v>
                </c:pt>
                <c:pt idx="232">
                  <c:v>1805.3750000003304</c:v>
                </c:pt>
                <c:pt idx="233">
                  <c:v>1805.4583333336636</c:v>
                </c:pt>
                <c:pt idx="234">
                  <c:v>1805.5416666669969</c:v>
                </c:pt>
                <c:pt idx="235">
                  <c:v>1805.6250000003301</c:v>
                </c:pt>
                <c:pt idx="236">
                  <c:v>1805.7083333336634</c:v>
                </c:pt>
                <c:pt idx="237">
                  <c:v>1805.7916666669967</c:v>
                </c:pt>
                <c:pt idx="238">
                  <c:v>1805.8750000003299</c:v>
                </c:pt>
                <c:pt idx="239">
                  <c:v>1805.9583333336632</c:v>
                </c:pt>
                <c:pt idx="240">
                  <c:v>1806.0416666669964</c:v>
                </c:pt>
                <c:pt idx="241">
                  <c:v>1806.1250000003297</c:v>
                </c:pt>
                <c:pt idx="242">
                  <c:v>1806.2083333336629</c:v>
                </c:pt>
                <c:pt idx="243">
                  <c:v>1806.2916666669962</c:v>
                </c:pt>
                <c:pt idx="244">
                  <c:v>1806.3750000003295</c:v>
                </c:pt>
                <c:pt idx="245">
                  <c:v>1806.4583333336627</c:v>
                </c:pt>
                <c:pt idx="246">
                  <c:v>1806.541666666996</c:v>
                </c:pt>
                <c:pt idx="247">
                  <c:v>1806.6250000003292</c:v>
                </c:pt>
                <c:pt idx="248">
                  <c:v>1806.7083333336625</c:v>
                </c:pt>
                <c:pt idx="249">
                  <c:v>1806.7916666669958</c:v>
                </c:pt>
                <c:pt idx="250">
                  <c:v>1806.875000000329</c:v>
                </c:pt>
                <c:pt idx="251">
                  <c:v>1806.9583333336623</c:v>
                </c:pt>
                <c:pt idx="252">
                  <c:v>1807.0416666669955</c:v>
                </c:pt>
                <c:pt idx="253">
                  <c:v>1807.1250000003288</c:v>
                </c:pt>
                <c:pt idx="254">
                  <c:v>1807.208333333662</c:v>
                </c:pt>
                <c:pt idx="255">
                  <c:v>1807.2916666669953</c:v>
                </c:pt>
                <c:pt idx="256">
                  <c:v>1807.3750000003286</c:v>
                </c:pt>
                <c:pt idx="257">
                  <c:v>1807.4583333336618</c:v>
                </c:pt>
                <c:pt idx="258">
                  <c:v>1807.5416666669951</c:v>
                </c:pt>
                <c:pt idx="259">
                  <c:v>1807.6250000003283</c:v>
                </c:pt>
                <c:pt idx="260">
                  <c:v>1807.7083333336616</c:v>
                </c:pt>
                <c:pt idx="261">
                  <c:v>1807.7916666669948</c:v>
                </c:pt>
                <c:pt idx="262">
                  <c:v>1807.8750000003281</c:v>
                </c:pt>
                <c:pt idx="263">
                  <c:v>1807.9583333336614</c:v>
                </c:pt>
                <c:pt idx="264">
                  <c:v>1808.0416666669946</c:v>
                </c:pt>
                <c:pt idx="265">
                  <c:v>1808.1250000003279</c:v>
                </c:pt>
                <c:pt idx="266">
                  <c:v>1808.2083333336611</c:v>
                </c:pt>
                <c:pt idx="267">
                  <c:v>1808.2916666669944</c:v>
                </c:pt>
                <c:pt idx="268">
                  <c:v>1808.3750000003276</c:v>
                </c:pt>
                <c:pt idx="269">
                  <c:v>1808.4583333336609</c:v>
                </c:pt>
                <c:pt idx="270">
                  <c:v>1808.5416666669942</c:v>
                </c:pt>
                <c:pt idx="271">
                  <c:v>1808.6250000003274</c:v>
                </c:pt>
                <c:pt idx="272">
                  <c:v>1808.7083333336607</c:v>
                </c:pt>
                <c:pt idx="273">
                  <c:v>1808.7916666669939</c:v>
                </c:pt>
                <c:pt idx="274">
                  <c:v>1808.8750000003272</c:v>
                </c:pt>
                <c:pt idx="275">
                  <c:v>1808.9583333336604</c:v>
                </c:pt>
                <c:pt idx="276">
                  <c:v>1809.0416666669937</c:v>
                </c:pt>
                <c:pt idx="277">
                  <c:v>1809.125000000327</c:v>
                </c:pt>
                <c:pt idx="278">
                  <c:v>1809.2083333336602</c:v>
                </c:pt>
                <c:pt idx="279">
                  <c:v>1809.2916666669935</c:v>
                </c:pt>
                <c:pt idx="280">
                  <c:v>1809.3750000003267</c:v>
                </c:pt>
                <c:pt idx="281">
                  <c:v>1809.45833333366</c:v>
                </c:pt>
                <c:pt idx="282">
                  <c:v>1809.5416666669933</c:v>
                </c:pt>
                <c:pt idx="283">
                  <c:v>1809.6250000003265</c:v>
                </c:pt>
                <c:pt idx="284">
                  <c:v>1809.7083333336598</c:v>
                </c:pt>
                <c:pt idx="285">
                  <c:v>1809.791666666993</c:v>
                </c:pt>
                <c:pt idx="286">
                  <c:v>1809.8750000003263</c:v>
                </c:pt>
                <c:pt idx="287">
                  <c:v>1809.9583333336595</c:v>
                </c:pt>
                <c:pt idx="288">
                  <c:v>1810.0416666669928</c:v>
                </c:pt>
                <c:pt idx="289">
                  <c:v>1810.1250000003261</c:v>
                </c:pt>
                <c:pt idx="290">
                  <c:v>1810.2083333336593</c:v>
                </c:pt>
                <c:pt idx="291">
                  <c:v>1810.2916666669926</c:v>
                </c:pt>
                <c:pt idx="292">
                  <c:v>1810.3750000003258</c:v>
                </c:pt>
                <c:pt idx="293">
                  <c:v>1810.4583333336591</c:v>
                </c:pt>
                <c:pt idx="294">
                  <c:v>1810.5416666669923</c:v>
                </c:pt>
                <c:pt idx="295">
                  <c:v>1810.6250000003256</c:v>
                </c:pt>
                <c:pt idx="296">
                  <c:v>1810.7083333336589</c:v>
                </c:pt>
                <c:pt idx="297">
                  <c:v>1810.7916666669921</c:v>
                </c:pt>
                <c:pt idx="298">
                  <c:v>1810.8750000003254</c:v>
                </c:pt>
                <c:pt idx="299">
                  <c:v>1810.9583333336586</c:v>
                </c:pt>
                <c:pt idx="300">
                  <c:v>1811.0416666669919</c:v>
                </c:pt>
                <c:pt idx="301">
                  <c:v>1811.1250000003251</c:v>
                </c:pt>
                <c:pt idx="302">
                  <c:v>1811.2083333336584</c:v>
                </c:pt>
                <c:pt idx="303">
                  <c:v>1811.2916666669917</c:v>
                </c:pt>
                <c:pt idx="304">
                  <c:v>1811.3750000003249</c:v>
                </c:pt>
                <c:pt idx="305">
                  <c:v>1811.4583333336582</c:v>
                </c:pt>
                <c:pt idx="306">
                  <c:v>1811.5416666669914</c:v>
                </c:pt>
                <c:pt idx="307">
                  <c:v>1811.6250000003247</c:v>
                </c:pt>
                <c:pt idx="308">
                  <c:v>1811.7083333336579</c:v>
                </c:pt>
                <c:pt idx="309">
                  <c:v>1811.7916666669912</c:v>
                </c:pt>
                <c:pt idx="310">
                  <c:v>1811.8750000003245</c:v>
                </c:pt>
                <c:pt idx="311">
                  <c:v>1811.9583333336577</c:v>
                </c:pt>
                <c:pt idx="312">
                  <c:v>1812.041666666991</c:v>
                </c:pt>
                <c:pt idx="313">
                  <c:v>1812.1250000003242</c:v>
                </c:pt>
                <c:pt idx="314">
                  <c:v>1812.2083333336575</c:v>
                </c:pt>
                <c:pt idx="315">
                  <c:v>1812.2916666669907</c:v>
                </c:pt>
                <c:pt idx="316">
                  <c:v>1812.375000000324</c:v>
                </c:pt>
                <c:pt idx="317">
                  <c:v>1812.4583333336573</c:v>
                </c:pt>
                <c:pt idx="318">
                  <c:v>1812.5416666669905</c:v>
                </c:pt>
                <c:pt idx="319">
                  <c:v>1812.6250000003238</c:v>
                </c:pt>
                <c:pt idx="320">
                  <c:v>1812.708333333657</c:v>
                </c:pt>
                <c:pt idx="321">
                  <c:v>1812.7916666669903</c:v>
                </c:pt>
                <c:pt idx="322">
                  <c:v>1812.8750000003236</c:v>
                </c:pt>
                <c:pt idx="323">
                  <c:v>1812.9583333336568</c:v>
                </c:pt>
                <c:pt idx="324">
                  <c:v>1813.0416666669901</c:v>
                </c:pt>
                <c:pt idx="325">
                  <c:v>1813.1250000003233</c:v>
                </c:pt>
                <c:pt idx="326">
                  <c:v>1813.2083333336566</c:v>
                </c:pt>
                <c:pt idx="327">
                  <c:v>1813.2916666669898</c:v>
                </c:pt>
                <c:pt idx="328">
                  <c:v>1813.3750000003231</c:v>
                </c:pt>
                <c:pt idx="329">
                  <c:v>1813.4583333336564</c:v>
                </c:pt>
                <c:pt idx="330">
                  <c:v>1813.5416666669896</c:v>
                </c:pt>
                <c:pt idx="331">
                  <c:v>1813.6250000003229</c:v>
                </c:pt>
                <c:pt idx="332">
                  <c:v>1813.7083333336561</c:v>
                </c:pt>
                <c:pt idx="333">
                  <c:v>1813.7916666669894</c:v>
                </c:pt>
                <c:pt idx="334">
                  <c:v>1813.8750000003226</c:v>
                </c:pt>
                <c:pt idx="335">
                  <c:v>1813.9583333336559</c:v>
                </c:pt>
                <c:pt idx="336">
                  <c:v>1814.0416666669892</c:v>
                </c:pt>
                <c:pt idx="337">
                  <c:v>1814.1250000003224</c:v>
                </c:pt>
                <c:pt idx="338">
                  <c:v>1814.2083333336557</c:v>
                </c:pt>
                <c:pt idx="339">
                  <c:v>1814.2916666669889</c:v>
                </c:pt>
                <c:pt idx="340">
                  <c:v>1814.3750000003222</c:v>
                </c:pt>
                <c:pt idx="341">
                  <c:v>1814.4583333336554</c:v>
                </c:pt>
                <c:pt idx="342">
                  <c:v>1814.5416666669887</c:v>
                </c:pt>
                <c:pt idx="343">
                  <c:v>1814.625000000322</c:v>
                </c:pt>
                <c:pt idx="344">
                  <c:v>1814.7083333336552</c:v>
                </c:pt>
                <c:pt idx="345">
                  <c:v>1814.7916666669885</c:v>
                </c:pt>
                <c:pt idx="346">
                  <c:v>1814.8750000003217</c:v>
                </c:pt>
                <c:pt idx="347">
                  <c:v>1814.958333333655</c:v>
                </c:pt>
                <c:pt idx="348">
                  <c:v>1815.0416666669882</c:v>
                </c:pt>
                <c:pt idx="349">
                  <c:v>1815.1250000003215</c:v>
                </c:pt>
                <c:pt idx="350">
                  <c:v>1815.2083333336548</c:v>
                </c:pt>
                <c:pt idx="351">
                  <c:v>1815.291666666988</c:v>
                </c:pt>
                <c:pt idx="352">
                  <c:v>1815.3750000003213</c:v>
                </c:pt>
                <c:pt idx="353">
                  <c:v>1815.4583333336545</c:v>
                </c:pt>
                <c:pt idx="354">
                  <c:v>1815.5416666669878</c:v>
                </c:pt>
                <c:pt idx="355">
                  <c:v>1815.6250000003211</c:v>
                </c:pt>
                <c:pt idx="356">
                  <c:v>1815.7083333336543</c:v>
                </c:pt>
                <c:pt idx="357">
                  <c:v>1815.7916666669876</c:v>
                </c:pt>
                <c:pt idx="358">
                  <c:v>1815.8750000003208</c:v>
                </c:pt>
                <c:pt idx="359">
                  <c:v>1815.9583333336541</c:v>
                </c:pt>
                <c:pt idx="360">
                  <c:v>1816.0416666669873</c:v>
                </c:pt>
                <c:pt idx="361">
                  <c:v>1816.1250000003206</c:v>
                </c:pt>
                <c:pt idx="362">
                  <c:v>1816.2083333336539</c:v>
                </c:pt>
                <c:pt idx="363">
                  <c:v>1816.2916666669871</c:v>
                </c:pt>
                <c:pt idx="364">
                  <c:v>1816.3750000003204</c:v>
                </c:pt>
                <c:pt idx="365">
                  <c:v>1816.4583333336536</c:v>
                </c:pt>
                <c:pt idx="366">
                  <c:v>1816.5416666669869</c:v>
                </c:pt>
                <c:pt idx="367">
                  <c:v>1816.6250000003201</c:v>
                </c:pt>
                <c:pt idx="368">
                  <c:v>1816.7083333336534</c:v>
                </c:pt>
                <c:pt idx="369">
                  <c:v>1816.7916666669867</c:v>
                </c:pt>
                <c:pt idx="370">
                  <c:v>1816.8750000003199</c:v>
                </c:pt>
                <c:pt idx="371">
                  <c:v>1816.9583333336532</c:v>
                </c:pt>
                <c:pt idx="372">
                  <c:v>1817.0416666669864</c:v>
                </c:pt>
                <c:pt idx="373">
                  <c:v>1817.1250000003197</c:v>
                </c:pt>
                <c:pt idx="374">
                  <c:v>1817.2083333336529</c:v>
                </c:pt>
                <c:pt idx="375">
                  <c:v>1817.2916666669862</c:v>
                </c:pt>
                <c:pt idx="376">
                  <c:v>1817.3750000003195</c:v>
                </c:pt>
                <c:pt idx="377">
                  <c:v>1817.4583333336527</c:v>
                </c:pt>
                <c:pt idx="378">
                  <c:v>1817.541666666986</c:v>
                </c:pt>
                <c:pt idx="379">
                  <c:v>1817.6250000003192</c:v>
                </c:pt>
                <c:pt idx="380">
                  <c:v>1817.7083333336525</c:v>
                </c:pt>
                <c:pt idx="381">
                  <c:v>1817.7916666669857</c:v>
                </c:pt>
                <c:pt idx="382">
                  <c:v>1817.875000000319</c:v>
                </c:pt>
                <c:pt idx="383">
                  <c:v>1817.9583333336523</c:v>
                </c:pt>
                <c:pt idx="384">
                  <c:v>1818.0416666669855</c:v>
                </c:pt>
                <c:pt idx="385">
                  <c:v>1818.1250000003188</c:v>
                </c:pt>
                <c:pt idx="386">
                  <c:v>1818.208333333652</c:v>
                </c:pt>
                <c:pt idx="387">
                  <c:v>1818.2916666669853</c:v>
                </c:pt>
                <c:pt idx="388">
                  <c:v>1818.3750000003186</c:v>
                </c:pt>
                <c:pt idx="389">
                  <c:v>1818.4583333336518</c:v>
                </c:pt>
                <c:pt idx="390">
                  <c:v>1818.5416666669851</c:v>
                </c:pt>
                <c:pt idx="391">
                  <c:v>1818.6250000003183</c:v>
                </c:pt>
                <c:pt idx="392">
                  <c:v>1818.7083333336516</c:v>
                </c:pt>
                <c:pt idx="393">
                  <c:v>1818.7916666669848</c:v>
                </c:pt>
                <c:pt idx="394">
                  <c:v>1818.8750000003181</c:v>
                </c:pt>
                <c:pt idx="395">
                  <c:v>1818.9583333336514</c:v>
                </c:pt>
                <c:pt idx="396">
                  <c:v>1819.0416666669846</c:v>
                </c:pt>
                <c:pt idx="397">
                  <c:v>1819.1250000003179</c:v>
                </c:pt>
                <c:pt idx="398">
                  <c:v>1819.2083333336511</c:v>
                </c:pt>
                <c:pt idx="399">
                  <c:v>1819.2916666669844</c:v>
                </c:pt>
                <c:pt idx="400">
                  <c:v>1819.3750000003176</c:v>
                </c:pt>
                <c:pt idx="401">
                  <c:v>1819.4583333336509</c:v>
                </c:pt>
                <c:pt idx="402">
                  <c:v>1819.5416666669842</c:v>
                </c:pt>
                <c:pt idx="403">
                  <c:v>1819.6250000003174</c:v>
                </c:pt>
                <c:pt idx="404">
                  <c:v>1819.7083333336507</c:v>
                </c:pt>
                <c:pt idx="405">
                  <c:v>1819.7916666669839</c:v>
                </c:pt>
                <c:pt idx="406">
                  <c:v>1819.8750000003172</c:v>
                </c:pt>
                <c:pt idx="407">
                  <c:v>1819.9583333336504</c:v>
                </c:pt>
                <c:pt idx="408">
                  <c:v>1820.0416666669837</c:v>
                </c:pt>
                <c:pt idx="409">
                  <c:v>1820.125000000317</c:v>
                </c:pt>
                <c:pt idx="410">
                  <c:v>1820.2083333336502</c:v>
                </c:pt>
                <c:pt idx="411">
                  <c:v>1820.2916666669835</c:v>
                </c:pt>
                <c:pt idx="412">
                  <c:v>1820.3750000003167</c:v>
                </c:pt>
                <c:pt idx="413">
                  <c:v>1820.45833333365</c:v>
                </c:pt>
                <c:pt idx="414">
                  <c:v>1820.5416666669832</c:v>
                </c:pt>
                <c:pt idx="415">
                  <c:v>1820.6250000003165</c:v>
                </c:pt>
                <c:pt idx="416">
                  <c:v>1820.7083333336498</c:v>
                </c:pt>
                <c:pt idx="417">
                  <c:v>1820.791666666983</c:v>
                </c:pt>
                <c:pt idx="418">
                  <c:v>1820.8750000003163</c:v>
                </c:pt>
                <c:pt idx="419">
                  <c:v>1820.9583333336495</c:v>
                </c:pt>
                <c:pt idx="420">
                  <c:v>1821.0416666669828</c:v>
                </c:pt>
                <c:pt idx="421">
                  <c:v>1821.125000000316</c:v>
                </c:pt>
                <c:pt idx="422">
                  <c:v>1821.2083333336493</c:v>
                </c:pt>
                <c:pt idx="423">
                  <c:v>1821.2916666669826</c:v>
                </c:pt>
                <c:pt idx="424">
                  <c:v>1821.3750000003158</c:v>
                </c:pt>
                <c:pt idx="425">
                  <c:v>1821.4583333336491</c:v>
                </c:pt>
                <c:pt idx="426">
                  <c:v>1821.5416666669823</c:v>
                </c:pt>
                <c:pt idx="427">
                  <c:v>1821.6250000003156</c:v>
                </c:pt>
                <c:pt idx="428">
                  <c:v>1821.7083333336489</c:v>
                </c:pt>
                <c:pt idx="429">
                  <c:v>1821.7916666669821</c:v>
                </c:pt>
                <c:pt idx="430">
                  <c:v>1821.8750000003154</c:v>
                </c:pt>
                <c:pt idx="431">
                  <c:v>1821.9583333336486</c:v>
                </c:pt>
                <c:pt idx="432">
                  <c:v>1822.0416666669819</c:v>
                </c:pt>
                <c:pt idx="433">
                  <c:v>1822.1250000003151</c:v>
                </c:pt>
                <c:pt idx="434">
                  <c:v>1822.2083333336484</c:v>
                </c:pt>
                <c:pt idx="435">
                  <c:v>1822.2916666669817</c:v>
                </c:pt>
                <c:pt idx="436">
                  <c:v>1822.3750000003149</c:v>
                </c:pt>
                <c:pt idx="437">
                  <c:v>1822.4583333336482</c:v>
                </c:pt>
                <c:pt idx="438">
                  <c:v>1822.5416666669814</c:v>
                </c:pt>
                <c:pt idx="439">
                  <c:v>1822.6250000003147</c:v>
                </c:pt>
                <c:pt idx="440">
                  <c:v>1822.7083333336479</c:v>
                </c:pt>
                <c:pt idx="441">
                  <c:v>1822.7916666669812</c:v>
                </c:pt>
                <c:pt idx="442">
                  <c:v>1822.8750000003145</c:v>
                </c:pt>
                <c:pt idx="443">
                  <c:v>1822.9583333336477</c:v>
                </c:pt>
                <c:pt idx="444">
                  <c:v>1823.041666666981</c:v>
                </c:pt>
                <c:pt idx="445">
                  <c:v>1823.1250000003142</c:v>
                </c:pt>
                <c:pt idx="446">
                  <c:v>1823.2083333336475</c:v>
                </c:pt>
                <c:pt idx="447">
                  <c:v>1823.2916666669807</c:v>
                </c:pt>
                <c:pt idx="448">
                  <c:v>1823.375000000314</c:v>
                </c:pt>
                <c:pt idx="449">
                  <c:v>1823.4583333336473</c:v>
                </c:pt>
                <c:pt idx="450">
                  <c:v>1823.5416666669805</c:v>
                </c:pt>
                <c:pt idx="451">
                  <c:v>1823.6250000003138</c:v>
                </c:pt>
                <c:pt idx="452">
                  <c:v>1823.708333333647</c:v>
                </c:pt>
                <c:pt idx="453">
                  <c:v>1823.7916666669803</c:v>
                </c:pt>
                <c:pt idx="454">
                  <c:v>1823.8750000003135</c:v>
                </c:pt>
                <c:pt idx="455">
                  <c:v>1823.9583333336468</c:v>
                </c:pt>
                <c:pt idx="456">
                  <c:v>1824.0416666669801</c:v>
                </c:pt>
                <c:pt idx="457">
                  <c:v>1824.1250000003133</c:v>
                </c:pt>
                <c:pt idx="458">
                  <c:v>1824.2083333336466</c:v>
                </c:pt>
                <c:pt idx="459">
                  <c:v>1824.2916666669798</c:v>
                </c:pt>
                <c:pt idx="460">
                  <c:v>1824.3750000003131</c:v>
                </c:pt>
                <c:pt idx="461">
                  <c:v>1824.4583333336464</c:v>
                </c:pt>
                <c:pt idx="462">
                  <c:v>1824.5416666669796</c:v>
                </c:pt>
                <c:pt idx="463">
                  <c:v>1824.6250000003129</c:v>
                </c:pt>
                <c:pt idx="464">
                  <c:v>1824.7083333336461</c:v>
                </c:pt>
                <c:pt idx="465">
                  <c:v>1824.7916666669794</c:v>
                </c:pt>
                <c:pt idx="466">
                  <c:v>1824.8750000003126</c:v>
                </c:pt>
                <c:pt idx="467">
                  <c:v>1824.9583333336459</c:v>
                </c:pt>
                <c:pt idx="468">
                  <c:v>1825.0416666669792</c:v>
                </c:pt>
                <c:pt idx="469">
                  <c:v>1825.1250000003124</c:v>
                </c:pt>
                <c:pt idx="470">
                  <c:v>1825.2083333336457</c:v>
                </c:pt>
                <c:pt idx="471">
                  <c:v>1825.2916666669789</c:v>
                </c:pt>
                <c:pt idx="472">
                  <c:v>1825.3750000003122</c:v>
                </c:pt>
                <c:pt idx="473">
                  <c:v>1825.4583333336454</c:v>
                </c:pt>
                <c:pt idx="474">
                  <c:v>1825.5416666669787</c:v>
                </c:pt>
                <c:pt idx="475">
                  <c:v>1825.625000000312</c:v>
                </c:pt>
                <c:pt idx="476">
                  <c:v>1825.7083333336452</c:v>
                </c:pt>
                <c:pt idx="477">
                  <c:v>1825.7916666669785</c:v>
                </c:pt>
                <c:pt idx="478">
                  <c:v>1825.8750000003117</c:v>
                </c:pt>
                <c:pt idx="479">
                  <c:v>1825.958333333645</c:v>
                </c:pt>
                <c:pt idx="480">
                  <c:v>1826.0416666669782</c:v>
                </c:pt>
                <c:pt idx="481">
                  <c:v>1826.1250000003115</c:v>
                </c:pt>
                <c:pt idx="482">
                  <c:v>1826.2083333336448</c:v>
                </c:pt>
                <c:pt idx="483">
                  <c:v>1826.291666666978</c:v>
                </c:pt>
                <c:pt idx="484">
                  <c:v>1826.3750000003113</c:v>
                </c:pt>
                <c:pt idx="485">
                  <c:v>1826.4583333336445</c:v>
                </c:pt>
                <c:pt idx="486">
                  <c:v>1826.5416666669778</c:v>
                </c:pt>
                <c:pt idx="487">
                  <c:v>1826.625000000311</c:v>
                </c:pt>
                <c:pt idx="488">
                  <c:v>1826.7083333336443</c:v>
                </c:pt>
                <c:pt idx="489">
                  <c:v>1826.7916666669776</c:v>
                </c:pt>
                <c:pt idx="490">
                  <c:v>1826.8750000003108</c:v>
                </c:pt>
                <c:pt idx="491">
                  <c:v>1826.9583333336441</c:v>
                </c:pt>
                <c:pt idx="492">
                  <c:v>1827.0416666669773</c:v>
                </c:pt>
                <c:pt idx="493">
                  <c:v>1827.1250000003106</c:v>
                </c:pt>
                <c:pt idx="494">
                  <c:v>1827.2083333336438</c:v>
                </c:pt>
                <c:pt idx="495">
                  <c:v>1827.2916666669771</c:v>
                </c:pt>
                <c:pt idx="496">
                  <c:v>1827.3750000003104</c:v>
                </c:pt>
                <c:pt idx="497">
                  <c:v>1827.4583333336436</c:v>
                </c:pt>
                <c:pt idx="498">
                  <c:v>1827.5416666669769</c:v>
                </c:pt>
                <c:pt idx="499">
                  <c:v>1827.6250000003101</c:v>
                </c:pt>
                <c:pt idx="500">
                  <c:v>1827.7083333336434</c:v>
                </c:pt>
                <c:pt idx="501">
                  <c:v>1827.7916666669767</c:v>
                </c:pt>
                <c:pt idx="502">
                  <c:v>1827.8750000003099</c:v>
                </c:pt>
                <c:pt idx="503">
                  <c:v>1827.9583333336432</c:v>
                </c:pt>
                <c:pt idx="504">
                  <c:v>1828.0416666669764</c:v>
                </c:pt>
                <c:pt idx="505">
                  <c:v>1828.1250000003097</c:v>
                </c:pt>
                <c:pt idx="506">
                  <c:v>1828.2083333336429</c:v>
                </c:pt>
                <c:pt idx="507">
                  <c:v>1828.2916666669762</c:v>
                </c:pt>
                <c:pt idx="508">
                  <c:v>1828.3750000003095</c:v>
                </c:pt>
                <c:pt idx="509">
                  <c:v>1828.4583333336427</c:v>
                </c:pt>
                <c:pt idx="510">
                  <c:v>1828.541666666976</c:v>
                </c:pt>
                <c:pt idx="511">
                  <c:v>1828.6250000003092</c:v>
                </c:pt>
                <c:pt idx="512">
                  <c:v>1828.7083333336425</c:v>
                </c:pt>
                <c:pt idx="513">
                  <c:v>1828.7916666669757</c:v>
                </c:pt>
                <c:pt idx="514">
                  <c:v>1828.875000000309</c:v>
                </c:pt>
                <c:pt idx="515">
                  <c:v>1828.9583333336423</c:v>
                </c:pt>
                <c:pt idx="516">
                  <c:v>1829.0416666669755</c:v>
                </c:pt>
                <c:pt idx="517">
                  <c:v>1829.1250000003088</c:v>
                </c:pt>
                <c:pt idx="518">
                  <c:v>1829.208333333642</c:v>
                </c:pt>
                <c:pt idx="519">
                  <c:v>1829.2916666669753</c:v>
                </c:pt>
                <c:pt idx="520">
                  <c:v>1829.3750000003085</c:v>
                </c:pt>
                <c:pt idx="521">
                  <c:v>1829.4583333336418</c:v>
                </c:pt>
                <c:pt idx="522">
                  <c:v>1829.5416666669751</c:v>
                </c:pt>
                <c:pt idx="523">
                  <c:v>1829.6250000003083</c:v>
                </c:pt>
                <c:pt idx="524">
                  <c:v>1829.7083333336416</c:v>
                </c:pt>
                <c:pt idx="525">
                  <c:v>1829.7916666669748</c:v>
                </c:pt>
                <c:pt idx="526">
                  <c:v>1829.8750000003081</c:v>
                </c:pt>
                <c:pt idx="527">
                  <c:v>1829.9583333336413</c:v>
                </c:pt>
                <c:pt idx="528">
                  <c:v>1830.0416666669746</c:v>
                </c:pt>
                <c:pt idx="529">
                  <c:v>1830.1250000003079</c:v>
                </c:pt>
                <c:pt idx="530">
                  <c:v>1830.2083333336411</c:v>
                </c:pt>
                <c:pt idx="531">
                  <c:v>1830.2916666669744</c:v>
                </c:pt>
                <c:pt idx="532">
                  <c:v>1830.3750000003076</c:v>
                </c:pt>
                <c:pt idx="533">
                  <c:v>1830.4583333336409</c:v>
                </c:pt>
                <c:pt idx="534">
                  <c:v>1830.5416666669742</c:v>
                </c:pt>
                <c:pt idx="535">
                  <c:v>1830.6250000003074</c:v>
                </c:pt>
                <c:pt idx="536">
                  <c:v>1830.7083333336407</c:v>
                </c:pt>
                <c:pt idx="537">
                  <c:v>1830.7916666669739</c:v>
                </c:pt>
                <c:pt idx="538">
                  <c:v>1830.8750000003072</c:v>
                </c:pt>
                <c:pt idx="539">
                  <c:v>1830.9583333336404</c:v>
                </c:pt>
                <c:pt idx="540">
                  <c:v>1831.0416666669737</c:v>
                </c:pt>
                <c:pt idx="541">
                  <c:v>1831.125000000307</c:v>
                </c:pt>
                <c:pt idx="542">
                  <c:v>1831.2083333336402</c:v>
                </c:pt>
                <c:pt idx="543">
                  <c:v>1831.2916666669735</c:v>
                </c:pt>
                <c:pt idx="544">
                  <c:v>1831.3750000003067</c:v>
                </c:pt>
                <c:pt idx="545">
                  <c:v>1831.45833333364</c:v>
                </c:pt>
                <c:pt idx="546">
                  <c:v>1831.5416666669732</c:v>
                </c:pt>
                <c:pt idx="547">
                  <c:v>1831.6250000003065</c:v>
                </c:pt>
                <c:pt idx="548">
                  <c:v>1831.7083333336398</c:v>
                </c:pt>
                <c:pt idx="549">
                  <c:v>1831.791666666973</c:v>
                </c:pt>
                <c:pt idx="550">
                  <c:v>1831.8750000003063</c:v>
                </c:pt>
                <c:pt idx="551">
                  <c:v>1831.9583333336395</c:v>
                </c:pt>
                <c:pt idx="552">
                  <c:v>1832.0416666669728</c:v>
                </c:pt>
                <c:pt idx="553">
                  <c:v>1832.125000000306</c:v>
                </c:pt>
                <c:pt idx="554">
                  <c:v>1832.2083333336393</c:v>
                </c:pt>
                <c:pt idx="555">
                  <c:v>1832.2916666669726</c:v>
                </c:pt>
                <c:pt idx="556">
                  <c:v>1832.3750000003058</c:v>
                </c:pt>
                <c:pt idx="557">
                  <c:v>1832.4583333336391</c:v>
                </c:pt>
                <c:pt idx="558">
                  <c:v>1832.5416666669723</c:v>
                </c:pt>
                <c:pt idx="559">
                  <c:v>1832.6250000003056</c:v>
                </c:pt>
                <c:pt idx="560">
                  <c:v>1832.7083333336388</c:v>
                </c:pt>
                <c:pt idx="561">
                  <c:v>1832.7916666669721</c:v>
                </c:pt>
                <c:pt idx="562">
                  <c:v>1832.8750000003054</c:v>
                </c:pt>
                <c:pt idx="563">
                  <c:v>1832.9583333336386</c:v>
                </c:pt>
                <c:pt idx="564">
                  <c:v>1833.0416666669719</c:v>
                </c:pt>
                <c:pt idx="565">
                  <c:v>1833.1250000003051</c:v>
                </c:pt>
                <c:pt idx="566">
                  <c:v>1833.2083333336384</c:v>
                </c:pt>
                <c:pt idx="567">
                  <c:v>1833.2916666669717</c:v>
                </c:pt>
                <c:pt idx="568">
                  <c:v>1833.3750000003049</c:v>
                </c:pt>
                <c:pt idx="569">
                  <c:v>1833.4583333336382</c:v>
                </c:pt>
                <c:pt idx="570">
                  <c:v>1833.5416666669714</c:v>
                </c:pt>
                <c:pt idx="571">
                  <c:v>1833.6250000003047</c:v>
                </c:pt>
                <c:pt idx="572">
                  <c:v>1833.7083333336379</c:v>
                </c:pt>
                <c:pt idx="573">
                  <c:v>1833.7916666669712</c:v>
                </c:pt>
                <c:pt idx="574">
                  <c:v>1833.8750000003045</c:v>
                </c:pt>
                <c:pt idx="575">
                  <c:v>1833.9583333336377</c:v>
                </c:pt>
                <c:pt idx="576">
                  <c:v>1834.041666666971</c:v>
                </c:pt>
                <c:pt idx="577">
                  <c:v>1834.1250000003042</c:v>
                </c:pt>
                <c:pt idx="578">
                  <c:v>1834.2083333336375</c:v>
                </c:pt>
                <c:pt idx="579">
                  <c:v>1834.2916666669707</c:v>
                </c:pt>
                <c:pt idx="580">
                  <c:v>1834.375000000304</c:v>
                </c:pt>
                <c:pt idx="581">
                  <c:v>1834.4583333336373</c:v>
                </c:pt>
                <c:pt idx="582">
                  <c:v>1834.5416666669705</c:v>
                </c:pt>
                <c:pt idx="583">
                  <c:v>1834.6250000003038</c:v>
                </c:pt>
                <c:pt idx="584">
                  <c:v>1834.708333333637</c:v>
                </c:pt>
                <c:pt idx="585">
                  <c:v>1834.7916666669703</c:v>
                </c:pt>
                <c:pt idx="586">
                  <c:v>1834.8750000003035</c:v>
                </c:pt>
                <c:pt idx="587">
                  <c:v>1834.9583333336368</c:v>
                </c:pt>
                <c:pt idx="588">
                  <c:v>1835.0416666669701</c:v>
                </c:pt>
                <c:pt idx="589">
                  <c:v>1835.1250000003033</c:v>
                </c:pt>
                <c:pt idx="590">
                  <c:v>1835.2083333336366</c:v>
                </c:pt>
                <c:pt idx="591">
                  <c:v>1835.2916666669698</c:v>
                </c:pt>
                <c:pt idx="592">
                  <c:v>1835.3750000003031</c:v>
                </c:pt>
                <c:pt idx="593">
                  <c:v>1835.4583333336363</c:v>
                </c:pt>
                <c:pt idx="594">
                  <c:v>1835.5416666669696</c:v>
                </c:pt>
                <c:pt idx="595">
                  <c:v>1835.6250000003029</c:v>
                </c:pt>
                <c:pt idx="596">
                  <c:v>1835.7083333336361</c:v>
                </c:pt>
                <c:pt idx="597">
                  <c:v>1835.7916666669694</c:v>
                </c:pt>
                <c:pt idx="598">
                  <c:v>1835.8750000003026</c:v>
                </c:pt>
                <c:pt idx="599">
                  <c:v>1835.9583333336359</c:v>
                </c:pt>
                <c:pt idx="600">
                  <c:v>1836.0416666669691</c:v>
                </c:pt>
                <c:pt idx="601">
                  <c:v>1836.1250000003024</c:v>
                </c:pt>
                <c:pt idx="602">
                  <c:v>1836.2083333336357</c:v>
                </c:pt>
                <c:pt idx="603">
                  <c:v>1836.2916666669689</c:v>
                </c:pt>
                <c:pt idx="604">
                  <c:v>1836.3750000003022</c:v>
                </c:pt>
                <c:pt idx="605">
                  <c:v>1836.4583333336354</c:v>
                </c:pt>
                <c:pt idx="606">
                  <c:v>1836.5416666669687</c:v>
                </c:pt>
                <c:pt idx="607">
                  <c:v>1836.625000000302</c:v>
                </c:pt>
                <c:pt idx="608">
                  <c:v>1836.7083333336352</c:v>
                </c:pt>
                <c:pt idx="609">
                  <c:v>1836.7916666669685</c:v>
                </c:pt>
                <c:pt idx="610">
                  <c:v>1836.8750000003017</c:v>
                </c:pt>
                <c:pt idx="611">
                  <c:v>1836.958333333635</c:v>
                </c:pt>
                <c:pt idx="612">
                  <c:v>1837.0416666669682</c:v>
                </c:pt>
                <c:pt idx="613">
                  <c:v>1837.1250000003015</c:v>
                </c:pt>
                <c:pt idx="614">
                  <c:v>1837.2083333336348</c:v>
                </c:pt>
                <c:pt idx="615">
                  <c:v>1837.291666666968</c:v>
                </c:pt>
                <c:pt idx="616">
                  <c:v>1837.3750000003013</c:v>
                </c:pt>
                <c:pt idx="617">
                  <c:v>1837.4583333336345</c:v>
                </c:pt>
                <c:pt idx="618">
                  <c:v>1837.5416666669678</c:v>
                </c:pt>
                <c:pt idx="619">
                  <c:v>1837.625000000301</c:v>
                </c:pt>
                <c:pt idx="620">
                  <c:v>1837.7083333336343</c:v>
                </c:pt>
                <c:pt idx="621">
                  <c:v>1837.7916666669676</c:v>
                </c:pt>
                <c:pt idx="622">
                  <c:v>1837.8750000003008</c:v>
                </c:pt>
                <c:pt idx="623">
                  <c:v>1837.9583333336341</c:v>
                </c:pt>
                <c:pt idx="624">
                  <c:v>1838.0416666669673</c:v>
                </c:pt>
                <c:pt idx="625">
                  <c:v>1838.1250000003006</c:v>
                </c:pt>
                <c:pt idx="626">
                  <c:v>1838.2083333336338</c:v>
                </c:pt>
                <c:pt idx="627">
                  <c:v>1838.2916666669671</c:v>
                </c:pt>
                <c:pt idx="628">
                  <c:v>1838.3750000003004</c:v>
                </c:pt>
                <c:pt idx="629">
                  <c:v>1838.4583333336336</c:v>
                </c:pt>
                <c:pt idx="630">
                  <c:v>1838.5416666669669</c:v>
                </c:pt>
                <c:pt idx="631">
                  <c:v>1838.6250000003001</c:v>
                </c:pt>
                <c:pt idx="632">
                  <c:v>1838.7083333336334</c:v>
                </c:pt>
                <c:pt idx="633">
                  <c:v>1838.7916666669666</c:v>
                </c:pt>
                <c:pt idx="634">
                  <c:v>1838.8750000002999</c:v>
                </c:pt>
                <c:pt idx="635">
                  <c:v>1838.9583333336332</c:v>
                </c:pt>
                <c:pt idx="636">
                  <c:v>1839.0416666669664</c:v>
                </c:pt>
                <c:pt idx="637">
                  <c:v>1839.1250000002997</c:v>
                </c:pt>
                <c:pt idx="638">
                  <c:v>1839.2083333336329</c:v>
                </c:pt>
                <c:pt idx="639">
                  <c:v>1839.2916666669662</c:v>
                </c:pt>
                <c:pt idx="640">
                  <c:v>1839.3750000002995</c:v>
                </c:pt>
                <c:pt idx="641">
                  <c:v>1839.4583333336327</c:v>
                </c:pt>
                <c:pt idx="642">
                  <c:v>1839.541666666966</c:v>
                </c:pt>
                <c:pt idx="643">
                  <c:v>1839.6250000002992</c:v>
                </c:pt>
                <c:pt idx="644">
                  <c:v>1839.7083333336325</c:v>
                </c:pt>
                <c:pt idx="645">
                  <c:v>1839.7916666669657</c:v>
                </c:pt>
                <c:pt idx="646">
                  <c:v>1839.875000000299</c:v>
                </c:pt>
                <c:pt idx="647">
                  <c:v>1839.9583333336323</c:v>
                </c:pt>
                <c:pt idx="648">
                  <c:v>1840.0416666669655</c:v>
                </c:pt>
                <c:pt idx="649">
                  <c:v>1840.1250000002988</c:v>
                </c:pt>
                <c:pt idx="650">
                  <c:v>1840.208333333632</c:v>
                </c:pt>
                <c:pt idx="651">
                  <c:v>1840.2916666669653</c:v>
                </c:pt>
                <c:pt idx="652">
                  <c:v>1840.3750000002985</c:v>
                </c:pt>
                <c:pt idx="653">
                  <c:v>1840.4583333336318</c:v>
                </c:pt>
                <c:pt idx="654">
                  <c:v>1840.5416666669651</c:v>
                </c:pt>
                <c:pt idx="655">
                  <c:v>1840.6250000002983</c:v>
                </c:pt>
                <c:pt idx="656">
                  <c:v>1840.7083333336316</c:v>
                </c:pt>
                <c:pt idx="657">
                  <c:v>1840.7916666669648</c:v>
                </c:pt>
                <c:pt idx="658">
                  <c:v>1840.8750000002981</c:v>
                </c:pt>
                <c:pt idx="659">
                  <c:v>1840.9583333336313</c:v>
                </c:pt>
                <c:pt idx="660">
                  <c:v>1841.0416666669646</c:v>
                </c:pt>
                <c:pt idx="661">
                  <c:v>1841.1250000002979</c:v>
                </c:pt>
                <c:pt idx="662">
                  <c:v>1841.2083333336311</c:v>
                </c:pt>
                <c:pt idx="663">
                  <c:v>1841.2916666669644</c:v>
                </c:pt>
                <c:pt idx="664">
                  <c:v>1841.3750000002976</c:v>
                </c:pt>
                <c:pt idx="665">
                  <c:v>1841.4583333336309</c:v>
                </c:pt>
                <c:pt idx="666">
                  <c:v>1841.5416666669641</c:v>
                </c:pt>
                <c:pt idx="667">
                  <c:v>1841.6250000002974</c:v>
                </c:pt>
                <c:pt idx="668">
                  <c:v>1841.7083333336307</c:v>
                </c:pt>
                <c:pt idx="669">
                  <c:v>1841.7916666669639</c:v>
                </c:pt>
                <c:pt idx="670">
                  <c:v>1841.8750000002972</c:v>
                </c:pt>
                <c:pt idx="671">
                  <c:v>1841.9583333336304</c:v>
                </c:pt>
                <c:pt idx="672">
                  <c:v>1842.0416666669637</c:v>
                </c:pt>
                <c:pt idx="673">
                  <c:v>1842.125000000297</c:v>
                </c:pt>
                <c:pt idx="674">
                  <c:v>1842.2083333336302</c:v>
                </c:pt>
                <c:pt idx="675">
                  <c:v>1842.2916666669635</c:v>
                </c:pt>
                <c:pt idx="676">
                  <c:v>1842.3750000002967</c:v>
                </c:pt>
                <c:pt idx="677">
                  <c:v>1842.45833333363</c:v>
                </c:pt>
                <c:pt idx="678">
                  <c:v>1842.5416666669632</c:v>
                </c:pt>
                <c:pt idx="679">
                  <c:v>1842.6250000002965</c:v>
                </c:pt>
                <c:pt idx="680">
                  <c:v>1842.7083333336298</c:v>
                </c:pt>
                <c:pt idx="681">
                  <c:v>1842.791666666963</c:v>
                </c:pt>
                <c:pt idx="682">
                  <c:v>1842.8750000002963</c:v>
                </c:pt>
                <c:pt idx="683">
                  <c:v>1842.9583333336295</c:v>
                </c:pt>
                <c:pt idx="684">
                  <c:v>1843.0416666669628</c:v>
                </c:pt>
                <c:pt idx="685">
                  <c:v>1843.125000000296</c:v>
                </c:pt>
                <c:pt idx="686">
                  <c:v>1843.2083333336293</c:v>
                </c:pt>
                <c:pt idx="687">
                  <c:v>1843.2916666669626</c:v>
                </c:pt>
                <c:pt idx="688">
                  <c:v>1843.3750000002958</c:v>
                </c:pt>
                <c:pt idx="689">
                  <c:v>1843.4583333336291</c:v>
                </c:pt>
                <c:pt idx="690">
                  <c:v>1843.5416666669623</c:v>
                </c:pt>
                <c:pt idx="691">
                  <c:v>1843.6250000002956</c:v>
                </c:pt>
                <c:pt idx="692">
                  <c:v>1843.7083333336288</c:v>
                </c:pt>
                <c:pt idx="693">
                  <c:v>1843.7916666669621</c:v>
                </c:pt>
                <c:pt idx="694">
                  <c:v>1843.8750000002954</c:v>
                </c:pt>
                <c:pt idx="695">
                  <c:v>1843.9583333336286</c:v>
                </c:pt>
                <c:pt idx="696">
                  <c:v>1844.0416666669619</c:v>
                </c:pt>
                <c:pt idx="697">
                  <c:v>1844.1250000002951</c:v>
                </c:pt>
                <c:pt idx="698">
                  <c:v>1844.2083333336284</c:v>
                </c:pt>
                <c:pt idx="699">
                  <c:v>1844.2916666669616</c:v>
                </c:pt>
                <c:pt idx="700">
                  <c:v>1844.3750000002949</c:v>
                </c:pt>
                <c:pt idx="701">
                  <c:v>1844.4583333336282</c:v>
                </c:pt>
                <c:pt idx="702">
                  <c:v>1844.5416666669614</c:v>
                </c:pt>
                <c:pt idx="703">
                  <c:v>1844.6250000002947</c:v>
                </c:pt>
                <c:pt idx="704">
                  <c:v>1844.7083333336279</c:v>
                </c:pt>
                <c:pt idx="705">
                  <c:v>1844.7916666669612</c:v>
                </c:pt>
                <c:pt idx="706">
                  <c:v>1844.8750000002944</c:v>
                </c:pt>
                <c:pt idx="707">
                  <c:v>1844.9583333336277</c:v>
                </c:pt>
                <c:pt idx="708">
                  <c:v>1845.041666666961</c:v>
                </c:pt>
                <c:pt idx="709">
                  <c:v>1845.1250000002942</c:v>
                </c:pt>
                <c:pt idx="710">
                  <c:v>1845.2083333336275</c:v>
                </c:pt>
                <c:pt idx="711">
                  <c:v>1845.2916666669607</c:v>
                </c:pt>
                <c:pt idx="712">
                  <c:v>1845.375000000294</c:v>
                </c:pt>
                <c:pt idx="713">
                  <c:v>1845.4583333336273</c:v>
                </c:pt>
                <c:pt idx="714">
                  <c:v>1845.5416666669605</c:v>
                </c:pt>
                <c:pt idx="715">
                  <c:v>1845.6250000002938</c:v>
                </c:pt>
                <c:pt idx="716">
                  <c:v>1845.708333333627</c:v>
                </c:pt>
                <c:pt idx="717">
                  <c:v>1845.7916666669603</c:v>
                </c:pt>
                <c:pt idx="718">
                  <c:v>1845.8750000002935</c:v>
                </c:pt>
                <c:pt idx="719">
                  <c:v>1845.9583333336268</c:v>
                </c:pt>
                <c:pt idx="720">
                  <c:v>1846.0416666669601</c:v>
                </c:pt>
                <c:pt idx="721">
                  <c:v>1846.1250000002933</c:v>
                </c:pt>
                <c:pt idx="722">
                  <c:v>1846.2083333336266</c:v>
                </c:pt>
                <c:pt idx="723">
                  <c:v>1846.2916666669598</c:v>
                </c:pt>
                <c:pt idx="724">
                  <c:v>1846.3750000002931</c:v>
                </c:pt>
                <c:pt idx="725">
                  <c:v>1846.4583333336263</c:v>
                </c:pt>
                <c:pt idx="726">
                  <c:v>1846.5416666669596</c:v>
                </c:pt>
                <c:pt idx="727">
                  <c:v>1846.6250000002929</c:v>
                </c:pt>
                <c:pt idx="728">
                  <c:v>1846.7083333336261</c:v>
                </c:pt>
                <c:pt idx="729">
                  <c:v>1846.7916666669594</c:v>
                </c:pt>
                <c:pt idx="730">
                  <c:v>1846.8750000002926</c:v>
                </c:pt>
                <c:pt idx="731">
                  <c:v>1846.9583333336259</c:v>
                </c:pt>
                <c:pt idx="732">
                  <c:v>1847.0416666669591</c:v>
                </c:pt>
                <c:pt idx="733">
                  <c:v>1847.1250000002924</c:v>
                </c:pt>
                <c:pt idx="734">
                  <c:v>1847.2083333336257</c:v>
                </c:pt>
                <c:pt idx="735">
                  <c:v>1847.2916666669589</c:v>
                </c:pt>
                <c:pt idx="736">
                  <c:v>1847.3750000002922</c:v>
                </c:pt>
                <c:pt idx="737">
                  <c:v>1847.4583333336254</c:v>
                </c:pt>
                <c:pt idx="738">
                  <c:v>1847.5416666669587</c:v>
                </c:pt>
                <c:pt idx="739">
                  <c:v>1847.6250000002919</c:v>
                </c:pt>
                <c:pt idx="740">
                  <c:v>1847.7083333336252</c:v>
                </c:pt>
                <c:pt idx="741">
                  <c:v>1847.7916666669585</c:v>
                </c:pt>
                <c:pt idx="742">
                  <c:v>1847.8750000002917</c:v>
                </c:pt>
                <c:pt idx="743">
                  <c:v>1847.958333333625</c:v>
                </c:pt>
                <c:pt idx="744">
                  <c:v>1848.0416666669582</c:v>
                </c:pt>
                <c:pt idx="745">
                  <c:v>1848.1250000002915</c:v>
                </c:pt>
                <c:pt idx="746">
                  <c:v>1848.2083333336248</c:v>
                </c:pt>
                <c:pt idx="747">
                  <c:v>1848.291666666958</c:v>
                </c:pt>
                <c:pt idx="748">
                  <c:v>1848.3750000002913</c:v>
                </c:pt>
                <c:pt idx="749">
                  <c:v>1848.4583333336245</c:v>
                </c:pt>
                <c:pt idx="750">
                  <c:v>1848.5416666669578</c:v>
                </c:pt>
                <c:pt idx="751">
                  <c:v>1848.625000000291</c:v>
                </c:pt>
                <c:pt idx="752">
                  <c:v>1848.7083333336243</c:v>
                </c:pt>
                <c:pt idx="753">
                  <c:v>1848.7916666669576</c:v>
                </c:pt>
                <c:pt idx="754">
                  <c:v>1848.8750000002908</c:v>
                </c:pt>
                <c:pt idx="755">
                  <c:v>1848.9583333336241</c:v>
                </c:pt>
                <c:pt idx="756">
                  <c:v>1849.0416666669573</c:v>
                </c:pt>
                <c:pt idx="757">
                  <c:v>1849.1250000002906</c:v>
                </c:pt>
                <c:pt idx="758">
                  <c:v>1849.2083333336238</c:v>
                </c:pt>
                <c:pt idx="759">
                  <c:v>1849.2916666669571</c:v>
                </c:pt>
                <c:pt idx="760">
                  <c:v>1849.3750000002904</c:v>
                </c:pt>
                <c:pt idx="761">
                  <c:v>1849.4583333336236</c:v>
                </c:pt>
                <c:pt idx="762">
                  <c:v>1849.5416666669569</c:v>
                </c:pt>
                <c:pt idx="763">
                  <c:v>1849.6250000002901</c:v>
                </c:pt>
                <c:pt idx="764">
                  <c:v>1849.7083333336234</c:v>
                </c:pt>
                <c:pt idx="765">
                  <c:v>1849.7916666669566</c:v>
                </c:pt>
                <c:pt idx="766">
                  <c:v>1849.8750000002899</c:v>
                </c:pt>
                <c:pt idx="767">
                  <c:v>1849.9583333336232</c:v>
                </c:pt>
                <c:pt idx="768">
                  <c:v>1850.0416666669564</c:v>
                </c:pt>
                <c:pt idx="769">
                  <c:v>1850.1250000002897</c:v>
                </c:pt>
                <c:pt idx="770">
                  <c:v>1850.2083333336229</c:v>
                </c:pt>
                <c:pt idx="771">
                  <c:v>1850.2916666669562</c:v>
                </c:pt>
                <c:pt idx="772">
                  <c:v>1850.3750000002894</c:v>
                </c:pt>
                <c:pt idx="773">
                  <c:v>1850.4583333336227</c:v>
                </c:pt>
                <c:pt idx="774">
                  <c:v>1850.541666666956</c:v>
                </c:pt>
                <c:pt idx="775">
                  <c:v>1850.6250000002892</c:v>
                </c:pt>
                <c:pt idx="776">
                  <c:v>1850.7083333336225</c:v>
                </c:pt>
                <c:pt idx="777">
                  <c:v>1850.7916666669557</c:v>
                </c:pt>
                <c:pt idx="778">
                  <c:v>1850.875000000289</c:v>
                </c:pt>
                <c:pt idx="779">
                  <c:v>1850.9583333336222</c:v>
                </c:pt>
                <c:pt idx="780">
                  <c:v>1851.0416666669555</c:v>
                </c:pt>
                <c:pt idx="781">
                  <c:v>1851.1250000002888</c:v>
                </c:pt>
                <c:pt idx="782">
                  <c:v>1851.208333333622</c:v>
                </c:pt>
                <c:pt idx="783">
                  <c:v>1851.2916666669553</c:v>
                </c:pt>
                <c:pt idx="784">
                  <c:v>1851.3750000002885</c:v>
                </c:pt>
                <c:pt idx="785">
                  <c:v>1851.4583333336218</c:v>
                </c:pt>
                <c:pt idx="786">
                  <c:v>1851.5416666669551</c:v>
                </c:pt>
                <c:pt idx="787">
                  <c:v>1851.6250000002883</c:v>
                </c:pt>
                <c:pt idx="788">
                  <c:v>1851.7083333336216</c:v>
                </c:pt>
                <c:pt idx="789">
                  <c:v>1851.7916666669548</c:v>
                </c:pt>
                <c:pt idx="790">
                  <c:v>1851.8750000002881</c:v>
                </c:pt>
                <c:pt idx="791">
                  <c:v>1851.9583333336213</c:v>
                </c:pt>
                <c:pt idx="792">
                  <c:v>1852.0416666669546</c:v>
                </c:pt>
                <c:pt idx="793">
                  <c:v>1852.1250000002879</c:v>
                </c:pt>
                <c:pt idx="794">
                  <c:v>1852.2083333336211</c:v>
                </c:pt>
                <c:pt idx="795">
                  <c:v>1852.2916666669544</c:v>
                </c:pt>
                <c:pt idx="796">
                  <c:v>1852.3750000002876</c:v>
                </c:pt>
                <c:pt idx="797">
                  <c:v>1852.4583333336209</c:v>
                </c:pt>
                <c:pt idx="798">
                  <c:v>1852.5416666669541</c:v>
                </c:pt>
                <c:pt idx="799">
                  <c:v>1852.6250000002874</c:v>
                </c:pt>
                <c:pt idx="800">
                  <c:v>1852.7083333336207</c:v>
                </c:pt>
                <c:pt idx="801">
                  <c:v>1852.7916666669539</c:v>
                </c:pt>
                <c:pt idx="802">
                  <c:v>1852.8750000002872</c:v>
                </c:pt>
                <c:pt idx="803">
                  <c:v>1852.9583333336204</c:v>
                </c:pt>
                <c:pt idx="804">
                  <c:v>1853.0416666669537</c:v>
                </c:pt>
                <c:pt idx="805">
                  <c:v>1853.1250000002869</c:v>
                </c:pt>
                <c:pt idx="806">
                  <c:v>1853.2083333336202</c:v>
                </c:pt>
                <c:pt idx="807">
                  <c:v>1853.2916666669535</c:v>
                </c:pt>
                <c:pt idx="808">
                  <c:v>1853.3750000002867</c:v>
                </c:pt>
                <c:pt idx="809">
                  <c:v>1853.45833333362</c:v>
                </c:pt>
                <c:pt idx="810">
                  <c:v>1853.5416666669532</c:v>
                </c:pt>
                <c:pt idx="811">
                  <c:v>1853.6250000002865</c:v>
                </c:pt>
                <c:pt idx="812">
                  <c:v>1853.7083333336197</c:v>
                </c:pt>
                <c:pt idx="813">
                  <c:v>1853.791666666953</c:v>
                </c:pt>
                <c:pt idx="814">
                  <c:v>1853.8750000002863</c:v>
                </c:pt>
                <c:pt idx="815">
                  <c:v>1853.9583333336195</c:v>
                </c:pt>
                <c:pt idx="816">
                  <c:v>1854.0416666669528</c:v>
                </c:pt>
                <c:pt idx="817">
                  <c:v>1854.125000000286</c:v>
                </c:pt>
                <c:pt idx="818">
                  <c:v>1854.2083333336193</c:v>
                </c:pt>
                <c:pt idx="819">
                  <c:v>1854.2916666669526</c:v>
                </c:pt>
                <c:pt idx="820">
                  <c:v>1854.3750000002858</c:v>
                </c:pt>
                <c:pt idx="821">
                  <c:v>1854.4583333336191</c:v>
                </c:pt>
                <c:pt idx="822">
                  <c:v>1854.5416666669523</c:v>
                </c:pt>
                <c:pt idx="823">
                  <c:v>1854.6250000002856</c:v>
                </c:pt>
                <c:pt idx="824">
                  <c:v>1854.7083333336188</c:v>
                </c:pt>
                <c:pt idx="825">
                  <c:v>1854.7916666669521</c:v>
                </c:pt>
                <c:pt idx="826">
                  <c:v>1854.8750000002854</c:v>
                </c:pt>
                <c:pt idx="827">
                  <c:v>1854.9583333336186</c:v>
                </c:pt>
                <c:pt idx="828">
                  <c:v>1855.0416666669519</c:v>
                </c:pt>
                <c:pt idx="829">
                  <c:v>1855.1250000002851</c:v>
                </c:pt>
                <c:pt idx="830">
                  <c:v>1855.2083333336184</c:v>
                </c:pt>
                <c:pt idx="831">
                  <c:v>1855.2916666669516</c:v>
                </c:pt>
                <c:pt idx="832">
                  <c:v>1855.3750000002849</c:v>
                </c:pt>
                <c:pt idx="833">
                  <c:v>1855.4583333336182</c:v>
                </c:pt>
                <c:pt idx="834">
                  <c:v>1855.5416666669514</c:v>
                </c:pt>
                <c:pt idx="835">
                  <c:v>1855.6250000002847</c:v>
                </c:pt>
                <c:pt idx="836">
                  <c:v>1855.7083333336179</c:v>
                </c:pt>
                <c:pt idx="837">
                  <c:v>1855.7916666669512</c:v>
                </c:pt>
                <c:pt idx="838">
                  <c:v>1855.8750000002844</c:v>
                </c:pt>
                <c:pt idx="839">
                  <c:v>1855.9583333336177</c:v>
                </c:pt>
                <c:pt idx="840">
                  <c:v>1856.041666666951</c:v>
                </c:pt>
                <c:pt idx="841">
                  <c:v>1856.1250000002842</c:v>
                </c:pt>
                <c:pt idx="842">
                  <c:v>1856.2083333336175</c:v>
                </c:pt>
                <c:pt idx="843">
                  <c:v>1856.2916666669507</c:v>
                </c:pt>
                <c:pt idx="844">
                  <c:v>1856.375000000284</c:v>
                </c:pt>
                <c:pt idx="845">
                  <c:v>1856.4583333336172</c:v>
                </c:pt>
                <c:pt idx="846">
                  <c:v>1856.5416666669505</c:v>
                </c:pt>
                <c:pt idx="847">
                  <c:v>1856.6250000002838</c:v>
                </c:pt>
                <c:pt idx="848">
                  <c:v>1856.708333333617</c:v>
                </c:pt>
                <c:pt idx="849">
                  <c:v>1856.7916666669503</c:v>
                </c:pt>
                <c:pt idx="850">
                  <c:v>1856.8750000002835</c:v>
                </c:pt>
                <c:pt idx="851">
                  <c:v>1856.9583333336168</c:v>
                </c:pt>
                <c:pt idx="852">
                  <c:v>1857.0416666669501</c:v>
                </c:pt>
                <c:pt idx="853">
                  <c:v>1857.1250000002833</c:v>
                </c:pt>
                <c:pt idx="854">
                  <c:v>1857.2083333336166</c:v>
                </c:pt>
                <c:pt idx="855">
                  <c:v>1857.2916666669498</c:v>
                </c:pt>
                <c:pt idx="856">
                  <c:v>1857.3750000002831</c:v>
                </c:pt>
                <c:pt idx="857">
                  <c:v>1857.4583333336163</c:v>
                </c:pt>
                <c:pt idx="858">
                  <c:v>1857.5416666669496</c:v>
                </c:pt>
                <c:pt idx="859">
                  <c:v>1857.6250000002829</c:v>
                </c:pt>
                <c:pt idx="860">
                  <c:v>1857.7083333336161</c:v>
                </c:pt>
                <c:pt idx="861">
                  <c:v>1857.7916666669494</c:v>
                </c:pt>
                <c:pt idx="862">
                  <c:v>1857.8750000002826</c:v>
                </c:pt>
                <c:pt idx="863">
                  <c:v>1857.9583333336159</c:v>
                </c:pt>
                <c:pt idx="864">
                  <c:v>1858.0416666669491</c:v>
                </c:pt>
                <c:pt idx="865">
                  <c:v>1858.1250000002824</c:v>
                </c:pt>
                <c:pt idx="866">
                  <c:v>1858.2083333336157</c:v>
                </c:pt>
                <c:pt idx="867">
                  <c:v>1858.2916666669489</c:v>
                </c:pt>
                <c:pt idx="868">
                  <c:v>1858.3750000002822</c:v>
                </c:pt>
                <c:pt idx="869">
                  <c:v>1858.4583333336154</c:v>
                </c:pt>
                <c:pt idx="870">
                  <c:v>1858.5416666669487</c:v>
                </c:pt>
                <c:pt idx="871">
                  <c:v>1858.6250000002819</c:v>
                </c:pt>
                <c:pt idx="872">
                  <c:v>1858.7083333336152</c:v>
                </c:pt>
                <c:pt idx="873">
                  <c:v>1858.7916666669485</c:v>
                </c:pt>
                <c:pt idx="874">
                  <c:v>1858.8750000002817</c:v>
                </c:pt>
                <c:pt idx="875">
                  <c:v>1858.958333333615</c:v>
                </c:pt>
                <c:pt idx="876">
                  <c:v>1859.0416666669482</c:v>
                </c:pt>
                <c:pt idx="877">
                  <c:v>1859.1250000002815</c:v>
                </c:pt>
                <c:pt idx="878">
                  <c:v>1859.2083333336147</c:v>
                </c:pt>
                <c:pt idx="879">
                  <c:v>1859.291666666948</c:v>
                </c:pt>
                <c:pt idx="880">
                  <c:v>1859.3750000002813</c:v>
                </c:pt>
                <c:pt idx="881">
                  <c:v>1859.4583333336145</c:v>
                </c:pt>
                <c:pt idx="882">
                  <c:v>1859.5416666669478</c:v>
                </c:pt>
                <c:pt idx="883">
                  <c:v>1859.625000000281</c:v>
                </c:pt>
                <c:pt idx="884">
                  <c:v>1859.7083333336143</c:v>
                </c:pt>
                <c:pt idx="885">
                  <c:v>1859.7916666669475</c:v>
                </c:pt>
                <c:pt idx="886">
                  <c:v>1859.8750000002808</c:v>
                </c:pt>
                <c:pt idx="887">
                  <c:v>1859.9583333336141</c:v>
                </c:pt>
                <c:pt idx="888">
                  <c:v>1860.0416666669473</c:v>
                </c:pt>
                <c:pt idx="889">
                  <c:v>1860.1250000002806</c:v>
                </c:pt>
                <c:pt idx="890">
                  <c:v>1860.2083333336138</c:v>
                </c:pt>
                <c:pt idx="891">
                  <c:v>1860.2916666669471</c:v>
                </c:pt>
                <c:pt idx="892">
                  <c:v>1860.3750000002804</c:v>
                </c:pt>
                <c:pt idx="893">
                  <c:v>1860.4583333336136</c:v>
                </c:pt>
                <c:pt idx="894">
                  <c:v>1860.5416666669469</c:v>
                </c:pt>
                <c:pt idx="895">
                  <c:v>1860.6250000002801</c:v>
                </c:pt>
                <c:pt idx="896">
                  <c:v>1860.7083333336134</c:v>
                </c:pt>
                <c:pt idx="897">
                  <c:v>1860.7916666669466</c:v>
                </c:pt>
                <c:pt idx="898">
                  <c:v>1860.8750000002799</c:v>
                </c:pt>
                <c:pt idx="899">
                  <c:v>1860.9583333336132</c:v>
                </c:pt>
                <c:pt idx="900">
                  <c:v>1861.0416666669464</c:v>
                </c:pt>
                <c:pt idx="901">
                  <c:v>1861.1250000002797</c:v>
                </c:pt>
                <c:pt idx="902">
                  <c:v>1861.2083333336129</c:v>
                </c:pt>
                <c:pt idx="903">
                  <c:v>1861.2916666669462</c:v>
                </c:pt>
                <c:pt idx="904">
                  <c:v>1861.3750000002794</c:v>
                </c:pt>
                <c:pt idx="905">
                  <c:v>1861.4583333336127</c:v>
                </c:pt>
                <c:pt idx="906">
                  <c:v>1861.541666666946</c:v>
                </c:pt>
                <c:pt idx="907">
                  <c:v>1861.6250000002792</c:v>
                </c:pt>
                <c:pt idx="908">
                  <c:v>1861.7083333336125</c:v>
                </c:pt>
                <c:pt idx="909">
                  <c:v>1861.7916666669457</c:v>
                </c:pt>
                <c:pt idx="910">
                  <c:v>1861.875000000279</c:v>
                </c:pt>
                <c:pt idx="911">
                  <c:v>1861.9583333336122</c:v>
                </c:pt>
                <c:pt idx="912">
                  <c:v>1862.0416666669455</c:v>
                </c:pt>
                <c:pt idx="913">
                  <c:v>1862.1250000002788</c:v>
                </c:pt>
                <c:pt idx="914">
                  <c:v>1862.208333333612</c:v>
                </c:pt>
                <c:pt idx="915">
                  <c:v>1862.2916666669453</c:v>
                </c:pt>
                <c:pt idx="916">
                  <c:v>1862.3750000002785</c:v>
                </c:pt>
                <c:pt idx="917">
                  <c:v>1862.4583333336118</c:v>
                </c:pt>
                <c:pt idx="918">
                  <c:v>1862.541666666945</c:v>
                </c:pt>
                <c:pt idx="919">
                  <c:v>1862.6250000002783</c:v>
                </c:pt>
                <c:pt idx="920">
                  <c:v>1862.7083333336116</c:v>
                </c:pt>
                <c:pt idx="921">
                  <c:v>1862.7916666669448</c:v>
                </c:pt>
                <c:pt idx="922">
                  <c:v>1862.8750000002781</c:v>
                </c:pt>
                <c:pt idx="923">
                  <c:v>1862.9583333336113</c:v>
                </c:pt>
                <c:pt idx="924">
                  <c:v>1863.0416666669446</c:v>
                </c:pt>
                <c:pt idx="925">
                  <c:v>1863.1250000002779</c:v>
                </c:pt>
                <c:pt idx="926">
                  <c:v>1863.2083333336111</c:v>
                </c:pt>
                <c:pt idx="927">
                  <c:v>1863.2916666669444</c:v>
                </c:pt>
                <c:pt idx="928">
                  <c:v>1863.3750000002776</c:v>
                </c:pt>
                <c:pt idx="929">
                  <c:v>1863.4583333336109</c:v>
                </c:pt>
                <c:pt idx="930">
                  <c:v>1863.5416666669441</c:v>
                </c:pt>
                <c:pt idx="931">
                  <c:v>1863.6250000002774</c:v>
                </c:pt>
                <c:pt idx="932">
                  <c:v>1863.7083333336107</c:v>
                </c:pt>
                <c:pt idx="933">
                  <c:v>1863.7916666669439</c:v>
                </c:pt>
                <c:pt idx="934">
                  <c:v>1863.8750000002772</c:v>
                </c:pt>
                <c:pt idx="935">
                  <c:v>1863.9583333336104</c:v>
                </c:pt>
                <c:pt idx="936">
                  <c:v>1864.0416666669437</c:v>
                </c:pt>
                <c:pt idx="937">
                  <c:v>1864.1250000002769</c:v>
                </c:pt>
                <c:pt idx="938">
                  <c:v>1864.2083333336102</c:v>
                </c:pt>
                <c:pt idx="939">
                  <c:v>1864.2916666669435</c:v>
                </c:pt>
                <c:pt idx="940">
                  <c:v>1864.3750000002767</c:v>
                </c:pt>
                <c:pt idx="941">
                  <c:v>1864.45833333361</c:v>
                </c:pt>
                <c:pt idx="942">
                  <c:v>1864.5416666669432</c:v>
                </c:pt>
                <c:pt idx="943">
                  <c:v>1864.6250000002765</c:v>
                </c:pt>
                <c:pt idx="944">
                  <c:v>1864.7083333336097</c:v>
                </c:pt>
                <c:pt idx="945">
                  <c:v>1864.791666666943</c:v>
                </c:pt>
                <c:pt idx="946">
                  <c:v>1864.8750000002763</c:v>
                </c:pt>
                <c:pt idx="947">
                  <c:v>1864.9583333336095</c:v>
                </c:pt>
                <c:pt idx="948">
                  <c:v>1865.0416666669428</c:v>
                </c:pt>
                <c:pt idx="949">
                  <c:v>1865.125000000276</c:v>
                </c:pt>
                <c:pt idx="950">
                  <c:v>1865.2083333336093</c:v>
                </c:pt>
                <c:pt idx="951">
                  <c:v>1865.2916666669425</c:v>
                </c:pt>
                <c:pt idx="952">
                  <c:v>1865.3750000002758</c:v>
                </c:pt>
                <c:pt idx="953">
                  <c:v>1865.4583333336091</c:v>
                </c:pt>
                <c:pt idx="954">
                  <c:v>1865.5416666669423</c:v>
                </c:pt>
                <c:pt idx="955">
                  <c:v>1865.6250000002756</c:v>
                </c:pt>
                <c:pt idx="956">
                  <c:v>1865.7083333336088</c:v>
                </c:pt>
                <c:pt idx="957">
                  <c:v>1865.7916666669421</c:v>
                </c:pt>
                <c:pt idx="958">
                  <c:v>1865.8750000002753</c:v>
                </c:pt>
                <c:pt idx="959">
                  <c:v>1865.9583333336086</c:v>
                </c:pt>
                <c:pt idx="960">
                  <c:v>1866.0416666669419</c:v>
                </c:pt>
                <c:pt idx="961">
                  <c:v>1866.1250000002751</c:v>
                </c:pt>
                <c:pt idx="962">
                  <c:v>1866.2083333336084</c:v>
                </c:pt>
                <c:pt idx="963">
                  <c:v>1866.2916666669416</c:v>
                </c:pt>
                <c:pt idx="964">
                  <c:v>1866.3750000002749</c:v>
                </c:pt>
                <c:pt idx="965">
                  <c:v>1866.4583333336082</c:v>
                </c:pt>
                <c:pt idx="966">
                  <c:v>1866.5416666669414</c:v>
                </c:pt>
                <c:pt idx="967">
                  <c:v>1866.6250000002747</c:v>
                </c:pt>
                <c:pt idx="968">
                  <c:v>1866.7083333336079</c:v>
                </c:pt>
                <c:pt idx="969">
                  <c:v>1866.7916666669412</c:v>
                </c:pt>
                <c:pt idx="970">
                  <c:v>1866.8750000002744</c:v>
                </c:pt>
                <c:pt idx="971">
                  <c:v>1866.9583333336077</c:v>
                </c:pt>
                <c:pt idx="972">
                  <c:v>1867.041666666941</c:v>
                </c:pt>
                <c:pt idx="973">
                  <c:v>1867.1250000002742</c:v>
                </c:pt>
                <c:pt idx="974">
                  <c:v>1867.2083333336075</c:v>
                </c:pt>
                <c:pt idx="975">
                  <c:v>1867.2916666669407</c:v>
                </c:pt>
                <c:pt idx="976">
                  <c:v>1867.375000000274</c:v>
                </c:pt>
                <c:pt idx="977">
                  <c:v>1867.4583333336072</c:v>
                </c:pt>
                <c:pt idx="978">
                  <c:v>1867.5416666669405</c:v>
                </c:pt>
                <c:pt idx="979">
                  <c:v>1867.6250000002738</c:v>
                </c:pt>
                <c:pt idx="980">
                  <c:v>1867.708333333607</c:v>
                </c:pt>
                <c:pt idx="981">
                  <c:v>1867.7916666669403</c:v>
                </c:pt>
                <c:pt idx="982">
                  <c:v>1867.8750000002735</c:v>
                </c:pt>
                <c:pt idx="983">
                  <c:v>1867.9583333336068</c:v>
                </c:pt>
                <c:pt idx="984">
                  <c:v>1868.04166666694</c:v>
                </c:pt>
                <c:pt idx="985">
                  <c:v>1868.1250000002733</c:v>
                </c:pt>
                <c:pt idx="986">
                  <c:v>1868.2083333336066</c:v>
                </c:pt>
                <c:pt idx="987">
                  <c:v>1868.2916666669398</c:v>
                </c:pt>
                <c:pt idx="988">
                  <c:v>1868.3750000002731</c:v>
                </c:pt>
                <c:pt idx="989">
                  <c:v>1868.4583333336063</c:v>
                </c:pt>
                <c:pt idx="990">
                  <c:v>1868.5416666669396</c:v>
                </c:pt>
                <c:pt idx="991">
                  <c:v>1868.6250000002728</c:v>
                </c:pt>
                <c:pt idx="992">
                  <c:v>1868.7083333336061</c:v>
                </c:pt>
                <c:pt idx="993">
                  <c:v>1868.7916666669394</c:v>
                </c:pt>
                <c:pt idx="994">
                  <c:v>1868.8750000002726</c:v>
                </c:pt>
                <c:pt idx="995">
                  <c:v>1868.9583333336059</c:v>
                </c:pt>
                <c:pt idx="996">
                  <c:v>1869.0416666669391</c:v>
                </c:pt>
                <c:pt idx="997">
                  <c:v>1869.1250000002724</c:v>
                </c:pt>
                <c:pt idx="998">
                  <c:v>1869.2083333336057</c:v>
                </c:pt>
                <c:pt idx="999">
                  <c:v>1869.2916666669389</c:v>
                </c:pt>
                <c:pt idx="1000">
                  <c:v>1869.3750000002722</c:v>
                </c:pt>
                <c:pt idx="1001">
                  <c:v>1869.4583333336054</c:v>
                </c:pt>
                <c:pt idx="1002">
                  <c:v>1869.5416666669387</c:v>
                </c:pt>
                <c:pt idx="1003">
                  <c:v>1869.6250000002719</c:v>
                </c:pt>
                <c:pt idx="1004">
                  <c:v>1869.7083333336052</c:v>
                </c:pt>
                <c:pt idx="1005">
                  <c:v>1869.7916666669385</c:v>
                </c:pt>
                <c:pt idx="1006">
                  <c:v>1869.8750000002717</c:v>
                </c:pt>
                <c:pt idx="1007">
                  <c:v>1869.958333333605</c:v>
                </c:pt>
                <c:pt idx="1008">
                  <c:v>1870.0416666669382</c:v>
                </c:pt>
                <c:pt idx="1009">
                  <c:v>1870.1250000002715</c:v>
                </c:pt>
                <c:pt idx="1010">
                  <c:v>1870.2083333336047</c:v>
                </c:pt>
                <c:pt idx="1011">
                  <c:v>1870.291666666938</c:v>
                </c:pt>
                <c:pt idx="1012">
                  <c:v>1870.3750000002713</c:v>
                </c:pt>
                <c:pt idx="1013">
                  <c:v>1870.4583333336045</c:v>
                </c:pt>
                <c:pt idx="1014">
                  <c:v>1870.5416666669378</c:v>
                </c:pt>
                <c:pt idx="1015">
                  <c:v>1870.625000000271</c:v>
                </c:pt>
                <c:pt idx="1016">
                  <c:v>1870.7083333336043</c:v>
                </c:pt>
                <c:pt idx="1017">
                  <c:v>1870.7916666669375</c:v>
                </c:pt>
                <c:pt idx="1018">
                  <c:v>1870.8750000002708</c:v>
                </c:pt>
                <c:pt idx="1019">
                  <c:v>1870.9583333336041</c:v>
                </c:pt>
                <c:pt idx="1020">
                  <c:v>1871.0416666669373</c:v>
                </c:pt>
                <c:pt idx="1021">
                  <c:v>1871.1250000002706</c:v>
                </c:pt>
                <c:pt idx="1022">
                  <c:v>1871.2083333336038</c:v>
                </c:pt>
                <c:pt idx="1023">
                  <c:v>1871.2916666669371</c:v>
                </c:pt>
                <c:pt idx="1024">
                  <c:v>1871.3750000002703</c:v>
                </c:pt>
                <c:pt idx="1025">
                  <c:v>1871.4583333336036</c:v>
                </c:pt>
                <c:pt idx="1026">
                  <c:v>1871.5416666669369</c:v>
                </c:pt>
                <c:pt idx="1027">
                  <c:v>1871.6250000002701</c:v>
                </c:pt>
                <c:pt idx="1028">
                  <c:v>1871.7083333336034</c:v>
                </c:pt>
                <c:pt idx="1029">
                  <c:v>1871.7916666669366</c:v>
                </c:pt>
                <c:pt idx="1030">
                  <c:v>1871.8750000002699</c:v>
                </c:pt>
                <c:pt idx="1031">
                  <c:v>1871.9583333336032</c:v>
                </c:pt>
                <c:pt idx="1032">
                  <c:v>1872.0416666669364</c:v>
                </c:pt>
                <c:pt idx="1033">
                  <c:v>1872.1250000002697</c:v>
                </c:pt>
                <c:pt idx="1034">
                  <c:v>1872.2083333336029</c:v>
                </c:pt>
                <c:pt idx="1035">
                  <c:v>1872.2916666669362</c:v>
                </c:pt>
                <c:pt idx="1036">
                  <c:v>1872.3750000002694</c:v>
                </c:pt>
                <c:pt idx="1037">
                  <c:v>1872.4583333336027</c:v>
                </c:pt>
                <c:pt idx="1038">
                  <c:v>1872.541666666936</c:v>
                </c:pt>
                <c:pt idx="1039">
                  <c:v>1872.6250000002692</c:v>
                </c:pt>
                <c:pt idx="1040">
                  <c:v>1872.7083333336025</c:v>
                </c:pt>
                <c:pt idx="1041">
                  <c:v>1872.7916666669357</c:v>
                </c:pt>
                <c:pt idx="1042">
                  <c:v>1872.875000000269</c:v>
                </c:pt>
                <c:pt idx="1043">
                  <c:v>1872.9583333336022</c:v>
                </c:pt>
                <c:pt idx="1044">
                  <c:v>1873.0416666669355</c:v>
                </c:pt>
                <c:pt idx="1045">
                  <c:v>1873.1250000002688</c:v>
                </c:pt>
                <c:pt idx="1046">
                  <c:v>1873.208333333602</c:v>
                </c:pt>
                <c:pt idx="1047">
                  <c:v>1873.2916666669353</c:v>
                </c:pt>
                <c:pt idx="1048">
                  <c:v>1873.3750000002685</c:v>
                </c:pt>
                <c:pt idx="1049">
                  <c:v>1873.4583333336018</c:v>
                </c:pt>
                <c:pt idx="1050">
                  <c:v>1873.541666666935</c:v>
                </c:pt>
                <c:pt idx="1051">
                  <c:v>1873.6250000002683</c:v>
                </c:pt>
                <c:pt idx="1052">
                  <c:v>1873.7083333336016</c:v>
                </c:pt>
                <c:pt idx="1053">
                  <c:v>1873.7916666669348</c:v>
                </c:pt>
                <c:pt idx="1054">
                  <c:v>1873.8750000002681</c:v>
                </c:pt>
                <c:pt idx="1055">
                  <c:v>1873.9583333336013</c:v>
                </c:pt>
                <c:pt idx="1056">
                  <c:v>1874.0416666669346</c:v>
                </c:pt>
                <c:pt idx="1057">
                  <c:v>1874.1250000002678</c:v>
                </c:pt>
                <c:pt idx="1058">
                  <c:v>1874.2083333336011</c:v>
                </c:pt>
                <c:pt idx="1059">
                  <c:v>1874.2916666669344</c:v>
                </c:pt>
                <c:pt idx="1060">
                  <c:v>1874.3750000002676</c:v>
                </c:pt>
                <c:pt idx="1061">
                  <c:v>1874.4583333336009</c:v>
                </c:pt>
                <c:pt idx="1062">
                  <c:v>1874.5416666669341</c:v>
                </c:pt>
                <c:pt idx="1063">
                  <c:v>1874.6250000002674</c:v>
                </c:pt>
                <c:pt idx="1064">
                  <c:v>1874.7083333336006</c:v>
                </c:pt>
                <c:pt idx="1065">
                  <c:v>1874.7916666669339</c:v>
                </c:pt>
                <c:pt idx="1066">
                  <c:v>1874.8750000002672</c:v>
                </c:pt>
                <c:pt idx="1067">
                  <c:v>1874.9583333336004</c:v>
                </c:pt>
                <c:pt idx="1068">
                  <c:v>1875.0416666669337</c:v>
                </c:pt>
                <c:pt idx="1069">
                  <c:v>1875.1250000002669</c:v>
                </c:pt>
                <c:pt idx="1070">
                  <c:v>1875.2083333336002</c:v>
                </c:pt>
                <c:pt idx="1071">
                  <c:v>1875.2916666669335</c:v>
                </c:pt>
                <c:pt idx="1072">
                  <c:v>1875.3750000002667</c:v>
                </c:pt>
                <c:pt idx="1073">
                  <c:v>1875.4583333336</c:v>
                </c:pt>
                <c:pt idx="1074">
                  <c:v>1875.5416666669332</c:v>
                </c:pt>
                <c:pt idx="1075">
                  <c:v>1875.6250000002665</c:v>
                </c:pt>
                <c:pt idx="1076">
                  <c:v>1875.7083333335997</c:v>
                </c:pt>
                <c:pt idx="1077">
                  <c:v>1875.791666666933</c:v>
                </c:pt>
                <c:pt idx="1078">
                  <c:v>1875.8750000002663</c:v>
                </c:pt>
                <c:pt idx="1079">
                  <c:v>1875.9583333335995</c:v>
                </c:pt>
                <c:pt idx="1080">
                  <c:v>1876.0416666669328</c:v>
                </c:pt>
                <c:pt idx="1081">
                  <c:v>1876.125000000266</c:v>
                </c:pt>
                <c:pt idx="1082">
                  <c:v>1876.2083333335993</c:v>
                </c:pt>
                <c:pt idx="1083">
                  <c:v>1876.2916666669325</c:v>
                </c:pt>
                <c:pt idx="1084">
                  <c:v>1876.3750000002658</c:v>
                </c:pt>
                <c:pt idx="1085">
                  <c:v>1876.4583333335991</c:v>
                </c:pt>
                <c:pt idx="1086">
                  <c:v>1876.5416666669323</c:v>
                </c:pt>
                <c:pt idx="1087">
                  <c:v>1876.6250000002656</c:v>
                </c:pt>
                <c:pt idx="1088">
                  <c:v>1876.7083333335988</c:v>
                </c:pt>
                <c:pt idx="1089">
                  <c:v>1876.7916666669321</c:v>
                </c:pt>
                <c:pt idx="1090">
                  <c:v>1876.8750000002653</c:v>
                </c:pt>
                <c:pt idx="1091">
                  <c:v>1876.9583333335986</c:v>
                </c:pt>
                <c:pt idx="1092">
                  <c:v>1877.0416666669319</c:v>
                </c:pt>
                <c:pt idx="1093">
                  <c:v>1877.1250000002651</c:v>
                </c:pt>
                <c:pt idx="1094">
                  <c:v>1877.2083333335984</c:v>
                </c:pt>
                <c:pt idx="1095">
                  <c:v>1877.2916666669316</c:v>
                </c:pt>
                <c:pt idx="1096">
                  <c:v>1877.3750000002649</c:v>
                </c:pt>
                <c:pt idx="1097">
                  <c:v>1877.4583333335981</c:v>
                </c:pt>
                <c:pt idx="1098">
                  <c:v>1877.5416666669314</c:v>
                </c:pt>
                <c:pt idx="1099">
                  <c:v>1877.6250000002647</c:v>
                </c:pt>
                <c:pt idx="1100">
                  <c:v>1877.7083333335979</c:v>
                </c:pt>
                <c:pt idx="1101">
                  <c:v>1877.7916666669312</c:v>
                </c:pt>
                <c:pt idx="1102">
                  <c:v>1877.8750000002644</c:v>
                </c:pt>
                <c:pt idx="1103">
                  <c:v>1877.9583333335977</c:v>
                </c:pt>
                <c:pt idx="1104">
                  <c:v>1878.041666666931</c:v>
                </c:pt>
                <c:pt idx="1105">
                  <c:v>1878.1250000002642</c:v>
                </c:pt>
                <c:pt idx="1106">
                  <c:v>1878.2083333335975</c:v>
                </c:pt>
                <c:pt idx="1107">
                  <c:v>1878.2916666669307</c:v>
                </c:pt>
                <c:pt idx="1108">
                  <c:v>1878.375000000264</c:v>
                </c:pt>
                <c:pt idx="1109">
                  <c:v>1878.4583333335972</c:v>
                </c:pt>
                <c:pt idx="1110">
                  <c:v>1878.5416666669305</c:v>
                </c:pt>
                <c:pt idx="1111">
                  <c:v>1878.6250000002638</c:v>
                </c:pt>
                <c:pt idx="1112">
                  <c:v>1878.708333333597</c:v>
                </c:pt>
                <c:pt idx="1113">
                  <c:v>1878.7916666669303</c:v>
                </c:pt>
                <c:pt idx="1114">
                  <c:v>1878.8750000002635</c:v>
                </c:pt>
                <c:pt idx="1115">
                  <c:v>1878.9583333335968</c:v>
                </c:pt>
                <c:pt idx="1116">
                  <c:v>1879.04166666693</c:v>
                </c:pt>
                <c:pt idx="1117">
                  <c:v>1879.1250000002633</c:v>
                </c:pt>
                <c:pt idx="1118">
                  <c:v>1879.2083333335966</c:v>
                </c:pt>
                <c:pt idx="1119">
                  <c:v>1879.2916666669298</c:v>
                </c:pt>
                <c:pt idx="1120">
                  <c:v>1879.3750000002631</c:v>
                </c:pt>
                <c:pt idx="1121">
                  <c:v>1879.4583333335963</c:v>
                </c:pt>
                <c:pt idx="1122">
                  <c:v>1879.5416666669296</c:v>
                </c:pt>
                <c:pt idx="1123">
                  <c:v>1879.6250000002628</c:v>
                </c:pt>
                <c:pt idx="1124">
                  <c:v>1879.7083333335961</c:v>
                </c:pt>
                <c:pt idx="1125">
                  <c:v>1879.7916666669294</c:v>
                </c:pt>
                <c:pt idx="1126">
                  <c:v>1879.8750000002626</c:v>
                </c:pt>
                <c:pt idx="1127">
                  <c:v>1879.9583333335959</c:v>
                </c:pt>
                <c:pt idx="1128">
                  <c:v>1880.0416666669291</c:v>
                </c:pt>
                <c:pt idx="1129">
                  <c:v>1880.1250000002624</c:v>
                </c:pt>
                <c:pt idx="1130">
                  <c:v>1880.2083333335956</c:v>
                </c:pt>
                <c:pt idx="1131">
                  <c:v>1880.2916666669289</c:v>
                </c:pt>
                <c:pt idx="1132">
                  <c:v>1880.3750000002622</c:v>
                </c:pt>
                <c:pt idx="1133">
                  <c:v>1880.4583333335954</c:v>
                </c:pt>
                <c:pt idx="1134">
                  <c:v>1880.5416666669287</c:v>
                </c:pt>
                <c:pt idx="1135">
                  <c:v>1880.6250000002619</c:v>
                </c:pt>
                <c:pt idx="1136">
                  <c:v>1880.7083333335952</c:v>
                </c:pt>
                <c:pt idx="1137">
                  <c:v>1880.7916666669284</c:v>
                </c:pt>
                <c:pt idx="1138">
                  <c:v>1880.8750000002617</c:v>
                </c:pt>
                <c:pt idx="1139">
                  <c:v>1880.958333333595</c:v>
                </c:pt>
                <c:pt idx="1140">
                  <c:v>1881.0416666669282</c:v>
                </c:pt>
                <c:pt idx="1141">
                  <c:v>1881.1250000002615</c:v>
                </c:pt>
                <c:pt idx="1142">
                  <c:v>1881.2083333335947</c:v>
                </c:pt>
                <c:pt idx="1143">
                  <c:v>1881.291666666928</c:v>
                </c:pt>
                <c:pt idx="1144">
                  <c:v>1881.3750000002613</c:v>
                </c:pt>
                <c:pt idx="1145">
                  <c:v>1881.4583333335945</c:v>
                </c:pt>
                <c:pt idx="1146">
                  <c:v>1881.5416666669278</c:v>
                </c:pt>
                <c:pt idx="1147">
                  <c:v>1881.625000000261</c:v>
                </c:pt>
                <c:pt idx="1148">
                  <c:v>1881.7083333335943</c:v>
                </c:pt>
                <c:pt idx="1149">
                  <c:v>1881.7916666669275</c:v>
                </c:pt>
                <c:pt idx="1150">
                  <c:v>1881.8750000002608</c:v>
                </c:pt>
                <c:pt idx="1151">
                  <c:v>1881.9583333335941</c:v>
                </c:pt>
                <c:pt idx="1152">
                  <c:v>1882.0416666669273</c:v>
                </c:pt>
                <c:pt idx="1153">
                  <c:v>1882.1250000002606</c:v>
                </c:pt>
                <c:pt idx="1154">
                  <c:v>1882.2083333335938</c:v>
                </c:pt>
                <c:pt idx="1155">
                  <c:v>1882.2916666669271</c:v>
                </c:pt>
                <c:pt idx="1156">
                  <c:v>1882.3750000002603</c:v>
                </c:pt>
                <c:pt idx="1157">
                  <c:v>1882.4583333335936</c:v>
                </c:pt>
                <c:pt idx="1158">
                  <c:v>1882.5416666669269</c:v>
                </c:pt>
                <c:pt idx="1159">
                  <c:v>1882.6250000002601</c:v>
                </c:pt>
                <c:pt idx="1160">
                  <c:v>1882.7083333335934</c:v>
                </c:pt>
                <c:pt idx="1161">
                  <c:v>1882.7916666669266</c:v>
                </c:pt>
                <c:pt idx="1162">
                  <c:v>1882.8750000002599</c:v>
                </c:pt>
                <c:pt idx="1163">
                  <c:v>1882.9583333335931</c:v>
                </c:pt>
                <c:pt idx="1164">
                  <c:v>1883.0416666669264</c:v>
                </c:pt>
                <c:pt idx="1165">
                  <c:v>1883.1250000002597</c:v>
                </c:pt>
                <c:pt idx="1166">
                  <c:v>1883.2083333335929</c:v>
                </c:pt>
                <c:pt idx="1167">
                  <c:v>1883.2916666669262</c:v>
                </c:pt>
                <c:pt idx="1168">
                  <c:v>1883.3750000002594</c:v>
                </c:pt>
                <c:pt idx="1169">
                  <c:v>1883.4583333335927</c:v>
                </c:pt>
                <c:pt idx="1170">
                  <c:v>1883.5416666669259</c:v>
                </c:pt>
                <c:pt idx="1171">
                  <c:v>1883.6250000002592</c:v>
                </c:pt>
                <c:pt idx="1172">
                  <c:v>1883.7083333335925</c:v>
                </c:pt>
                <c:pt idx="1173">
                  <c:v>1883.7916666669257</c:v>
                </c:pt>
                <c:pt idx="1174">
                  <c:v>1883.875000000259</c:v>
                </c:pt>
                <c:pt idx="1175">
                  <c:v>1883.9583333335922</c:v>
                </c:pt>
                <c:pt idx="1176">
                  <c:v>1884.0416666669255</c:v>
                </c:pt>
                <c:pt idx="1177">
                  <c:v>1884.1250000002588</c:v>
                </c:pt>
                <c:pt idx="1178">
                  <c:v>1884.208333333592</c:v>
                </c:pt>
                <c:pt idx="1179">
                  <c:v>1884.2916666669253</c:v>
                </c:pt>
                <c:pt idx="1180">
                  <c:v>1884.3750000002585</c:v>
                </c:pt>
                <c:pt idx="1181">
                  <c:v>1884.4583333335918</c:v>
                </c:pt>
                <c:pt idx="1182">
                  <c:v>1884.541666666925</c:v>
                </c:pt>
                <c:pt idx="1183">
                  <c:v>1884.6250000002583</c:v>
                </c:pt>
                <c:pt idx="1184">
                  <c:v>1884.7083333335916</c:v>
                </c:pt>
                <c:pt idx="1185">
                  <c:v>1884.7916666669248</c:v>
                </c:pt>
                <c:pt idx="1186">
                  <c:v>1884.8750000002581</c:v>
                </c:pt>
                <c:pt idx="1187">
                  <c:v>1884.9583333335913</c:v>
                </c:pt>
                <c:pt idx="1188">
                  <c:v>1885.0416666669246</c:v>
                </c:pt>
                <c:pt idx="1189">
                  <c:v>1885.1250000002578</c:v>
                </c:pt>
                <c:pt idx="1190">
                  <c:v>1885.2083333335911</c:v>
                </c:pt>
                <c:pt idx="1191">
                  <c:v>1885.2916666669244</c:v>
                </c:pt>
                <c:pt idx="1192">
                  <c:v>1885.3750000002576</c:v>
                </c:pt>
                <c:pt idx="1193">
                  <c:v>1885.4583333335909</c:v>
                </c:pt>
                <c:pt idx="1194">
                  <c:v>1885.5416666669241</c:v>
                </c:pt>
                <c:pt idx="1195">
                  <c:v>1885.6250000002574</c:v>
                </c:pt>
                <c:pt idx="1196">
                  <c:v>1885.7083333335906</c:v>
                </c:pt>
                <c:pt idx="1197">
                  <c:v>1885.7916666669239</c:v>
                </c:pt>
                <c:pt idx="1198">
                  <c:v>1885.8750000002572</c:v>
                </c:pt>
                <c:pt idx="1199">
                  <c:v>1885.9583333335904</c:v>
                </c:pt>
                <c:pt idx="1200">
                  <c:v>1886.0416666669237</c:v>
                </c:pt>
                <c:pt idx="1201">
                  <c:v>1886.1250000002569</c:v>
                </c:pt>
                <c:pt idx="1202">
                  <c:v>1886.2083333335902</c:v>
                </c:pt>
                <c:pt idx="1203">
                  <c:v>1886.2916666669234</c:v>
                </c:pt>
                <c:pt idx="1204">
                  <c:v>1886.3750000002567</c:v>
                </c:pt>
                <c:pt idx="1205">
                  <c:v>1886.45833333359</c:v>
                </c:pt>
                <c:pt idx="1206">
                  <c:v>1886.5416666669232</c:v>
                </c:pt>
                <c:pt idx="1207">
                  <c:v>1886.6250000002565</c:v>
                </c:pt>
                <c:pt idx="1208">
                  <c:v>1886.7083333335897</c:v>
                </c:pt>
                <c:pt idx="1209">
                  <c:v>1886.791666666923</c:v>
                </c:pt>
                <c:pt idx="1210">
                  <c:v>1886.8750000002563</c:v>
                </c:pt>
                <c:pt idx="1211">
                  <c:v>1886.9583333335895</c:v>
                </c:pt>
                <c:pt idx="1212">
                  <c:v>1887.0416666669228</c:v>
                </c:pt>
                <c:pt idx="1213">
                  <c:v>1887.125000000256</c:v>
                </c:pt>
                <c:pt idx="1214">
                  <c:v>1887.2083333335893</c:v>
                </c:pt>
                <c:pt idx="1215">
                  <c:v>1887.2916666669225</c:v>
                </c:pt>
                <c:pt idx="1216">
                  <c:v>1887.3750000002558</c:v>
                </c:pt>
                <c:pt idx="1217">
                  <c:v>1887.4583333335891</c:v>
                </c:pt>
                <c:pt idx="1218">
                  <c:v>1887.5416666669223</c:v>
                </c:pt>
                <c:pt idx="1219">
                  <c:v>1887.6250000002556</c:v>
                </c:pt>
                <c:pt idx="1220">
                  <c:v>1887.7083333335888</c:v>
                </c:pt>
                <c:pt idx="1221">
                  <c:v>1887.7916666669221</c:v>
                </c:pt>
                <c:pt idx="1222">
                  <c:v>1887.8750000002553</c:v>
                </c:pt>
                <c:pt idx="1223">
                  <c:v>1887.9583333335886</c:v>
                </c:pt>
                <c:pt idx="1224">
                  <c:v>1888.0416666669219</c:v>
                </c:pt>
                <c:pt idx="1225">
                  <c:v>1888.1250000002551</c:v>
                </c:pt>
                <c:pt idx="1226">
                  <c:v>1888.2083333335884</c:v>
                </c:pt>
                <c:pt idx="1227">
                  <c:v>1888.2916666669216</c:v>
                </c:pt>
                <c:pt idx="1228">
                  <c:v>1888.3750000002549</c:v>
                </c:pt>
                <c:pt idx="1229">
                  <c:v>1888.4583333335881</c:v>
                </c:pt>
                <c:pt idx="1230">
                  <c:v>1888.5416666669214</c:v>
                </c:pt>
                <c:pt idx="1231">
                  <c:v>1888.6250000002547</c:v>
                </c:pt>
                <c:pt idx="1232">
                  <c:v>1888.7083333335879</c:v>
                </c:pt>
                <c:pt idx="1233">
                  <c:v>1888.7916666669212</c:v>
                </c:pt>
                <c:pt idx="1234">
                  <c:v>1888.8750000002544</c:v>
                </c:pt>
                <c:pt idx="1235">
                  <c:v>1888.9583333335877</c:v>
                </c:pt>
                <c:pt idx="1236">
                  <c:v>1889.0416666669209</c:v>
                </c:pt>
                <c:pt idx="1237">
                  <c:v>1889.1250000002542</c:v>
                </c:pt>
                <c:pt idx="1238">
                  <c:v>1889.2083333335875</c:v>
                </c:pt>
                <c:pt idx="1239">
                  <c:v>1889.2916666669207</c:v>
                </c:pt>
                <c:pt idx="1240">
                  <c:v>1889.375000000254</c:v>
                </c:pt>
                <c:pt idx="1241">
                  <c:v>1889.4583333335872</c:v>
                </c:pt>
                <c:pt idx="1242">
                  <c:v>1889.5416666669205</c:v>
                </c:pt>
                <c:pt idx="1243">
                  <c:v>1889.6250000002537</c:v>
                </c:pt>
                <c:pt idx="1244">
                  <c:v>1889.708333333587</c:v>
                </c:pt>
                <c:pt idx="1245">
                  <c:v>1889.7916666669203</c:v>
                </c:pt>
                <c:pt idx="1246">
                  <c:v>1889.8750000002535</c:v>
                </c:pt>
                <c:pt idx="1247">
                  <c:v>1889.9583333335868</c:v>
                </c:pt>
                <c:pt idx="1248">
                  <c:v>1890.04166666692</c:v>
                </c:pt>
                <c:pt idx="1249">
                  <c:v>1890.1250000002533</c:v>
                </c:pt>
                <c:pt idx="1250">
                  <c:v>1890.2083333335866</c:v>
                </c:pt>
                <c:pt idx="1251">
                  <c:v>1890.2916666669198</c:v>
                </c:pt>
                <c:pt idx="1252">
                  <c:v>1890.3750000002531</c:v>
                </c:pt>
                <c:pt idx="1253">
                  <c:v>1890.4583333335863</c:v>
                </c:pt>
                <c:pt idx="1254">
                  <c:v>1890.5416666669196</c:v>
                </c:pt>
                <c:pt idx="1255">
                  <c:v>1890.6250000002528</c:v>
                </c:pt>
                <c:pt idx="1256">
                  <c:v>1890.7083333335861</c:v>
                </c:pt>
                <c:pt idx="1257">
                  <c:v>1890.7916666669194</c:v>
                </c:pt>
                <c:pt idx="1258">
                  <c:v>1890.8750000002526</c:v>
                </c:pt>
                <c:pt idx="1259">
                  <c:v>1890.9583333335859</c:v>
                </c:pt>
                <c:pt idx="1260">
                  <c:v>1891.0416666669191</c:v>
                </c:pt>
                <c:pt idx="1261">
                  <c:v>1891.1250000002524</c:v>
                </c:pt>
                <c:pt idx="1262">
                  <c:v>1891.2083333335856</c:v>
                </c:pt>
                <c:pt idx="1263">
                  <c:v>1891.2916666669189</c:v>
                </c:pt>
                <c:pt idx="1264">
                  <c:v>1891.3750000002522</c:v>
                </c:pt>
                <c:pt idx="1265">
                  <c:v>1891.4583333335854</c:v>
                </c:pt>
                <c:pt idx="1266">
                  <c:v>1891.5416666669187</c:v>
                </c:pt>
                <c:pt idx="1267">
                  <c:v>1891.6250000002519</c:v>
                </c:pt>
                <c:pt idx="1268">
                  <c:v>1891.7083333335852</c:v>
                </c:pt>
                <c:pt idx="1269">
                  <c:v>1891.7916666669184</c:v>
                </c:pt>
                <c:pt idx="1270">
                  <c:v>1891.8750000002517</c:v>
                </c:pt>
                <c:pt idx="1271">
                  <c:v>1891.958333333585</c:v>
                </c:pt>
                <c:pt idx="1272">
                  <c:v>1892.0416666669182</c:v>
                </c:pt>
                <c:pt idx="1273">
                  <c:v>1892.1250000002515</c:v>
                </c:pt>
                <c:pt idx="1274">
                  <c:v>1892.2083333335847</c:v>
                </c:pt>
                <c:pt idx="1275">
                  <c:v>1892.291666666918</c:v>
                </c:pt>
                <c:pt idx="1276">
                  <c:v>1892.3750000002512</c:v>
                </c:pt>
                <c:pt idx="1277">
                  <c:v>1892.4583333335845</c:v>
                </c:pt>
                <c:pt idx="1278">
                  <c:v>1892.5416666669178</c:v>
                </c:pt>
                <c:pt idx="1279">
                  <c:v>1892.625000000251</c:v>
                </c:pt>
                <c:pt idx="1280">
                  <c:v>1892.7083333335843</c:v>
                </c:pt>
                <c:pt idx="1281">
                  <c:v>1892.7916666669175</c:v>
                </c:pt>
                <c:pt idx="1282">
                  <c:v>1892.8750000002508</c:v>
                </c:pt>
                <c:pt idx="1283">
                  <c:v>1892.9583333335841</c:v>
                </c:pt>
                <c:pt idx="1284">
                  <c:v>1893.0416666669173</c:v>
                </c:pt>
                <c:pt idx="1285">
                  <c:v>1893.1250000002506</c:v>
                </c:pt>
                <c:pt idx="1286">
                  <c:v>1893.2083333335838</c:v>
                </c:pt>
                <c:pt idx="1287">
                  <c:v>1893.2916666669171</c:v>
                </c:pt>
                <c:pt idx="1288">
                  <c:v>1893.3750000002503</c:v>
                </c:pt>
                <c:pt idx="1289">
                  <c:v>1893.4583333335836</c:v>
                </c:pt>
                <c:pt idx="1290">
                  <c:v>1893.5416666669169</c:v>
                </c:pt>
                <c:pt idx="1291">
                  <c:v>1893.6250000002501</c:v>
                </c:pt>
                <c:pt idx="1292">
                  <c:v>1893.7083333335834</c:v>
                </c:pt>
                <c:pt idx="1293">
                  <c:v>1893.7916666669166</c:v>
                </c:pt>
                <c:pt idx="1294">
                  <c:v>1893.8750000002499</c:v>
                </c:pt>
                <c:pt idx="1295">
                  <c:v>1893.9583333335831</c:v>
                </c:pt>
                <c:pt idx="1296">
                  <c:v>1894.0416666669164</c:v>
                </c:pt>
                <c:pt idx="1297">
                  <c:v>1894.1250000002497</c:v>
                </c:pt>
                <c:pt idx="1298">
                  <c:v>1894.2083333335829</c:v>
                </c:pt>
                <c:pt idx="1299">
                  <c:v>1894.2916666669162</c:v>
                </c:pt>
                <c:pt idx="1300">
                  <c:v>1894.3750000002494</c:v>
                </c:pt>
                <c:pt idx="1301">
                  <c:v>1894.4583333335827</c:v>
                </c:pt>
                <c:pt idx="1302">
                  <c:v>1894.5416666669159</c:v>
                </c:pt>
                <c:pt idx="1303">
                  <c:v>1894.6250000002492</c:v>
                </c:pt>
                <c:pt idx="1304">
                  <c:v>1894.7083333335825</c:v>
                </c:pt>
                <c:pt idx="1305">
                  <c:v>1894.7916666669157</c:v>
                </c:pt>
                <c:pt idx="1306">
                  <c:v>1894.875000000249</c:v>
                </c:pt>
                <c:pt idx="1307">
                  <c:v>1894.9583333335822</c:v>
                </c:pt>
                <c:pt idx="1308">
                  <c:v>1895.0416666669155</c:v>
                </c:pt>
                <c:pt idx="1309">
                  <c:v>1895.1250000002487</c:v>
                </c:pt>
                <c:pt idx="1310">
                  <c:v>1895.208333333582</c:v>
                </c:pt>
                <c:pt idx="1311">
                  <c:v>1895.2916666669153</c:v>
                </c:pt>
                <c:pt idx="1312">
                  <c:v>1895.3750000002485</c:v>
                </c:pt>
                <c:pt idx="1313">
                  <c:v>1895.4583333335818</c:v>
                </c:pt>
                <c:pt idx="1314">
                  <c:v>1895.541666666915</c:v>
                </c:pt>
                <c:pt idx="1315">
                  <c:v>1895.6250000002483</c:v>
                </c:pt>
                <c:pt idx="1316">
                  <c:v>1895.7083333335815</c:v>
                </c:pt>
                <c:pt idx="1317">
                  <c:v>1895.7916666669148</c:v>
                </c:pt>
                <c:pt idx="1318">
                  <c:v>1895.8750000002481</c:v>
                </c:pt>
                <c:pt idx="1319">
                  <c:v>1895.9583333335813</c:v>
                </c:pt>
                <c:pt idx="1320">
                  <c:v>1896.0416666669146</c:v>
                </c:pt>
                <c:pt idx="1321">
                  <c:v>1896.1250000002478</c:v>
                </c:pt>
                <c:pt idx="1322">
                  <c:v>1896.2083333335811</c:v>
                </c:pt>
                <c:pt idx="1323">
                  <c:v>1896.2916666669144</c:v>
                </c:pt>
                <c:pt idx="1324">
                  <c:v>1896.3750000002476</c:v>
                </c:pt>
                <c:pt idx="1325">
                  <c:v>1896.4583333335809</c:v>
                </c:pt>
                <c:pt idx="1326">
                  <c:v>1896.5416666669141</c:v>
                </c:pt>
                <c:pt idx="1327">
                  <c:v>1896.6250000002474</c:v>
                </c:pt>
                <c:pt idx="1328">
                  <c:v>1896.7083333335806</c:v>
                </c:pt>
                <c:pt idx="1329">
                  <c:v>1896.7916666669139</c:v>
                </c:pt>
                <c:pt idx="1330">
                  <c:v>1896.8750000002472</c:v>
                </c:pt>
                <c:pt idx="1331">
                  <c:v>1896.9583333335804</c:v>
                </c:pt>
                <c:pt idx="1332">
                  <c:v>1897.0416666669137</c:v>
                </c:pt>
                <c:pt idx="1333">
                  <c:v>1897.1250000002469</c:v>
                </c:pt>
                <c:pt idx="1334">
                  <c:v>1897.2083333335802</c:v>
                </c:pt>
                <c:pt idx="1335">
                  <c:v>1897.2916666669134</c:v>
                </c:pt>
                <c:pt idx="1336">
                  <c:v>1897.3750000002467</c:v>
                </c:pt>
                <c:pt idx="1337">
                  <c:v>1897.45833333358</c:v>
                </c:pt>
                <c:pt idx="1338">
                  <c:v>1897.5416666669132</c:v>
                </c:pt>
                <c:pt idx="1339">
                  <c:v>1897.6250000002465</c:v>
                </c:pt>
                <c:pt idx="1340">
                  <c:v>1897.7083333335797</c:v>
                </c:pt>
                <c:pt idx="1341">
                  <c:v>1897.791666666913</c:v>
                </c:pt>
                <c:pt idx="1342">
                  <c:v>1897.8750000002462</c:v>
                </c:pt>
                <c:pt idx="1343">
                  <c:v>1897.9583333335795</c:v>
                </c:pt>
                <c:pt idx="1344">
                  <c:v>1898.0416666669128</c:v>
                </c:pt>
                <c:pt idx="1345">
                  <c:v>1898.125000000246</c:v>
                </c:pt>
                <c:pt idx="1346">
                  <c:v>1898.2083333335793</c:v>
                </c:pt>
                <c:pt idx="1347">
                  <c:v>1898.2916666669125</c:v>
                </c:pt>
                <c:pt idx="1348">
                  <c:v>1898.3750000002458</c:v>
                </c:pt>
                <c:pt idx="1349">
                  <c:v>1898.458333333579</c:v>
                </c:pt>
                <c:pt idx="1350">
                  <c:v>1898.5416666669123</c:v>
                </c:pt>
                <c:pt idx="1351">
                  <c:v>1898.6250000002456</c:v>
                </c:pt>
                <c:pt idx="1352">
                  <c:v>1898.7083333335788</c:v>
                </c:pt>
                <c:pt idx="1353">
                  <c:v>1898.7916666669121</c:v>
                </c:pt>
                <c:pt idx="1354">
                  <c:v>1898.8750000002453</c:v>
                </c:pt>
                <c:pt idx="1355">
                  <c:v>1898.9583333335786</c:v>
                </c:pt>
                <c:pt idx="1356">
                  <c:v>1899.0416666669119</c:v>
                </c:pt>
                <c:pt idx="1357">
                  <c:v>1899.1250000002451</c:v>
                </c:pt>
                <c:pt idx="1358">
                  <c:v>1899.2083333335784</c:v>
                </c:pt>
                <c:pt idx="1359">
                  <c:v>1899.2916666669116</c:v>
                </c:pt>
                <c:pt idx="1360">
                  <c:v>1899.3750000002449</c:v>
                </c:pt>
                <c:pt idx="1361">
                  <c:v>1899.4583333335781</c:v>
                </c:pt>
                <c:pt idx="1362">
                  <c:v>1899.5416666669114</c:v>
                </c:pt>
                <c:pt idx="1363">
                  <c:v>1899.6250000002447</c:v>
                </c:pt>
                <c:pt idx="1364">
                  <c:v>1899.7083333335779</c:v>
                </c:pt>
                <c:pt idx="1365">
                  <c:v>1899.7916666669112</c:v>
                </c:pt>
                <c:pt idx="1366">
                  <c:v>1899.8750000002444</c:v>
                </c:pt>
                <c:pt idx="1367">
                  <c:v>1899.9583333335777</c:v>
                </c:pt>
                <c:pt idx="1368">
                  <c:v>1900.0416666669109</c:v>
                </c:pt>
                <c:pt idx="1369">
                  <c:v>1900.1250000002442</c:v>
                </c:pt>
                <c:pt idx="1370">
                  <c:v>1900.2083333335775</c:v>
                </c:pt>
                <c:pt idx="1371">
                  <c:v>1900.2916666669107</c:v>
                </c:pt>
                <c:pt idx="1372">
                  <c:v>1900.375000000244</c:v>
                </c:pt>
                <c:pt idx="1373">
                  <c:v>1900.4583333335772</c:v>
                </c:pt>
                <c:pt idx="1374">
                  <c:v>1900.5416666669105</c:v>
                </c:pt>
                <c:pt idx="1375">
                  <c:v>1900.6250000002437</c:v>
                </c:pt>
                <c:pt idx="1376">
                  <c:v>1900.708333333577</c:v>
                </c:pt>
                <c:pt idx="1377">
                  <c:v>1900.7916666669103</c:v>
                </c:pt>
                <c:pt idx="1378">
                  <c:v>1900.8750000002435</c:v>
                </c:pt>
                <c:pt idx="1379">
                  <c:v>1900.9583333335768</c:v>
                </c:pt>
                <c:pt idx="1380">
                  <c:v>1901.04166666691</c:v>
                </c:pt>
                <c:pt idx="1381">
                  <c:v>1901.1250000002433</c:v>
                </c:pt>
                <c:pt idx="1382">
                  <c:v>1901.2083333335765</c:v>
                </c:pt>
                <c:pt idx="1383">
                  <c:v>1901.2916666669098</c:v>
                </c:pt>
                <c:pt idx="1384">
                  <c:v>1901.3750000002431</c:v>
                </c:pt>
                <c:pt idx="1385">
                  <c:v>1901.4583333335763</c:v>
                </c:pt>
                <c:pt idx="1386">
                  <c:v>1901.5416666669096</c:v>
                </c:pt>
                <c:pt idx="1387">
                  <c:v>1901.6250000002428</c:v>
                </c:pt>
                <c:pt idx="1388">
                  <c:v>1901.7083333335761</c:v>
                </c:pt>
                <c:pt idx="1389">
                  <c:v>1901.7916666669094</c:v>
                </c:pt>
                <c:pt idx="1390">
                  <c:v>1901.8750000002426</c:v>
                </c:pt>
                <c:pt idx="1391">
                  <c:v>1901.9583333335759</c:v>
                </c:pt>
                <c:pt idx="1392">
                  <c:v>1902.0416666669091</c:v>
                </c:pt>
                <c:pt idx="1393">
                  <c:v>1902.1250000002424</c:v>
                </c:pt>
                <c:pt idx="1394">
                  <c:v>1902.2083333335756</c:v>
                </c:pt>
                <c:pt idx="1395">
                  <c:v>1902.2916666669089</c:v>
                </c:pt>
                <c:pt idx="1396">
                  <c:v>1902.3750000002422</c:v>
                </c:pt>
                <c:pt idx="1397">
                  <c:v>1902.4583333335754</c:v>
                </c:pt>
                <c:pt idx="1398">
                  <c:v>1902.5416666669087</c:v>
                </c:pt>
                <c:pt idx="1399">
                  <c:v>1902.6250000002419</c:v>
                </c:pt>
                <c:pt idx="1400">
                  <c:v>1902.7083333335752</c:v>
                </c:pt>
                <c:pt idx="1401">
                  <c:v>1902.7916666669084</c:v>
                </c:pt>
                <c:pt idx="1402">
                  <c:v>1902.8750000002417</c:v>
                </c:pt>
                <c:pt idx="1403">
                  <c:v>1902.958333333575</c:v>
                </c:pt>
                <c:pt idx="1404">
                  <c:v>1903.0416666669082</c:v>
                </c:pt>
                <c:pt idx="1405">
                  <c:v>1903.1250000002415</c:v>
                </c:pt>
                <c:pt idx="1406">
                  <c:v>1903.2083333335747</c:v>
                </c:pt>
                <c:pt idx="1407">
                  <c:v>1903.291666666908</c:v>
                </c:pt>
                <c:pt idx="1408">
                  <c:v>1903.3750000002412</c:v>
                </c:pt>
                <c:pt idx="1409">
                  <c:v>1903.4583333335745</c:v>
                </c:pt>
                <c:pt idx="1410">
                  <c:v>1903.5416666669078</c:v>
                </c:pt>
                <c:pt idx="1411">
                  <c:v>1903.625000000241</c:v>
                </c:pt>
                <c:pt idx="1412">
                  <c:v>1903.7083333335743</c:v>
                </c:pt>
                <c:pt idx="1413">
                  <c:v>1903.7916666669075</c:v>
                </c:pt>
                <c:pt idx="1414">
                  <c:v>1903.8750000002408</c:v>
                </c:pt>
                <c:pt idx="1415">
                  <c:v>1903.958333333574</c:v>
                </c:pt>
                <c:pt idx="1416">
                  <c:v>1904.0416666669073</c:v>
                </c:pt>
                <c:pt idx="1417">
                  <c:v>1904.1250000002406</c:v>
                </c:pt>
                <c:pt idx="1418">
                  <c:v>1904.2083333335738</c:v>
                </c:pt>
                <c:pt idx="1419">
                  <c:v>1904.2916666669071</c:v>
                </c:pt>
                <c:pt idx="1420">
                  <c:v>1904.3750000002403</c:v>
                </c:pt>
                <c:pt idx="1421">
                  <c:v>1904.4583333335736</c:v>
                </c:pt>
                <c:pt idx="1422">
                  <c:v>1904.5416666669068</c:v>
                </c:pt>
                <c:pt idx="1423">
                  <c:v>1904.6250000002401</c:v>
                </c:pt>
                <c:pt idx="1424">
                  <c:v>1904.7083333335734</c:v>
                </c:pt>
                <c:pt idx="1425">
                  <c:v>1904.7916666669066</c:v>
                </c:pt>
                <c:pt idx="1426">
                  <c:v>1904.8750000002399</c:v>
                </c:pt>
                <c:pt idx="1427">
                  <c:v>1904.9583333335731</c:v>
                </c:pt>
                <c:pt idx="1428">
                  <c:v>1905.0416666669064</c:v>
                </c:pt>
                <c:pt idx="1429">
                  <c:v>1905.1250000002397</c:v>
                </c:pt>
                <c:pt idx="1430">
                  <c:v>1905.2083333335729</c:v>
                </c:pt>
                <c:pt idx="1431">
                  <c:v>1905.2916666669062</c:v>
                </c:pt>
                <c:pt idx="1432">
                  <c:v>1905.3750000002394</c:v>
                </c:pt>
                <c:pt idx="1433">
                  <c:v>1905.4583333335727</c:v>
                </c:pt>
                <c:pt idx="1434">
                  <c:v>1905.5416666669059</c:v>
                </c:pt>
                <c:pt idx="1435">
                  <c:v>1905.6250000002392</c:v>
                </c:pt>
                <c:pt idx="1436">
                  <c:v>1905.7083333335725</c:v>
                </c:pt>
                <c:pt idx="1437">
                  <c:v>1905.7916666669057</c:v>
                </c:pt>
                <c:pt idx="1438">
                  <c:v>1905.875000000239</c:v>
                </c:pt>
                <c:pt idx="1439">
                  <c:v>1905.9583333335722</c:v>
                </c:pt>
                <c:pt idx="1440">
                  <c:v>1906.0416666669055</c:v>
                </c:pt>
                <c:pt idx="1441">
                  <c:v>1906.1250000002387</c:v>
                </c:pt>
                <c:pt idx="1442">
                  <c:v>1906.208333333572</c:v>
                </c:pt>
                <c:pt idx="1443">
                  <c:v>1906.2916666669053</c:v>
                </c:pt>
                <c:pt idx="1444">
                  <c:v>1906.3750000002385</c:v>
                </c:pt>
                <c:pt idx="1445">
                  <c:v>1906.4583333335718</c:v>
                </c:pt>
                <c:pt idx="1446">
                  <c:v>1906.541666666905</c:v>
                </c:pt>
                <c:pt idx="1447">
                  <c:v>1906.6250000002383</c:v>
                </c:pt>
                <c:pt idx="1448">
                  <c:v>1906.7083333335715</c:v>
                </c:pt>
                <c:pt idx="1449">
                  <c:v>1906.7916666669048</c:v>
                </c:pt>
                <c:pt idx="1450">
                  <c:v>1906.8750000002381</c:v>
                </c:pt>
                <c:pt idx="1451">
                  <c:v>1906.9583333335713</c:v>
                </c:pt>
                <c:pt idx="1452">
                  <c:v>1907.0416666669046</c:v>
                </c:pt>
                <c:pt idx="1453">
                  <c:v>1907.1250000002378</c:v>
                </c:pt>
                <c:pt idx="1454">
                  <c:v>1907.2083333335711</c:v>
                </c:pt>
                <c:pt idx="1455">
                  <c:v>1907.2916666669043</c:v>
                </c:pt>
                <c:pt idx="1456">
                  <c:v>1907.3750000002376</c:v>
                </c:pt>
                <c:pt idx="1457">
                  <c:v>1907.4583333335709</c:v>
                </c:pt>
                <c:pt idx="1458">
                  <c:v>1907.5416666669041</c:v>
                </c:pt>
                <c:pt idx="1459">
                  <c:v>1907.6250000002374</c:v>
                </c:pt>
                <c:pt idx="1460">
                  <c:v>1907.7083333335706</c:v>
                </c:pt>
                <c:pt idx="1461">
                  <c:v>1907.7916666669039</c:v>
                </c:pt>
                <c:pt idx="1462">
                  <c:v>1907.8750000002372</c:v>
                </c:pt>
                <c:pt idx="1463">
                  <c:v>1907.9583333335704</c:v>
                </c:pt>
                <c:pt idx="1464">
                  <c:v>1908.0416666669037</c:v>
                </c:pt>
                <c:pt idx="1465">
                  <c:v>1908.1250000002369</c:v>
                </c:pt>
                <c:pt idx="1466">
                  <c:v>1908.2083333335702</c:v>
                </c:pt>
                <c:pt idx="1467">
                  <c:v>1908.2916666669034</c:v>
                </c:pt>
                <c:pt idx="1468">
                  <c:v>1908.3750000002367</c:v>
                </c:pt>
                <c:pt idx="1469">
                  <c:v>1908.45833333357</c:v>
                </c:pt>
                <c:pt idx="1470">
                  <c:v>1908.5416666669032</c:v>
                </c:pt>
                <c:pt idx="1471">
                  <c:v>1908.6250000002365</c:v>
                </c:pt>
                <c:pt idx="1472">
                  <c:v>1908.7083333335697</c:v>
                </c:pt>
                <c:pt idx="1473">
                  <c:v>1908.791666666903</c:v>
                </c:pt>
                <c:pt idx="1474">
                  <c:v>1908.8750000002362</c:v>
                </c:pt>
                <c:pt idx="1475">
                  <c:v>1908.9583333335695</c:v>
                </c:pt>
                <c:pt idx="1476">
                  <c:v>1909.0416666669028</c:v>
                </c:pt>
                <c:pt idx="1477">
                  <c:v>1909.125000000236</c:v>
                </c:pt>
                <c:pt idx="1478">
                  <c:v>1909.2083333335693</c:v>
                </c:pt>
                <c:pt idx="1479">
                  <c:v>1909.2916666669025</c:v>
                </c:pt>
                <c:pt idx="1480">
                  <c:v>1909.3750000002358</c:v>
                </c:pt>
                <c:pt idx="1481">
                  <c:v>1909.458333333569</c:v>
                </c:pt>
                <c:pt idx="1482">
                  <c:v>1909.5416666669023</c:v>
                </c:pt>
                <c:pt idx="1483">
                  <c:v>1909.6250000002356</c:v>
                </c:pt>
                <c:pt idx="1484">
                  <c:v>1909.7083333335688</c:v>
                </c:pt>
                <c:pt idx="1485">
                  <c:v>1909.7916666669021</c:v>
                </c:pt>
                <c:pt idx="1486">
                  <c:v>1909.8750000002353</c:v>
                </c:pt>
                <c:pt idx="1487">
                  <c:v>1909.9583333335686</c:v>
                </c:pt>
                <c:pt idx="1488">
                  <c:v>1910.0416666669018</c:v>
                </c:pt>
                <c:pt idx="1489">
                  <c:v>1910.1250000002351</c:v>
                </c:pt>
                <c:pt idx="1490">
                  <c:v>1910.2083333335684</c:v>
                </c:pt>
                <c:pt idx="1491">
                  <c:v>1910.2916666669016</c:v>
                </c:pt>
                <c:pt idx="1492">
                  <c:v>1910.3750000002349</c:v>
                </c:pt>
                <c:pt idx="1493">
                  <c:v>1910.4583333335681</c:v>
                </c:pt>
                <c:pt idx="1494">
                  <c:v>1910.5416666669014</c:v>
                </c:pt>
                <c:pt idx="1495">
                  <c:v>1910.6250000002346</c:v>
                </c:pt>
                <c:pt idx="1496">
                  <c:v>1910.7083333335679</c:v>
                </c:pt>
                <c:pt idx="1497">
                  <c:v>1910.7916666669012</c:v>
                </c:pt>
                <c:pt idx="1498">
                  <c:v>1910.8750000002344</c:v>
                </c:pt>
                <c:pt idx="1499">
                  <c:v>1910.9583333335677</c:v>
                </c:pt>
                <c:pt idx="1500">
                  <c:v>1911.0416666669009</c:v>
                </c:pt>
                <c:pt idx="1501">
                  <c:v>1911.1250000002342</c:v>
                </c:pt>
                <c:pt idx="1502">
                  <c:v>1911.2083333335675</c:v>
                </c:pt>
                <c:pt idx="1503">
                  <c:v>1911.2916666669007</c:v>
                </c:pt>
                <c:pt idx="1504">
                  <c:v>1911.375000000234</c:v>
                </c:pt>
                <c:pt idx="1505">
                  <c:v>1911.4583333335672</c:v>
                </c:pt>
                <c:pt idx="1506">
                  <c:v>1911.5416666669005</c:v>
                </c:pt>
                <c:pt idx="1507">
                  <c:v>1911.6250000002337</c:v>
                </c:pt>
                <c:pt idx="1508">
                  <c:v>1911.708333333567</c:v>
                </c:pt>
                <c:pt idx="1509">
                  <c:v>1911.7916666669003</c:v>
                </c:pt>
                <c:pt idx="1510">
                  <c:v>1911.8750000002335</c:v>
                </c:pt>
                <c:pt idx="1511">
                  <c:v>1911.9583333335668</c:v>
                </c:pt>
                <c:pt idx="1512">
                  <c:v>1912.0416666669</c:v>
                </c:pt>
                <c:pt idx="1513">
                  <c:v>1912.1250000002333</c:v>
                </c:pt>
                <c:pt idx="1514">
                  <c:v>1912.2083333335665</c:v>
                </c:pt>
                <c:pt idx="1515">
                  <c:v>1912.2916666668998</c:v>
                </c:pt>
                <c:pt idx="1516">
                  <c:v>1912.3750000002331</c:v>
                </c:pt>
                <c:pt idx="1517">
                  <c:v>1912.4583333335663</c:v>
                </c:pt>
                <c:pt idx="1518">
                  <c:v>1912.5416666668996</c:v>
                </c:pt>
                <c:pt idx="1519">
                  <c:v>1912.6250000002328</c:v>
                </c:pt>
                <c:pt idx="1520">
                  <c:v>1912.7083333335661</c:v>
                </c:pt>
                <c:pt idx="1521">
                  <c:v>1912.7916666668993</c:v>
                </c:pt>
                <c:pt idx="1522">
                  <c:v>1912.8750000002326</c:v>
                </c:pt>
                <c:pt idx="1523">
                  <c:v>1912.9583333335659</c:v>
                </c:pt>
                <c:pt idx="1524">
                  <c:v>1913.0416666668991</c:v>
                </c:pt>
                <c:pt idx="1525">
                  <c:v>1913.1250000002324</c:v>
                </c:pt>
                <c:pt idx="1526">
                  <c:v>1913.2083333335656</c:v>
                </c:pt>
                <c:pt idx="1527">
                  <c:v>1913.2916666668989</c:v>
                </c:pt>
                <c:pt idx="1528">
                  <c:v>1913.3750000002321</c:v>
                </c:pt>
                <c:pt idx="1529">
                  <c:v>1913.4583333335654</c:v>
                </c:pt>
                <c:pt idx="1530">
                  <c:v>1913.5416666668987</c:v>
                </c:pt>
                <c:pt idx="1531">
                  <c:v>1913.6250000002319</c:v>
                </c:pt>
                <c:pt idx="1532">
                  <c:v>1913.7083333335652</c:v>
                </c:pt>
                <c:pt idx="1533">
                  <c:v>1913.7916666668984</c:v>
                </c:pt>
                <c:pt idx="1534">
                  <c:v>1913.8750000002317</c:v>
                </c:pt>
                <c:pt idx="1535">
                  <c:v>1913.958333333565</c:v>
                </c:pt>
                <c:pt idx="1536">
                  <c:v>1914.0416666668982</c:v>
                </c:pt>
                <c:pt idx="1537">
                  <c:v>1914.1250000002315</c:v>
                </c:pt>
                <c:pt idx="1538">
                  <c:v>1914.2083333335647</c:v>
                </c:pt>
                <c:pt idx="1539">
                  <c:v>1914.291666666898</c:v>
                </c:pt>
                <c:pt idx="1540">
                  <c:v>1914.3750000002312</c:v>
                </c:pt>
                <c:pt idx="1541">
                  <c:v>1914.4583333335645</c:v>
                </c:pt>
                <c:pt idx="1542">
                  <c:v>1914.5416666668978</c:v>
                </c:pt>
                <c:pt idx="1543">
                  <c:v>1914.625000000231</c:v>
                </c:pt>
                <c:pt idx="1544">
                  <c:v>1914.7083333335643</c:v>
                </c:pt>
                <c:pt idx="1545">
                  <c:v>1914.7916666668975</c:v>
                </c:pt>
                <c:pt idx="1546">
                  <c:v>1914.8750000002308</c:v>
                </c:pt>
                <c:pt idx="1547">
                  <c:v>1914.958333333564</c:v>
                </c:pt>
                <c:pt idx="1548">
                  <c:v>1915.0416666668973</c:v>
                </c:pt>
                <c:pt idx="1549">
                  <c:v>1915.1250000002306</c:v>
                </c:pt>
                <c:pt idx="1550">
                  <c:v>1915.2083333335638</c:v>
                </c:pt>
                <c:pt idx="1551">
                  <c:v>1915.2916666668971</c:v>
                </c:pt>
                <c:pt idx="1552">
                  <c:v>1915.3750000002303</c:v>
                </c:pt>
                <c:pt idx="1553">
                  <c:v>1915.4583333335636</c:v>
                </c:pt>
                <c:pt idx="1554">
                  <c:v>1915.5416666668968</c:v>
                </c:pt>
                <c:pt idx="1555">
                  <c:v>1915.6250000002301</c:v>
                </c:pt>
                <c:pt idx="1556">
                  <c:v>1915.7083333335634</c:v>
                </c:pt>
                <c:pt idx="1557">
                  <c:v>1915.7916666668966</c:v>
                </c:pt>
                <c:pt idx="1558">
                  <c:v>1915.8750000002299</c:v>
                </c:pt>
                <c:pt idx="1559">
                  <c:v>1915.9583333335631</c:v>
                </c:pt>
                <c:pt idx="1560">
                  <c:v>1916.0416666668964</c:v>
                </c:pt>
                <c:pt idx="1561">
                  <c:v>1916.1250000002296</c:v>
                </c:pt>
                <c:pt idx="1562">
                  <c:v>1916.2083333335629</c:v>
                </c:pt>
                <c:pt idx="1563">
                  <c:v>1916.2916666668962</c:v>
                </c:pt>
                <c:pt idx="1564">
                  <c:v>1916.3750000002294</c:v>
                </c:pt>
                <c:pt idx="1565">
                  <c:v>1916.4583333335627</c:v>
                </c:pt>
                <c:pt idx="1566">
                  <c:v>1916.5416666668959</c:v>
                </c:pt>
                <c:pt idx="1567">
                  <c:v>1916.6250000002292</c:v>
                </c:pt>
                <c:pt idx="1568">
                  <c:v>1916.7083333335625</c:v>
                </c:pt>
                <c:pt idx="1569">
                  <c:v>1916.7916666668957</c:v>
                </c:pt>
                <c:pt idx="1570">
                  <c:v>1916.875000000229</c:v>
                </c:pt>
                <c:pt idx="1571">
                  <c:v>1916.9583333335622</c:v>
                </c:pt>
                <c:pt idx="1572">
                  <c:v>1917.0416666668955</c:v>
                </c:pt>
                <c:pt idx="1573">
                  <c:v>1917.1250000002287</c:v>
                </c:pt>
                <c:pt idx="1574">
                  <c:v>1917.208333333562</c:v>
                </c:pt>
                <c:pt idx="1575">
                  <c:v>1917.2916666668953</c:v>
                </c:pt>
                <c:pt idx="1576">
                  <c:v>1917.3750000002285</c:v>
                </c:pt>
                <c:pt idx="1577">
                  <c:v>1917.4583333335618</c:v>
                </c:pt>
                <c:pt idx="1578">
                  <c:v>1917.541666666895</c:v>
                </c:pt>
                <c:pt idx="1579">
                  <c:v>1917.6250000002283</c:v>
                </c:pt>
                <c:pt idx="1580">
                  <c:v>1917.7083333335615</c:v>
                </c:pt>
                <c:pt idx="1581">
                  <c:v>1917.7916666668948</c:v>
                </c:pt>
                <c:pt idx="1582">
                  <c:v>1917.8750000002281</c:v>
                </c:pt>
                <c:pt idx="1583">
                  <c:v>1917.9583333335613</c:v>
                </c:pt>
                <c:pt idx="1584">
                  <c:v>1918.0416666668946</c:v>
                </c:pt>
                <c:pt idx="1585">
                  <c:v>1918.1250000002278</c:v>
                </c:pt>
                <c:pt idx="1586">
                  <c:v>1918.2083333335611</c:v>
                </c:pt>
                <c:pt idx="1587">
                  <c:v>1918.2916666668943</c:v>
                </c:pt>
                <c:pt idx="1588">
                  <c:v>1918.3750000002276</c:v>
                </c:pt>
                <c:pt idx="1589">
                  <c:v>1918.4583333335609</c:v>
                </c:pt>
                <c:pt idx="1590">
                  <c:v>1918.5416666668941</c:v>
                </c:pt>
                <c:pt idx="1591">
                  <c:v>1918.6250000002274</c:v>
                </c:pt>
                <c:pt idx="1592">
                  <c:v>1918.7083333335606</c:v>
                </c:pt>
                <c:pt idx="1593">
                  <c:v>1918.7916666668939</c:v>
                </c:pt>
                <c:pt idx="1594">
                  <c:v>1918.8750000002271</c:v>
                </c:pt>
                <c:pt idx="1595">
                  <c:v>1918.9583333335604</c:v>
                </c:pt>
                <c:pt idx="1596">
                  <c:v>1919.0416666668937</c:v>
                </c:pt>
                <c:pt idx="1597">
                  <c:v>1919.1250000002269</c:v>
                </c:pt>
                <c:pt idx="1598">
                  <c:v>1919.2083333335602</c:v>
                </c:pt>
                <c:pt idx="1599">
                  <c:v>1919.2916666668934</c:v>
                </c:pt>
                <c:pt idx="1600">
                  <c:v>1919.3750000002267</c:v>
                </c:pt>
                <c:pt idx="1601">
                  <c:v>1919.4583333335599</c:v>
                </c:pt>
                <c:pt idx="1602">
                  <c:v>1919.5416666668932</c:v>
                </c:pt>
                <c:pt idx="1603">
                  <c:v>1919.6250000002265</c:v>
                </c:pt>
                <c:pt idx="1604">
                  <c:v>1919.7083333335597</c:v>
                </c:pt>
                <c:pt idx="1605">
                  <c:v>1919.791666666893</c:v>
                </c:pt>
                <c:pt idx="1606">
                  <c:v>1919.8750000002262</c:v>
                </c:pt>
                <c:pt idx="1607">
                  <c:v>1919.9583333335595</c:v>
                </c:pt>
                <c:pt idx="1608">
                  <c:v>1920.0416666668928</c:v>
                </c:pt>
                <c:pt idx="1609">
                  <c:v>1920.125000000226</c:v>
                </c:pt>
                <c:pt idx="1610">
                  <c:v>1920.2083333335593</c:v>
                </c:pt>
                <c:pt idx="1611">
                  <c:v>1920.2916666668925</c:v>
                </c:pt>
                <c:pt idx="1612">
                  <c:v>1920.3750000002258</c:v>
                </c:pt>
                <c:pt idx="1613">
                  <c:v>1920.458333333559</c:v>
                </c:pt>
                <c:pt idx="1614">
                  <c:v>1920.5416666668923</c:v>
                </c:pt>
                <c:pt idx="1615">
                  <c:v>1920.6250000002256</c:v>
                </c:pt>
                <c:pt idx="1616">
                  <c:v>1920.7083333335588</c:v>
                </c:pt>
                <c:pt idx="1617">
                  <c:v>1920.7916666668921</c:v>
                </c:pt>
                <c:pt idx="1618">
                  <c:v>1920.8750000002253</c:v>
                </c:pt>
                <c:pt idx="1619">
                  <c:v>1920.9583333335586</c:v>
                </c:pt>
                <c:pt idx="1620">
                  <c:v>1921.0416666668918</c:v>
                </c:pt>
                <c:pt idx="1621">
                  <c:v>1921.1250000002251</c:v>
                </c:pt>
                <c:pt idx="1622">
                  <c:v>1921.2083333335584</c:v>
                </c:pt>
                <c:pt idx="1623">
                  <c:v>1921.2916666668916</c:v>
                </c:pt>
                <c:pt idx="1624">
                  <c:v>1921.3750000002249</c:v>
                </c:pt>
                <c:pt idx="1625">
                  <c:v>1921.4583333335581</c:v>
                </c:pt>
                <c:pt idx="1626">
                  <c:v>1921.5416666668914</c:v>
                </c:pt>
                <c:pt idx="1627">
                  <c:v>1921.6250000002246</c:v>
                </c:pt>
                <c:pt idx="1628">
                  <c:v>1921.7083333335579</c:v>
                </c:pt>
                <c:pt idx="1629">
                  <c:v>1921.7916666668912</c:v>
                </c:pt>
                <c:pt idx="1630">
                  <c:v>1921.8750000002244</c:v>
                </c:pt>
                <c:pt idx="1631">
                  <c:v>1921.9583333335577</c:v>
                </c:pt>
                <c:pt idx="1632">
                  <c:v>1922.0416666668909</c:v>
                </c:pt>
                <c:pt idx="1633">
                  <c:v>1922.1250000002242</c:v>
                </c:pt>
                <c:pt idx="1634">
                  <c:v>1922.2083333335574</c:v>
                </c:pt>
                <c:pt idx="1635">
                  <c:v>1922.2916666668907</c:v>
                </c:pt>
                <c:pt idx="1636">
                  <c:v>1922.375000000224</c:v>
                </c:pt>
                <c:pt idx="1637">
                  <c:v>1922.4583333335572</c:v>
                </c:pt>
                <c:pt idx="1638">
                  <c:v>1922.5416666668905</c:v>
                </c:pt>
                <c:pt idx="1639">
                  <c:v>1922.6250000002237</c:v>
                </c:pt>
                <c:pt idx="1640">
                  <c:v>1922.708333333557</c:v>
                </c:pt>
                <c:pt idx="1641">
                  <c:v>1922.7916666668903</c:v>
                </c:pt>
                <c:pt idx="1642">
                  <c:v>1922.8750000002235</c:v>
                </c:pt>
                <c:pt idx="1643">
                  <c:v>1922.9583333335568</c:v>
                </c:pt>
                <c:pt idx="1644">
                  <c:v>1923.04166666689</c:v>
                </c:pt>
                <c:pt idx="1645">
                  <c:v>1923.1250000002233</c:v>
                </c:pt>
                <c:pt idx="1646">
                  <c:v>1923.2083333335565</c:v>
                </c:pt>
                <c:pt idx="1647">
                  <c:v>1923.2916666668898</c:v>
                </c:pt>
                <c:pt idx="1648">
                  <c:v>1923.3750000002231</c:v>
                </c:pt>
                <c:pt idx="1649">
                  <c:v>1923.4583333335563</c:v>
                </c:pt>
                <c:pt idx="1650">
                  <c:v>1923.5416666668896</c:v>
                </c:pt>
                <c:pt idx="1651">
                  <c:v>1923.6250000002228</c:v>
                </c:pt>
                <c:pt idx="1652">
                  <c:v>1923.7083333335561</c:v>
                </c:pt>
                <c:pt idx="1653">
                  <c:v>1923.7916666668893</c:v>
                </c:pt>
                <c:pt idx="1654">
                  <c:v>1923.8750000002226</c:v>
                </c:pt>
                <c:pt idx="1655">
                  <c:v>1923.9583333335559</c:v>
                </c:pt>
                <c:pt idx="1656">
                  <c:v>1924.0416666668891</c:v>
                </c:pt>
                <c:pt idx="1657">
                  <c:v>1924.1250000002224</c:v>
                </c:pt>
                <c:pt idx="1658">
                  <c:v>1924.2083333335556</c:v>
                </c:pt>
                <c:pt idx="1659">
                  <c:v>1924.2916666668889</c:v>
                </c:pt>
                <c:pt idx="1660">
                  <c:v>1924.3750000002221</c:v>
                </c:pt>
                <c:pt idx="1661">
                  <c:v>1924.4583333335554</c:v>
                </c:pt>
                <c:pt idx="1662">
                  <c:v>1924.5416666668887</c:v>
                </c:pt>
                <c:pt idx="1663">
                  <c:v>1924.6250000002219</c:v>
                </c:pt>
                <c:pt idx="1664">
                  <c:v>1924.7083333335552</c:v>
                </c:pt>
                <c:pt idx="1665">
                  <c:v>1924.7916666668884</c:v>
                </c:pt>
                <c:pt idx="1666">
                  <c:v>1924.8750000002217</c:v>
                </c:pt>
                <c:pt idx="1667">
                  <c:v>1924.9583333335549</c:v>
                </c:pt>
                <c:pt idx="1668">
                  <c:v>1925.0416666668882</c:v>
                </c:pt>
                <c:pt idx="1669">
                  <c:v>1925.1250000002215</c:v>
                </c:pt>
                <c:pt idx="1670">
                  <c:v>1925.2083333335547</c:v>
                </c:pt>
                <c:pt idx="1671">
                  <c:v>1925.291666666888</c:v>
                </c:pt>
                <c:pt idx="1672">
                  <c:v>1925.3750000002212</c:v>
                </c:pt>
                <c:pt idx="1673">
                  <c:v>1925.4583333335545</c:v>
                </c:pt>
                <c:pt idx="1674">
                  <c:v>1925.5416666668877</c:v>
                </c:pt>
                <c:pt idx="1675">
                  <c:v>1925.625000000221</c:v>
                </c:pt>
                <c:pt idx="1676">
                  <c:v>1925.7083333335543</c:v>
                </c:pt>
                <c:pt idx="1677">
                  <c:v>1925.7916666668875</c:v>
                </c:pt>
                <c:pt idx="1678">
                  <c:v>1925.8750000002208</c:v>
                </c:pt>
                <c:pt idx="1679">
                  <c:v>1925.958333333554</c:v>
                </c:pt>
                <c:pt idx="1680">
                  <c:v>1926.0416666668873</c:v>
                </c:pt>
                <c:pt idx="1681">
                  <c:v>1926.1250000002206</c:v>
                </c:pt>
                <c:pt idx="1682">
                  <c:v>1926.2083333335538</c:v>
                </c:pt>
                <c:pt idx="1683">
                  <c:v>1926.2916666668871</c:v>
                </c:pt>
                <c:pt idx="1684">
                  <c:v>1926.3750000002203</c:v>
                </c:pt>
                <c:pt idx="1685">
                  <c:v>1926.4583333335536</c:v>
                </c:pt>
                <c:pt idx="1686">
                  <c:v>1926.5416666668868</c:v>
                </c:pt>
                <c:pt idx="1687">
                  <c:v>1926.6250000002201</c:v>
                </c:pt>
                <c:pt idx="1688">
                  <c:v>1926.7083333335534</c:v>
                </c:pt>
                <c:pt idx="1689">
                  <c:v>1926.7916666668866</c:v>
                </c:pt>
                <c:pt idx="1690">
                  <c:v>1926.8750000002199</c:v>
                </c:pt>
                <c:pt idx="1691">
                  <c:v>1926.9583333335531</c:v>
                </c:pt>
                <c:pt idx="1692">
                  <c:v>1927.0416666668864</c:v>
                </c:pt>
                <c:pt idx="1693">
                  <c:v>1927.1250000002196</c:v>
                </c:pt>
                <c:pt idx="1694">
                  <c:v>1927.2083333335529</c:v>
                </c:pt>
                <c:pt idx="1695">
                  <c:v>1927.2916666668862</c:v>
                </c:pt>
                <c:pt idx="1696">
                  <c:v>1927.3750000002194</c:v>
                </c:pt>
                <c:pt idx="1697">
                  <c:v>1927.4583333335527</c:v>
                </c:pt>
                <c:pt idx="1698">
                  <c:v>1927.5416666668859</c:v>
                </c:pt>
                <c:pt idx="1699">
                  <c:v>1927.6250000002192</c:v>
                </c:pt>
                <c:pt idx="1700">
                  <c:v>1927.7083333335524</c:v>
                </c:pt>
                <c:pt idx="1701">
                  <c:v>1927.7916666668857</c:v>
                </c:pt>
                <c:pt idx="1702">
                  <c:v>1927.875000000219</c:v>
                </c:pt>
                <c:pt idx="1703">
                  <c:v>1927.9583333335522</c:v>
                </c:pt>
                <c:pt idx="1704">
                  <c:v>1928.0416666668855</c:v>
                </c:pt>
                <c:pt idx="1705">
                  <c:v>1928.1250000002187</c:v>
                </c:pt>
                <c:pt idx="1706">
                  <c:v>1928.208333333552</c:v>
                </c:pt>
                <c:pt idx="1707">
                  <c:v>1928.2916666668852</c:v>
                </c:pt>
                <c:pt idx="1708">
                  <c:v>1928.3750000002185</c:v>
                </c:pt>
                <c:pt idx="1709">
                  <c:v>1928.4583333335518</c:v>
                </c:pt>
                <c:pt idx="1710">
                  <c:v>1928.541666666885</c:v>
                </c:pt>
                <c:pt idx="1711">
                  <c:v>1928.6250000002183</c:v>
                </c:pt>
                <c:pt idx="1712">
                  <c:v>1928.7083333335515</c:v>
                </c:pt>
                <c:pt idx="1713">
                  <c:v>1928.7916666668848</c:v>
                </c:pt>
                <c:pt idx="1714">
                  <c:v>1928.8750000002181</c:v>
                </c:pt>
                <c:pt idx="1715">
                  <c:v>1928.9583333335513</c:v>
                </c:pt>
                <c:pt idx="1716">
                  <c:v>1929.0416666668846</c:v>
                </c:pt>
                <c:pt idx="1717">
                  <c:v>1929.1250000002178</c:v>
                </c:pt>
                <c:pt idx="1718">
                  <c:v>1929.2083333335511</c:v>
                </c:pt>
                <c:pt idx="1719">
                  <c:v>1929.2916666668843</c:v>
                </c:pt>
                <c:pt idx="1720">
                  <c:v>1929.3750000002176</c:v>
                </c:pt>
                <c:pt idx="1721">
                  <c:v>1929.4583333335509</c:v>
                </c:pt>
                <c:pt idx="1722">
                  <c:v>1929.5416666668841</c:v>
                </c:pt>
                <c:pt idx="1723">
                  <c:v>1929.6250000002174</c:v>
                </c:pt>
                <c:pt idx="1724">
                  <c:v>1929.7083333335506</c:v>
                </c:pt>
                <c:pt idx="1725">
                  <c:v>1929.7916666668839</c:v>
                </c:pt>
                <c:pt idx="1726">
                  <c:v>1929.8750000002171</c:v>
                </c:pt>
                <c:pt idx="1727">
                  <c:v>1929.9583333335504</c:v>
                </c:pt>
                <c:pt idx="1728">
                  <c:v>1930.0416666668837</c:v>
                </c:pt>
                <c:pt idx="1729">
                  <c:v>1930.1250000002169</c:v>
                </c:pt>
                <c:pt idx="1730">
                  <c:v>1930.2083333335502</c:v>
                </c:pt>
                <c:pt idx="1731">
                  <c:v>1930.2916666668834</c:v>
                </c:pt>
                <c:pt idx="1732">
                  <c:v>1930.3750000002167</c:v>
                </c:pt>
                <c:pt idx="1733">
                  <c:v>1930.4583333335499</c:v>
                </c:pt>
                <c:pt idx="1734">
                  <c:v>1930.5416666668832</c:v>
                </c:pt>
                <c:pt idx="1735">
                  <c:v>1930.6250000002165</c:v>
                </c:pt>
                <c:pt idx="1736">
                  <c:v>1930.7083333335497</c:v>
                </c:pt>
                <c:pt idx="1737">
                  <c:v>1930.791666666883</c:v>
                </c:pt>
                <c:pt idx="1738">
                  <c:v>1930.8750000002162</c:v>
                </c:pt>
                <c:pt idx="1739">
                  <c:v>1930.9583333335495</c:v>
                </c:pt>
                <c:pt idx="1740">
                  <c:v>1931.0416666668827</c:v>
                </c:pt>
                <c:pt idx="1741">
                  <c:v>1931.125000000216</c:v>
                </c:pt>
                <c:pt idx="1742">
                  <c:v>1931.2083333335493</c:v>
                </c:pt>
                <c:pt idx="1743">
                  <c:v>1931.2916666668825</c:v>
                </c:pt>
                <c:pt idx="1744">
                  <c:v>1931.3750000002158</c:v>
                </c:pt>
                <c:pt idx="1745">
                  <c:v>1931.458333333549</c:v>
                </c:pt>
                <c:pt idx="1746">
                  <c:v>1931.5416666668823</c:v>
                </c:pt>
                <c:pt idx="1747">
                  <c:v>1931.6250000002156</c:v>
                </c:pt>
                <c:pt idx="1748">
                  <c:v>1931.7083333335488</c:v>
                </c:pt>
                <c:pt idx="1749">
                  <c:v>1931.7916666668821</c:v>
                </c:pt>
                <c:pt idx="1750">
                  <c:v>1931.8750000002153</c:v>
                </c:pt>
                <c:pt idx="1751">
                  <c:v>1931.9583333335486</c:v>
                </c:pt>
                <c:pt idx="1752">
                  <c:v>1932.0416666668818</c:v>
                </c:pt>
                <c:pt idx="1753">
                  <c:v>1932.1250000002151</c:v>
                </c:pt>
                <c:pt idx="1754">
                  <c:v>1932.2083333335484</c:v>
                </c:pt>
                <c:pt idx="1755">
                  <c:v>1932.2916666668816</c:v>
                </c:pt>
                <c:pt idx="1756">
                  <c:v>1932.3750000002149</c:v>
                </c:pt>
                <c:pt idx="1757">
                  <c:v>1932.4583333335481</c:v>
                </c:pt>
                <c:pt idx="1758">
                  <c:v>1932.5416666668814</c:v>
                </c:pt>
                <c:pt idx="1759">
                  <c:v>1932.6250000002146</c:v>
                </c:pt>
                <c:pt idx="1760">
                  <c:v>1932.7083333335479</c:v>
                </c:pt>
                <c:pt idx="1761">
                  <c:v>1932.7916666668812</c:v>
                </c:pt>
                <c:pt idx="1762">
                  <c:v>1932.8750000002144</c:v>
                </c:pt>
                <c:pt idx="1763">
                  <c:v>1932.9583333335477</c:v>
                </c:pt>
                <c:pt idx="1764">
                  <c:v>1933.0416666668809</c:v>
                </c:pt>
                <c:pt idx="1765">
                  <c:v>1933.1250000002142</c:v>
                </c:pt>
                <c:pt idx="1766">
                  <c:v>1933.2083333335474</c:v>
                </c:pt>
                <c:pt idx="1767">
                  <c:v>1933.2916666668807</c:v>
                </c:pt>
                <c:pt idx="1768">
                  <c:v>1933.375000000214</c:v>
                </c:pt>
                <c:pt idx="1769">
                  <c:v>1933.4583333335472</c:v>
                </c:pt>
                <c:pt idx="1770">
                  <c:v>1933.5416666668805</c:v>
                </c:pt>
                <c:pt idx="1771">
                  <c:v>1933.6250000002137</c:v>
                </c:pt>
                <c:pt idx="1772">
                  <c:v>1933.708333333547</c:v>
                </c:pt>
                <c:pt idx="1773">
                  <c:v>1933.7916666668802</c:v>
                </c:pt>
                <c:pt idx="1774">
                  <c:v>1933.8750000002135</c:v>
                </c:pt>
                <c:pt idx="1775">
                  <c:v>1933.9583333335468</c:v>
                </c:pt>
                <c:pt idx="1776">
                  <c:v>1934.04166666688</c:v>
                </c:pt>
                <c:pt idx="1777">
                  <c:v>1934.1250000002133</c:v>
                </c:pt>
                <c:pt idx="1778">
                  <c:v>1934.2083333335465</c:v>
                </c:pt>
                <c:pt idx="1779">
                  <c:v>1934.2916666668798</c:v>
                </c:pt>
                <c:pt idx="1780">
                  <c:v>1934.375000000213</c:v>
                </c:pt>
                <c:pt idx="1781">
                  <c:v>1934.4583333335463</c:v>
                </c:pt>
                <c:pt idx="1782">
                  <c:v>1934.5416666668796</c:v>
                </c:pt>
                <c:pt idx="1783">
                  <c:v>1934.6250000002128</c:v>
                </c:pt>
                <c:pt idx="1784">
                  <c:v>1934.7083333335461</c:v>
                </c:pt>
                <c:pt idx="1785">
                  <c:v>1934.7916666668793</c:v>
                </c:pt>
                <c:pt idx="1786">
                  <c:v>1934.8750000002126</c:v>
                </c:pt>
                <c:pt idx="1787">
                  <c:v>1934.9583333335459</c:v>
                </c:pt>
                <c:pt idx="1788">
                  <c:v>1935.0416666668791</c:v>
                </c:pt>
                <c:pt idx="1789">
                  <c:v>1935.1250000002124</c:v>
                </c:pt>
                <c:pt idx="1790">
                  <c:v>1935.2083333335456</c:v>
                </c:pt>
                <c:pt idx="1791">
                  <c:v>1935.2916666668789</c:v>
                </c:pt>
                <c:pt idx="1792">
                  <c:v>1935.3750000002121</c:v>
                </c:pt>
                <c:pt idx="1793">
                  <c:v>1935.4583333335454</c:v>
                </c:pt>
                <c:pt idx="1794">
                  <c:v>1935.5416666668787</c:v>
                </c:pt>
                <c:pt idx="1795">
                  <c:v>1935.6250000002119</c:v>
                </c:pt>
                <c:pt idx="1796">
                  <c:v>1935.7083333335452</c:v>
                </c:pt>
                <c:pt idx="1797">
                  <c:v>1935.7916666668784</c:v>
                </c:pt>
                <c:pt idx="1798">
                  <c:v>1935.8750000002117</c:v>
                </c:pt>
                <c:pt idx="1799">
                  <c:v>1935.9583333335449</c:v>
                </c:pt>
                <c:pt idx="1800">
                  <c:v>1936.0416666668782</c:v>
                </c:pt>
                <c:pt idx="1801">
                  <c:v>1936.1250000002115</c:v>
                </c:pt>
                <c:pt idx="1802">
                  <c:v>1936.2083333335447</c:v>
                </c:pt>
                <c:pt idx="1803">
                  <c:v>1936.291666666878</c:v>
                </c:pt>
                <c:pt idx="1804">
                  <c:v>1936.3750000002112</c:v>
                </c:pt>
                <c:pt idx="1805">
                  <c:v>1936.4583333335445</c:v>
                </c:pt>
                <c:pt idx="1806">
                  <c:v>1936.5416666668777</c:v>
                </c:pt>
                <c:pt idx="1807">
                  <c:v>1936.625000000211</c:v>
                </c:pt>
                <c:pt idx="1808">
                  <c:v>1936.7083333335443</c:v>
                </c:pt>
                <c:pt idx="1809">
                  <c:v>1936.7916666668775</c:v>
                </c:pt>
                <c:pt idx="1810">
                  <c:v>1936.8750000002108</c:v>
                </c:pt>
                <c:pt idx="1811">
                  <c:v>1936.958333333544</c:v>
                </c:pt>
                <c:pt idx="1812">
                  <c:v>1937.0416666668773</c:v>
                </c:pt>
                <c:pt idx="1813">
                  <c:v>1937.1250000002105</c:v>
                </c:pt>
                <c:pt idx="1814">
                  <c:v>1937.2083333335438</c:v>
                </c:pt>
                <c:pt idx="1815">
                  <c:v>1937.2916666668771</c:v>
                </c:pt>
                <c:pt idx="1816">
                  <c:v>1937.3750000002103</c:v>
                </c:pt>
                <c:pt idx="1817">
                  <c:v>1937.4583333335436</c:v>
                </c:pt>
                <c:pt idx="1818">
                  <c:v>1937.5416666668768</c:v>
                </c:pt>
                <c:pt idx="1819">
                  <c:v>1937.6250000002101</c:v>
                </c:pt>
                <c:pt idx="1820">
                  <c:v>1937.7083333335434</c:v>
                </c:pt>
                <c:pt idx="1821">
                  <c:v>1937.7916666668766</c:v>
                </c:pt>
                <c:pt idx="1822">
                  <c:v>1937.8750000002099</c:v>
                </c:pt>
                <c:pt idx="1823">
                  <c:v>1937.9583333335431</c:v>
                </c:pt>
                <c:pt idx="1824">
                  <c:v>1938.0416666668764</c:v>
                </c:pt>
                <c:pt idx="1825">
                  <c:v>1938.1250000002096</c:v>
                </c:pt>
                <c:pt idx="1826">
                  <c:v>1938.2083333335429</c:v>
                </c:pt>
                <c:pt idx="1827">
                  <c:v>1938.2916666668762</c:v>
                </c:pt>
                <c:pt idx="1828">
                  <c:v>1938.3750000002094</c:v>
                </c:pt>
                <c:pt idx="1829">
                  <c:v>1938.4583333335427</c:v>
                </c:pt>
                <c:pt idx="1830">
                  <c:v>1938.5416666668759</c:v>
                </c:pt>
                <c:pt idx="1831">
                  <c:v>1938.6250000002092</c:v>
                </c:pt>
                <c:pt idx="1832">
                  <c:v>1938.7083333335424</c:v>
                </c:pt>
                <c:pt idx="1833">
                  <c:v>1938.7916666668757</c:v>
                </c:pt>
                <c:pt idx="1834">
                  <c:v>1938.875000000209</c:v>
                </c:pt>
                <c:pt idx="1835">
                  <c:v>1938.9583333335422</c:v>
                </c:pt>
                <c:pt idx="1836">
                  <c:v>1939.0416666668755</c:v>
                </c:pt>
                <c:pt idx="1837">
                  <c:v>1939.1250000002087</c:v>
                </c:pt>
                <c:pt idx="1838">
                  <c:v>1939.208333333542</c:v>
                </c:pt>
                <c:pt idx="1839">
                  <c:v>1939.2916666668752</c:v>
                </c:pt>
                <c:pt idx="1840">
                  <c:v>1939.3750000002085</c:v>
                </c:pt>
                <c:pt idx="1841">
                  <c:v>1939.4583333335418</c:v>
                </c:pt>
                <c:pt idx="1842">
                  <c:v>1939.541666666875</c:v>
                </c:pt>
                <c:pt idx="1843">
                  <c:v>1939.6250000002083</c:v>
                </c:pt>
                <c:pt idx="1844">
                  <c:v>1939.7083333335415</c:v>
                </c:pt>
                <c:pt idx="1845">
                  <c:v>1939.7916666668748</c:v>
                </c:pt>
                <c:pt idx="1846">
                  <c:v>1939.875000000208</c:v>
                </c:pt>
                <c:pt idx="1847">
                  <c:v>1939.9583333335413</c:v>
                </c:pt>
                <c:pt idx="1848">
                  <c:v>1940.0416666668746</c:v>
                </c:pt>
                <c:pt idx="1849">
                  <c:v>1940.1250000002078</c:v>
                </c:pt>
                <c:pt idx="1850">
                  <c:v>1940.2083333335411</c:v>
                </c:pt>
                <c:pt idx="1851">
                  <c:v>1940.2916666668743</c:v>
                </c:pt>
                <c:pt idx="1852">
                  <c:v>1940.3750000002076</c:v>
                </c:pt>
                <c:pt idx="1853">
                  <c:v>1940.4583333335408</c:v>
                </c:pt>
                <c:pt idx="1854">
                  <c:v>1940.5416666668741</c:v>
                </c:pt>
                <c:pt idx="1855">
                  <c:v>1940.6250000002074</c:v>
                </c:pt>
                <c:pt idx="1856">
                  <c:v>1940.7083333335406</c:v>
                </c:pt>
                <c:pt idx="1857">
                  <c:v>1940.7916666668739</c:v>
                </c:pt>
                <c:pt idx="1858">
                  <c:v>1940.8750000002071</c:v>
                </c:pt>
                <c:pt idx="1859">
                  <c:v>1940.9583333335404</c:v>
                </c:pt>
                <c:pt idx="1860">
                  <c:v>1941.0416666668737</c:v>
                </c:pt>
                <c:pt idx="1861">
                  <c:v>1941.1250000002069</c:v>
                </c:pt>
                <c:pt idx="1862">
                  <c:v>1941.2083333335402</c:v>
                </c:pt>
                <c:pt idx="1863">
                  <c:v>1941.2916666668734</c:v>
                </c:pt>
                <c:pt idx="1864">
                  <c:v>1941.3750000002067</c:v>
                </c:pt>
                <c:pt idx="1865">
                  <c:v>1941.4583333335399</c:v>
                </c:pt>
                <c:pt idx="1866">
                  <c:v>1941.5416666668732</c:v>
                </c:pt>
                <c:pt idx="1867">
                  <c:v>1941.6250000002065</c:v>
                </c:pt>
                <c:pt idx="1868">
                  <c:v>1941.7083333335397</c:v>
                </c:pt>
                <c:pt idx="1869">
                  <c:v>1941.791666666873</c:v>
                </c:pt>
                <c:pt idx="1870">
                  <c:v>1941.8750000002062</c:v>
                </c:pt>
                <c:pt idx="1871">
                  <c:v>1941.9583333335395</c:v>
                </c:pt>
                <c:pt idx="1872">
                  <c:v>1942.0416666668727</c:v>
                </c:pt>
                <c:pt idx="1873">
                  <c:v>1942.125000000206</c:v>
                </c:pt>
                <c:pt idx="1874">
                  <c:v>1942.2083333335393</c:v>
                </c:pt>
                <c:pt idx="1875">
                  <c:v>1942.2916666668725</c:v>
                </c:pt>
                <c:pt idx="1876">
                  <c:v>1942.3750000002058</c:v>
                </c:pt>
                <c:pt idx="1877">
                  <c:v>1942.458333333539</c:v>
                </c:pt>
                <c:pt idx="1878">
                  <c:v>1942.5416666668723</c:v>
                </c:pt>
                <c:pt idx="1879">
                  <c:v>1942.6250000002055</c:v>
                </c:pt>
                <c:pt idx="1880">
                  <c:v>1942.7083333335388</c:v>
                </c:pt>
                <c:pt idx="1881">
                  <c:v>1942.7916666668721</c:v>
                </c:pt>
                <c:pt idx="1882">
                  <c:v>1942.8750000002053</c:v>
                </c:pt>
                <c:pt idx="1883">
                  <c:v>1942.9583333335386</c:v>
                </c:pt>
                <c:pt idx="1884">
                  <c:v>1943.0416666668718</c:v>
                </c:pt>
                <c:pt idx="1885">
                  <c:v>1943.1250000002051</c:v>
                </c:pt>
                <c:pt idx="1886">
                  <c:v>1943.2083333335383</c:v>
                </c:pt>
                <c:pt idx="1887">
                  <c:v>1943.2916666668716</c:v>
                </c:pt>
                <c:pt idx="1888">
                  <c:v>1943.3750000002049</c:v>
                </c:pt>
                <c:pt idx="1889">
                  <c:v>1943.4583333335381</c:v>
                </c:pt>
                <c:pt idx="1890">
                  <c:v>1943.5416666668714</c:v>
                </c:pt>
                <c:pt idx="1891">
                  <c:v>1943.6250000002046</c:v>
                </c:pt>
                <c:pt idx="1892">
                  <c:v>1943.7083333335379</c:v>
                </c:pt>
                <c:pt idx="1893">
                  <c:v>1943.7916666668712</c:v>
                </c:pt>
                <c:pt idx="1894">
                  <c:v>1943.8750000002044</c:v>
                </c:pt>
                <c:pt idx="1895">
                  <c:v>1943.9583333335377</c:v>
                </c:pt>
                <c:pt idx="1896">
                  <c:v>1944.0416666668709</c:v>
                </c:pt>
                <c:pt idx="1897">
                  <c:v>1944.1250000002042</c:v>
                </c:pt>
                <c:pt idx="1898">
                  <c:v>1944.2083333335374</c:v>
                </c:pt>
                <c:pt idx="1899">
                  <c:v>1944.2916666668707</c:v>
                </c:pt>
                <c:pt idx="1900">
                  <c:v>1944.375000000204</c:v>
                </c:pt>
                <c:pt idx="1901">
                  <c:v>1944.4583333335372</c:v>
                </c:pt>
                <c:pt idx="1902">
                  <c:v>1944.5416666668705</c:v>
                </c:pt>
                <c:pt idx="1903">
                  <c:v>1944.6250000002037</c:v>
                </c:pt>
                <c:pt idx="1904">
                  <c:v>1944.708333333537</c:v>
                </c:pt>
                <c:pt idx="1905">
                  <c:v>1944.7916666668702</c:v>
                </c:pt>
                <c:pt idx="1906">
                  <c:v>1944.8750000002035</c:v>
                </c:pt>
                <c:pt idx="1907">
                  <c:v>1944.9583333335368</c:v>
                </c:pt>
                <c:pt idx="1908">
                  <c:v>1945.04166666687</c:v>
                </c:pt>
                <c:pt idx="1909">
                  <c:v>1945.1250000002033</c:v>
                </c:pt>
                <c:pt idx="1910">
                  <c:v>1945.2083333335365</c:v>
                </c:pt>
                <c:pt idx="1911">
                  <c:v>1945.2916666668698</c:v>
                </c:pt>
                <c:pt idx="1912">
                  <c:v>1945.375000000203</c:v>
                </c:pt>
                <c:pt idx="1913">
                  <c:v>1945.4583333335363</c:v>
                </c:pt>
                <c:pt idx="1914">
                  <c:v>1945.5416666668696</c:v>
                </c:pt>
                <c:pt idx="1915">
                  <c:v>1945.6250000002028</c:v>
                </c:pt>
                <c:pt idx="1916">
                  <c:v>1945.7083333335361</c:v>
                </c:pt>
                <c:pt idx="1917">
                  <c:v>1945.7916666668693</c:v>
                </c:pt>
                <c:pt idx="1918">
                  <c:v>1945.8750000002026</c:v>
                </c:pt>
                <c:pt idx="1919">
                  <c:v>1945.9583333335358</c:v>
                </c:pt>
                <c:pt idx="1920">
                  <c:v>1946.0416666668691</c:v>
                </c:pt>
                <c:pt idx="1921">
                  <c:v>1946.1250000002024</c:v>
                </c:pt>
                <c:pt idx="1922">
                  <c:v>1946.2083333335356</c:v>
                </c:pt>
                <c:pt idx="1923">
                  <c:v>1946.2916666668689</c:v>
                </c:pt>
                <c:pt idx="1924">
                  <c:v>1946.3750000002021</c:v>
                </c:pt>
                <c:pt idx="1925">
                  <c:v>1946.4583333335354</c:v>
                </c:pt>
                <c:pt idx="1926">
                  <c:v>1946.5416666668687</c:v>
                </c:pt>
                <c:pt idx="1927">
                  <c:v>1946.6250000002019</c:v>
                </c:pt>
                <c:pt idx="1928">
                  <c:v>1946.7083333335352</c:v>
                </c:pt>
                <c:pt idx="1929">
                  <c:v>1946.7916666668684</c:v>
                </c:pt>
                <c:pt idx="1930">
                  <c:v>1946.8750000002017</c:v>
                </c:pt>
                <c:pt idx="1931">
                  <c:v>1946.9583333335349</c:v>
                </c:pt>
                <c:pt idx="1932">
                  <c:v>1947.0416666668682</c:v>
                </c:pt>
                <c:pt idx="1933">
                  <c:v>1947.1250000002015</c:v>
                </c:pt>
                <c:pt idx="1934">
                  <c:v>1947.2083333335347</c:v>
                </c:pt>
                <c:pt idx="1935">
                  <c:v>1947.291666666868</c:v>
                </c:pt>
                <c:pt idx="1936">
                  <c:v>1947.3750000002012</c:v>
                </c:pt>
                <c:pt idx="1937">
                  <c:v>1947.4583333335345</c:v>
                </c:pt>
                <c:pt idx="1938">
                  <c:v>1947.5416666668677</c:v>
                </c:pt>
                <c:pt idx="1939">
                  <c:v>1947.625000000201</c:v>
                </c:pt>
                <c:pt idx="1940">
                  <c:v>1947.7083333335343</c:v>
                </c:pt>
                <c:pt idx="1941">
                  <c:v>1947.7916666668675</c:v>
                </c:pt>
                <c:pt idx="1942">
                  <c:v>1947.8750000002008</c:v>
                </c:pt>
                <c:pt idx="1943">
                  <c:v>1947.958333333534</c:v>
                </c:pt>
                <c:pt idx="1944">
                  <c:v>1948.0416666668673</c:v>
                </c:pt>
                <c:pt idx="1945">
                  <c:v>1948.1250000002005</c:v>
                </c:pt>
                <c:pt idx="1946">
                  <c:v>1948.2083333335338</c:v>
                </c:pt>
                <c:pt idx="1947">
                  <c:v>1948.2916666668671</c:v>
                </c:pt>
                <c:pt idx="1948">
                  <c:v>1948.3750000002003</c:v>
                </c:pt>
                <c:pt idx="1949">
                  <c:v>1948.4583333335336</c:v>
                </c:pt>
                <c:pt idx="1950">
                  <c:v>1948.5416666668668</c:v>
                </c:pt>
                <c:pt idx="1951">
                  <c:v>1948.6250000002001</c:v>
                </c:pt>
                <c:pt idx="1952">
                  <c:v>1948.7083333335333</c:v>
                </c:pt>
                <c:pt idx="1953">
                  <c:v>1948.7916666668666</c:v>
                </c:pt>
                <c:pt idx="1954">
                  <c:v>1948.8750000001999</c:v>
                </c:pt>
                <c:pt idx="1955">
                  <c:v>1948.9583333335331</c:v>
                </c:pt>
                <c:pt idx="1956">
                  <c:v>1949.0416666668664</c:v>
                </c:pt>
                <c:pt idx="1957">
                  <c:v>1949.1250000001996</c:v>
                </c:pt>
                <c:pt idx="1958">
                  <c:v>1949.2083333335329</c:v>
                </c:pt>
                <c:pt idx="1959">
                  <c:v>1949.2916666668661</c:v>
                </c:pt>
                <c:pt idx="1960">
                  <c:v>1949.3750000001994</c:v>
                </c:pt>
                <c:pt idx="1961">
                  <c:v>1949.4583333335327</c:v>
                </c:pt>
                <c:pt idx="1962">
                  <c:v>1949.5416666668659</c:v>
                </c:pt>
                <c:pt idx="1963">
                  <c:v>1949.6250000001992</c:v>
                </c:pt>
                <c:pt idx="1964">
                  <c:v>1949.7083333335324</c:v>
                </c:pt>
                <c:pt idx="1965">
                  <c:v>1949.7916666668657</c:v>
                </c:pt>
                <c:pt idx="1966">
                  <c:v>1949.875000000199</c:v>
                </c:pt>
                <c:pt idx="1967">
                  <c:v>1949.9583333335322</c:v>
                </c:pt>
                <c:pt idx="1968">
                  <c:v>1950.0416666668655</c:v>
                </c:pt>
                <c:pt idx="1969">
                  <c:v>1950.1250000001987</c:v>
                </c:pt>
                <c:pt idx="1970">
                  <c:v>1950.208333333532</c:v>
                </c:pt>
                <c:pt idx="1971">
                  <c:v>1950.2916666668652</c:v>
                </c:pt>
                <c:pt idx="1972">
                  <c:v>1950.3750000001985</c:v>
                </c:pt>
                <c:pt idx="1973">
                  <c:v>1950.4583333335318</c:v>
                </c:pt>
                <c:pt idx="1974">
                  <c:v>1950.541666666865</c:v>
                </c:pt>
                <c:pt idx="1975">
                  <c:v>1950.6250000001983</c:v>
                </c:pt>
                <c:pt idx="1976">
                  <c:v>1950.7083333335315</c:v>
                </c:pt>
                <c:pt idx="1977">
                  <c:v>1950.7916666668648</c:v>
                </c:pt>
                <c:pt idx="1978">
                  <c:v>1950.875000000198</c:v>
                </c:pt>
                <c:pt idx="1979">
                  <c:v>1950.9583333335313</c:v>
                </c:pt>
                <c:pt idx="1980">
                  <c:v>1951.0416666668646</c:v>
                </c:pt>
                <c:pt idx="1981">
                  <c:v>1951.1250000001978</c:v>
                </c:pt>
                <c:pt idx="1982">
                  <c:v>1951.2083333335311</c:v>
                </c:pt>
                <c:pt idx="1983">
                  <c:v>1951.2916666668643</c:v>
                </c:pt>
                <c:pt idx="1984">
                  <c:v>1951.3750000001976</c:v>
                </c:pt>
                <c:pt idx="1985">
                  <c:v>1951.4583333335308</c:v>
                </c:pt>
                <c:pt idx="1986">
                  <c:v>1951.5416666668641</c:v>
                </c:pt>
                <c:pt idx="1987">
                  <c:v>1951.6250000001974</c:v>
                </c:pt>
                <c:pt idx="1988">
                  <c:v>1951.7083333335306</c:v>
                </c:pt>
                <c:pt idx="1989">
                  <c:v>1951.7916666668639</c:v>
                </c:pt>
                <c:pt idx="1990">
                  <c:v>1951.8750000001971</c:v>
                </c:pt>
                <c:pt idx="1991">
                  <c:v>1951.9583333335304</c:v>
                </c:pt>
                <c:pt idx="1992">
                  <c:v>1952.0416666668636</c:v>
                </c:pt>
                <c:pt idx="1993">
                  <c:v>1952.1250000001969</c:v>
                </c:pt>
                <c:pt idx="1994">
                  <c:v>1952.2083333335302</c:v>
                </c:pt>
                <c:pt idx="1995">
                  <c:v>1952.2916666668634</c:v>
                </c:pt>
                <c:pt idx="1996">
                  <c:v>1952.3750000001967</c:v>
                </c:pt>
                <c:pt idx="1997">
                  <c:v>1952.4583333335299</c:v>
                </c:pt>
                <c:pt idx="1998">
                  <c:v>1952.5416666668632</c:v>
                </c:pt>
                <c:pt idx="1999">
                  <c:v>1952.6250000001965</c:v>
                </c:pt>
                <c:pt idx="2000">
                  <c:v>1952.7083333335297</c:v>
                </c:pt>
                <c:pt idx="2001">
                  <c:v>1952.791666666863</c:v>
                </c:pt>
                <c:pt idx="2002">
                  <c:v>1952.8750000001962</c:v>
                </c:pt>
                <c:pt idx="2003">
                  <c:v>1952.9583333335295</c:v>
                </c:pt>
                <c:pt idx="2004">
                  <c:v>1953.0416666668627</c:v>
                </c:pt>
                <c:pt idx="2005">
                  <c:v>1953.125000000196</c:v>
                </c:pt>
                <c:pt idx="2006">
                  <c:v>1953.2083333335293</c:v>
                </c:pt>
                <c:pt idx="2007">
                  <c:v>1953.2916666668625</c:v>
                </c:pt>
                <c:pt idx="2008">
                  <c:v>1953.3750000001958</c:v>
                </c:pt>
                <c:pt idx="2009">
                  <c:v>1953.458333333529</c:v>
                </c:pt>
                <c:pt idx="2010">
                  <c:v>1953.5416666668623</c:v>
                </c:pt>
                <c:pt idx="2011">
                  <c:v>1953.6250000001955</c:v>
                </c:pt>
                <c:pt idx="2012">
                  <c:v>1953.7083333335288</c:v>
                </c:pt>
                <c:pt idx="2013">
                  <c:v>1953.7916666668621</c:v>
                </c:pt>
                <c:pt idx="2014">
                  <c:v>1953.8750000001953</c:v>
                </c:pt>
                <c:pt idx="2015">
                  <c:v>1953.9583333335286</c:v>
                </c:pt>
                <c:pt idx="2016">
                  <c:v>1954.0416666668618</c:v>
                </c:pt>
                <c:pt idx="2017">
                  <c:v>1954.1250000001951</c:v>
                </c:pt>
                <c:pt idx="2018">
                  <c:v>1954.2083333335283</c:v>
                </c:pt>
                <c:pt idx="2019">
                  <c:v>1954.2916666668616</c:v>
                </c:pt>
                <c:pt idx="2020">
                  <c:v>1954.3750000001949</c:v>
                </c:pt>
                <c:pt idx="2021">
                  <c:v>1954.4583333335281</c:v>
                </c:pt>
                <c:pt idx="2022">
                  <c:v>1954.5416666668614</c:v>
                </c:pt>
                <c:pt idx="2023">
                  <c:v>1954.6250000001946</c:v>
                </c:pt>
                <c:pt idx="2024">
                  <c:v>1954.7083333335279</c:v>
                </c:pt>
                <c:pt idx="2025">
                  <c:v>1954.7916666668611</c:v>
                </c:pt>
                <c:pt idx="2026">
                  <c:v>1954.8750000001944</c:v>
                </c:pt>
                <c:pt idx="2027">
                  <c:v>1954.9583333335277</c:v>
                </c:pt>
                <c:pt idx="2028">
                  <c:v>1955.0416666668609</c:v>
                </c:pt>
                <c:pt idx="2029">
                  <c:v>1955.1250000001942</c:v>
                </c:pt>
                <c:pt idx="2030">
                  <c:v>1955.2083333335274</c:v>
                </c:pt>
                <c:pt idx="2031">
                  <c:v>1955.2916666668607</c:v>
                </c:pt>
                <c:pt idx="2032">
                  <c:v>1955.3750000001939</c:v>
                </c:pt>
                <c:pt idx="2033">
                  <c:v>1955.4583333335272</c:v>
                </c:pt>
                <c:pt idx="2034">
                  <c:v>1955.5416666668605</c:v>
                </c:pt>
                <c:pt idx="2035">
                  <c:v>1955.6250000001937</c:v>
                </c:pt>
                <c:pt idx="2036">
                  <c:v>1955.708333333527</c:v>
                </c:pt>
                <c:pt idx="2037">
                  <c:v>1955.7916666668602</c:v>
                </c:pt>
                <c:pt idx="2038">
                  <c:v>1955.8750000001935</c:v>
                </c:pt>
                <c:pt idx="2039">
                  <c:v>1955.9583333335268</c:v>
                </c:pt>
                <c:pt idx="2040">
                  <c:v>1956.04166666686</c:v>
                </c:pt>
                <c:pt idx="2041">
                  <c:v>1956.1250000001933</c:v>
                </c:pt>
                <c:pt idx="2042">
                  <c:v>1956.2083333335265</c:v>
                </c:pt>
                <c:pt idx="2043">
                  <c:v>1956.2916666668598</c:v>
                </c:pt>
                <c:pt idx="2044">
                  <c:v>1956.375000000193</c:v>
                </c:pt>
                <c:pt idx="2045">
                  <c:v>1956.4583333335263</c:v>
                </c:pt>
                <c:pt idx="2046">
                  <c:v>1956.5416666668596</c:v>
                </c:pt>
                <c:pt idx="2047">
                  <c:v>1956.6250000001928</c:v>
                </c:pt>
                <c:pt idx="2048">
                  <c:v>1956.7083333335261</c:v>
                </c:pt>
                <c:pt idx="2049">
                  <c:v>1956.7916666668593</c:v>
                </c:pt>
                <c:pt idx="2050">
                  <c:v>1956.8750000001926</c:v>
                </c:pt>
                <c:pt idx="2051">
                  <c:v>1956.9583333335258</c:v>
                </c:pt>
                <c:pt idx="2052">
                  <c:v>1957.0416666668591</c:v>
                </c:pt>
                <c:pt idx="2053">
                  <c:v>1957.1250000001924</c:v>
                </c:pt>
                <c:pt idx="2054">
                  <c:v>1957.2083333335256</c:v>
                </c:pt>
                <c:pt idx="2055">
                  <c:v>1957.2916666668589</c:v>
                </c:pt>
                <c:pt idx="2056">
                  <c:v>1957.3750000001921</c:v>
                </c:pt>
                <c:pt idx="2057">
                  <c:v>1957.4583333335254</c:v>
                </c:pt>
                <c:pt idx="2058">
                  <c:v>1957.5416666668586</c:v>
                </c:pt>
                <c:pt idx="2059">
                  <c:v>1957.6250000001919</c:v>
                </c:pt>
                <c:pt idx="2060">
                  <c:v>1957.7083333335252</c:v>
                </c:pt>
                <c:pt idx="2061">
                  <c:v>1957.7916666668584</c:v>
                </c:pt>
                <c:pt idx="2062">
                  <c:v>1957.8750000001917</c:v>
                </c:pt>
                <c:pt idx="2063">
                  <c:v>1957.9583333335249</c:v>
                </c:pt>
                <c:pt idx="2064">
                  <c:v>1958.0416666668582</c:v>
                </c:pt>
                <c:pt idx="2065">
                  <c:v>1958.1250000001914</c:v>
                </c:pt>
                <c:pt idx="2066">
                  <c:v>1958.2083333335247</c:v>
                </c:pt>
                <c:pt idx="2067">
                  <c:v>1958.291666666858</c:v>
                </c:pt>
                <c:pt idx="2068">
                  <c:v>1958.3750000001912</c:v>
                </c:pt>
                <c:pt idx="2069">
                  <c:v>1958.4583333335245</c:v>
                </c:pt>
                <c:pt idx="2070">
                  <c:v>1958.5416666668577</c:v>
                </c:pt>
                <c:pt idx="2071">
                  <c:v>1958.625000000191</c:v>
                </c:pt>
                <c:pt idx="2072">
                  <c:v>1958.7083333335243</c:v>
                </c:pt>
                <c:pt idx="2073">
                  <c:v>1958.7916666668575</c:v>
                </c:pt>
                <c:pt idx="2074">
                  <c:v>1958.8750000001908</c:v>
                </c:pt>
                <c:pt idx="2075">
                  <c:v>1958.958333333524</c:v>
                </c:pt>
                <c:pt idx="2076">
                  <c:v>1959.0416666668573</c:v>
                </c:pt>
                <c:pt idx="2077">
                  <c:v>1959.1250000001905</c:v>
                </c:pt>
                <c:pt idx="2078">
                  <c:v>1959.2083333335238</c:v>
                </c:pt>
                <c:pt idx="2079">
                  <c:v>1959.2916666668571</c:v>
                </c:pt>
                <c:pt idx="2080">
                  <c:v>1959.3750000001903</c:v>
                </c:pt>
                <c:pt idx="2081">
                  <c:v>1959.4583333335236</c:v>
                </c:pt>
                <c:pt idx="2082">
                  <c:v>1959.5416666668568</c:v>
                </c:pt>
                <c:pt idx="2083">
                  <c:v>1959.6250000001901</c:v>
                </c:pt>
                <c:pt idx="2084">
                  <c:v>1959.7083333335233</c:v>
                </c:pt>
                <c:pt idx="2085">
                  <c:v>1959.7916666668566</c:v>
                </c:pt>
                <c:pt idx="2086">
                  <c:v>1959.8750000001899</c:v>
                </c:pt>
                <c:pt idx="2087">
                  <c:v>1959.9583333335231</c:v>
                </c:pt>
                <c:pt idx="2088">
                  <c:v>1960.0416666668564</c:v>
                </c:pt>
                <c:pt idx="2089">
                  <c:v>1960.1250000001896</c:v>
                </c:pt>
                <c:pt idx="2090">
                  <c:v>1960.2083333335229</c:v>
                </c:pt>
                <c:pt idx="2091">
                  <c:v>1960.2916666668561</c:v>
                </c:pt>
                <c:pt idx="2092">
                  <c:v>1960.3750000001894</c:v>
                </c:pt>
                <c:pt idx="2093">
                  <c:v>1960.4583333335227</c:v>
                </c:pt>
                <c:pt idx="2094">
                  <c:v>1960.5416666668559</c:v>
                </c:pt>
                <c:pt idx="2095">
                  <c:v>1960.6250000001892</c:v>
                </c:pt>
                <c:pt idx="2096">
                  <c:v>1960.7083333335224</c:v>
                </c:pt>
                <c:pt idx="2097">
                  <c:v>1960.7916666668557</c:v>
                </c:pt>
                <c:pt idx="2098">
                  <c:v>1960.8750000001889</c:v>
                </c:pt>
                <c:pt idx="2099">
                  <c:v>1960.9583333335222</c:v>
                </c:pt>
                <c:pt idx="2100">
                  <c:v>1961.0416666668555</c:v>
                </c:pt>
                <c:pt idx="2101">
                  <c:v>1961.1250000001887</c:v>
                </c:pt>
                <c:pt idx="2102">
                  <c:v>1961.208333333522</c:v>
                </c:pt>
                <c:pt idx="2103">
                  <c:v>1961.2916666668552</c:v>
                </c:pt>
                <c:pt idx="2104">
                  <c:v>1961.3750000001885</c:v>
                </c:pt>
                <c:pt idx="2105">
                  <c:v>1961.4583333335218</c:v>
                </c:pt>
                <c:pt idx="2106">
                  <c:v>1961.541666666855</c:v>
                </c:pt>
                <c:pt idx="2107">
                  <c:v>1961.6250000001883</c:v>
                </c:pt>
                <c:pt idx="2108">
                  <c:v>1961.7083333335215</c:v>
                </c:pt>
                <c:pt idx="2109">
                  <c:v>1961.7916666668548</c:v>
                </c:pt>
                <c:pt idx="2110">
                  <c:v>1961.875000000188</c:v>
                </c:pt>
                <c:pt idx="2111">
                  <c:v>1961.9583333335213</c:v>
                </c:pt>
                <c:pt idx="2112">
                  <c:v>1962.0416666668546</c:v>
                </c:pt>
                <c:pt idx="2113">
                  <c:v>1962.1250000001878</c:v>
                </c:pt>
                <c:pt idx="2114">
                  <c:v>1962.2083333335211</c:v>
                </c:pt>
                <c:pt idx="2115">
                  <c:v>1962.2916666668543</c:v>
                </c:pt>
                <c:pt idx="2116">
                  <c:v>1962.3750000001876</c:v>
                </c:pt>
                <c:pt idx="2117">
                  <c:v>1962.4583333335208</c:v>
                </c:pt>
                <c:pt idx="2118">
                  <c:v>1962.5416666668541</c:v>
                </c:pt>
                <c:pt idx="2119">
                  <c:v>1962.6250000001874</c:v>
                </c:pt>
                <c:pt idx="2120">
                  <c:v>1962.7083333335206</c:v>
                </c:pt>
                <c:pt idx="2121">
                  <c:v>1962.7916666668539</c:v>
                </c:pt>
                <c:pt idx="2122">
                  <c:v>1962.8750000001871</c:v>
                </c:pt>
                <c:pt idx="2123">
                  <c:v>1962.9583333335204</c:v>
                </c:pt>
                <c:pt idx="2124">
                  <c:v>1963.0416666668536</c:v>
                </c:pt>
                <c:pt idx="2125">
                  <c:v>1963.1250000001869</c:v>
                </c:pt>
                <c:pt idx="2126">
                  <c:v>1963.2083333335202</c:v>
                </c:pt>
                <c:pt idx="2127">
                  <c:v>1963.2916666668534</c:v>
                </c:pt>
                <c:pt idx="2128">
                  <c:v>1963.3750000001867</c:v>
                </c:pt>
                <c:pt idx="2129">
                  <c:v>1963.4583333335199</c:v>
                </c:pt>
                <c:pt idx="2130">
                  <c:v>1963.5416666668532</c:v>
                </c:pt>
                <c:pt idx="2131">
                  <c:v>1963.6250000001864</c:v>
                </c:pt>
                <c:pt idx="2132">
                  <c:v>1963.7083333335197</c:v>
                </c:pt>
                <c:pt idx="2133">
                  <c:v>1963.791666666853</c:v>
                </c:pt>
                <c:pt idx="2134">
                  <c:v>1963.8750000001862</c:v>
                </c:pt>
                <c:pt idx="2135">
                  <c:v>1963.9583333335195</c:v>
                </c:pt>
                <c:pt idx="2136">
                  <c:v>1964.0416666668527</c:v>
                </c:pt>
                <c:pt idx="2137">
                  <c:v>1964.125000000186</c:v>
                </c:pt>
                <c:pt idx="2138">
                  <c:v>1964.2083333335192</c:v>
                </c:pt>
                <c:pt idx="2139">
                  <c:v>1964.2916666668525</c:v>
                </c:pt>
                <c:pt idx="2140">
                  <c:v>1964.3750000001858</c:v>
                </c:pt>
                <c:pt idx="2141">
                  <c:v>1964.458333333519</c:v>
                </c:pt>
                <c:pt idx="2142">
                  <c:v>1964.5416666668523</c:v>
                </c:pt>
                <c:pt idx="2143">
                  <c:v>1964.6250000001855</c:v>
                </c:pt>
                <c:pt idx="2144">
                  <c:v>1964.7083333335188</c:v>
                </c:pt>
                <c:pt idx="2145">
                  <c:v>1964.7916666668521</c:v>
                </c:pt>
                <c:pt idx="2146">
                  <c:v>1964.8750000001853</c:v>
                </c:pt>
                <c:pt idx="2147">
                  <c:v>1964.9583333335186</c:v>
                </c:pt>
                <c:pt idx="2148">
                  <c:v>1965.0416666668518</c:v>
                </c:pt>
                <c:pt idx="2149">
                  <c:v>1965.1250000001851</c:v>
                </c:pt>
                <c:pt idx="2150">
                  <c:v>1965.2083333335183</c:v>
                </c:pt>
                <c:pt idx="2151">
                  <c:v>1965.2916666668516</c:v>
                </c:pt>
                <c:pt idx="2152">
                  <c:v>1965.3750000001849</c:v>
                </c:pt>
                <c:pt idx="2153">
                  <c:v>1965.4583333335181</c:v>
                </c:pt>
                <c:pt idx="2154">
                  <c:v>1965.5416666668514</c:v>
                </c:pt>
                <c:pt idx="2155">
                  <c:v>1965.6250000001846</c:v>
                </c:pt>
                <c:pt idx="2156">
                  <c:v>1965.7083333335179</c:v>
                </c:pt>
                <c:pt idx="2157">
                  <c:v>1965.7916666668511</c:v>
                </c:pt>
                <c:pt idx="2158">
                  <c:v>1965.8750000001844</c:v>
                </c:pt>
                <c:pt idx="2159">
                  <c:v>1965.9583333335177</c:v>
                </c:pt>
                <c:pt idx="2160">
                  <c:v>1966.0416666668509</c:v>
                </c:pt>
                <c:pt idx="2161">
                  <c:v>1966.1250000001842</c:v>
                </c:pt>
                <c:pt idx="2162">
                  <c:v>1966.2083333335174</c:v>
                </c:pt>
                <c:pt idx="2163">
                  <c:v>1966.2916666668507</c:v>
                </c:pt>
                <c:pt idx="2164">
                  <c:v>1966.3750000001839</c:v>
                </c:pt>
                <c:pt idx="2165">
                  <c:v>1966.4583333335172</c:v>
                </c:pt>
                <c:pt idx="2166">
                  <c:v>1966.5416666668505</c:v>
                </c:pt>
                <c:pt idx="2167">
                  <c:v>1966.6250000001837</c:v>
                </c:pt>
                <c:pt idx="2168">
                  <c:v>1966.708333333517</c:v>
                </c:pt>
                <c:pt idx="2169">
                  <c:v>1966.7916666668502</c:v>
                </c:pt>
                <c:pt idx="2170">
                  <c:v>1966.8750000001835</c:v>
                </c:pt>
                <c:pt idx="2171">
                  <c:v>1966.9583333335167</c:v>
                </c:pt>
                <c:pt idx="2172">
                  <c:v>1967.04166666685</c:v>
                </c:pt>
                <c:pt idx="2173">
                  <c:v>1967.1250000001833</c:v>
                </c:pt>
                <c:pt idx="2174">
                  <c:v>1967.2083333335165</c:v>
                </c:pt>
                <c:pt idx="2175">
                  <c:v>1967.2916666668498</c:v>
                </c:pt>
                <c:pt idx="2176">
                  <c:v>1967.375000000183</c:v>
                </c:pt>
                <c:pt idx="2177">
                  <c:v>1967.4583333335163</c:v>
                </c:pt>
                <c:pt idx="2178">
                  <c:v>1967.5416666668496</c:v>
                </c:pt>
                <c:pt idx="2179">
                  <c:v>1967.6250000001828</c:v>
                </c:pt>
                <c:pt idx="2180">
                  <c:v>1967.7083333335161</c:v>
                </c:pt>
                <c:pt idx="2181">
                  <c:v>1967.7916666668493</c:v>
                </c:pt>
                <c:pt idx="2182">
                  <c:v>1967.8750000001826</c:v>
                </c:pt>
                <c:pt idx="2183">
                  <c:v>1967.9583333335158</c:v>
                </c:pt>
                <c:pt idx="2184">
                  <c:v>1968.0416666668491</c:v>
                </c:pt>
                <c:pt idx="2185">
                  <c:v>1968.1250000001824</c:v>
                </c:pt>
                <c:pt idx="2186">
                  <c:v>1968.2083333335156</c:v>
                </c:pt>
                <c:pt idx="2187">
                  <c:v>1968.2916666668489</c:v>
                </c:pt>
                <c:pt idx="2188">
                  <c:v>1968.3750000001821</c:v>
                </c:pt>
                <c:pt idx="2189">
                  <c:v>1968.4583333335154</c:v>
                </c:pt>
                <c:pt idx="2190">
                  <c:v>1968.5416666668486</c:v>
                </c:pt>
                <c:pt idx="2191">
                  <c:v>1968.6250000001819</c:v>
                </c:pt>
                <c:pt idx="2192">
                  <c:v>1968.7083333335152</c:v>
                </c:pt>
                <c:pt idx="2193">
                  <c:v>1968.7916666668484</c:v>
                </c:pt>
                <c:pt idx="2194">
                  <c:v>1968.8750000001817</c:v>
                </c:pt>
                <c:pt idx="2195">
                  <c:v>1968.9583333335149</c:v>
                </c:pt>
                <c:pt idx="2196">
                  <c:v>1969.0416666668482</c:v>
                </c:pt>
                <c:pt idx="2197">
                  <c:v>1969.1250000001814</c:v>
                </c:pt>
                <c:pt idx="2198">
                  <c:v>1969.2083333335147</c:v>
                </c:pt>
                <c:pt idx="2199">
                  <c:v>1969.291666666848</c:v>
                </c:pt>
                <c:pt idx="2200">
                  <c:v>1969.3750000001812</c:v>
                </c:pt>
                <c:pt idx="2201">
                  <c:v>1969.4583333335145</c:v>
                </c:pt>
                <c:pt idx="2202">
                  <c:v>1969.5416666668477</c:v>
                </c:pt>
                <c:pt idx="2203">
                  <c:v>1969.625000000181</c:v>
                </c:pt>
                <c:pt idx="2204">
                  <c:v>1969.7083333335142</c:v>
                </c:pt>
                <c:pt idx="2205">
                  <c:v>1969.7916666668475</c:v>
                </c:pt>
                <c:pt idx="2206">
                  <c:v>1969.8750000001808</c:v>
                </c:pt>
                <c:pt idx="2207">
                  <c:v>1969.958333333514</c:v>
                </c:pt>
                <c:pt idx="2208">
                  <c:v>1970.0416666668473</c:v>
                </c:pt>
                <c:pt idx="2209">
                  <c:v>1970.1250000001805</c:v>
                </c:pt>
                <c:pt idx="2210">
                  <c:v>1970.2083333335138</c:v>
                </c:pt>
                <c:pt idx="2211">
                  <c:v>1970.291666666847</c:v>
                </c:pt>
                <c:pt idx="2212">
                  <c:v>1970.3750000001803</c:v>
                </c:pt>
                <c:pt idx="2213">
                  <c:v>1970.4583333335136</c:v>
                </c:pt>
                <c:pt idx="2214">
                  <c:v>1970.5416666668468</c:v>
                </c:pt>
                <c:pt idx="2215">
                  <c:v>1970.6250000001801</c:v>
                </c:pt>
                <c:pt idx="2216">
                  <c:v>1970.7083333335133</c:v>
                </c:pt>
                <c:pt idx="2217">
                  <c:v>1970.7916666668466</c:v>
                </c:pt>
                <c:pt idx="2218">
                  <c:v>1970.8750000001799</c:v>
                </c:pt>
                <c:pt idx="2219">
                  <c:v>1970.9583333335131</c:v>
                </c:pt>
                <c:pt idx="2220">
                  <c:v>1971.0416666668464</c:v>
                </c:pt>
                <c:pt idx="2221">
                  <c:v>1971.1250000001796</c:v>
                </c:pt>
                <c:pt idx="2222">
                  <c:v>1971.2083333335129</c:v>
                </c:pt>
                <c:pt idx="2223">
                  <c:v>1971.2916666668461</c:v>
                </c:pt>
                <c:pt idx="2224">
                  <c:v>1971.3750000001794</c:v>
                </c:pt>
                <c:pt idx="2225">
                  <c:v>1971.4583333335127</c:v>
                </c:pt>
                <c:pt idx="2226">
                  <c:v>1971.5416666668459</c:v>
                </c:pt>
                <c:pt idx="2227">
                  <c:v>1971.6250000001792</c:v>
                </c:pt>
                <c:pt idx="2228">
                  <c:v>1971.7083333335124</c:v>
                </c:pt>
                <c:pt idx="2229">
                  <c:v>1971.7916666668457</c:v>
                </c:pt>
                <c:pt idx="2230">
                  <c:v>1971.8750000001789</c:v>
                </c:pt>
                <c:pt idx="2231">
                  <c:v>1971.9583333335122</c:v>
                </c:pt>
                <c:pt idx="2232">
                  <c:v>1972.0416666668455</c:v>
                </c:pt>
                <c:pt idx="2233">
                  <c:v>1972.1250000001787</c:v>
                </c:pt>
                <c:pt idx="2234">
                  <c:v>1972.208333333512</c:v>
                </c:pt>
                <c:pt idx="2235">
                  <c:v>1972.2916666668452</c:v>
                </c:pt>
                <c:pt idx="2236">
                  <c:v>1972.3750000001785</c:v>
                </c:pt>
                <c:pt idx="2237">
                  <c:v>1972.4583333335117</c:v>
                </c:pt>
                <c:pt idx="2238">
                  <c:v>1972.541666666845</c:v>
                </c:pt>
                <c:pt idx="2239">
                  <c:v>1972.6250000001783</c:v>
                </c:pt>
                <c:pt idx="2240">
                  <c:v>1972.7083333335115</c:v>
                </c:pt>
                <c:pt idx="2241">
                  <c:v>1972.7916666668448</c:v>
                </c:pt>
                <c:pt idx="2242">
                  <c:v>1972.875000000178</c:v>
                </c:pt>
                <c:pt idx="2243">
                  <c:v>1972.9583333335113</c:v>
                </c:pt>
                <c:pt idx="2244">
                  <c:v>1973.0416666668445</c:v>
                </c:pt>
                <c:pt idx="2245">
                  <c:v>1973.1250000001778</c:v>
                </c:pt>
                <c:pt idx="2246">
                  <c:v>1973.2083333335111</c:v>
                </c:pt>
                <c:pt idx="2247">
                  <c:v>1973.2916666668443</c:v>
                </c:pt>
                <c:pt idx="2248">
                  <c:v>1973.3750000001776</c:v>
                </c:pt>
                <c:pt idx="2249">
                  <c:v>1973.4583333335108</c:v>
                </c:pt>
                <c:pt idx="2250">
                  <c:v>1973.5416666668441</c:v>
                </c:pt>
                <c:pt idx="2251">
                  <c:v>1973.6250000001774</c:v>
                </c:pt>
                <c:pt idx="2252">
                  <c:v>1973.7083333335106</c:v>
                </c:pt>
                <c:pt idx="2253">
                  <c:v>1973.7916666668439</c:v>
                </c:pt>
                <c:pt idx="2254">
                  <c:v>1973.8750000001771</c:v>
                </c:pt>
                <c:pt idx="2255">
                  <c:v>1973.9583333335104</c:v>
                </c:pt>
                <c:pt idx="2256">
                  <c:v>1974.0416666668436</c:v>
                </c:pt>
                <c:pt idx="2257">
                  <c:v>1974.1250000001769</c:v>
                </c:pt>
                <c:pt idx="2258">
                  <c:v>1974.2083333335102</c:v>
                </c:pt>
                <c:pt idx="2259">
                  <c:v>1974.2916666668434</c:v>
                </c:pt>
                <c:pt idx="2260">
                  <c:v>1974.3750000001767</c:v>
                </c:pt>
                <c:pt idx="2261">
                  <c:v>1974.4583333335099</c:v>
                </c:pt>
                <c:pt idx="2262">
                  <c:v>1974.5416666668432</c:v>
                </c:pt>
                <c:pt idx="2263">
                  <c:v>1974.6250000001764</c:v>
                </c:pt>
                <c:pt idx="2264">
                  <c:v>1974.7083333335097</c:v>
                </c:pt>
                <c:pt idx="2265">
                  <c:v>1974.791666666843</c:v>
                </c:pt>
                <c:pt idx="2266">
                  <c:v>1974.8750000001762</c:v>
                </c:pt>
                <c:pt idx="2267">
                  <c:v>1974.9583333335095</c:v>
                </c:pt>
                <c:pt idx="2268">
                  <c:v>1975.0416666668427</c:v>
                </c:pt>
                <c:pt idx="2269">
                  <c:v>1975.125000000176</c:v>
                </c:pt>
                <c:pt idx="2270">
                  <c:v>1975.2083333335092</c:v>
                </c:pt>
                <c:pt idx="2271">
                  <c:v>1975.2916666668425</c:v>
                </c:pt>
                <c:pt idx="2272">
                  <c:v>1975.3750000001758</c:v>
                </c:pt>
                <c:pt idx="2273">
                  <c:v>1975.458333333509</c:v>
                </c:pt>
                <c:pt idx="2274">
                  <c:v>1975.5416666668423</c:v>
                </c:pt>
                <c:pt idx="2275">
                  <c:v>1975.6250000001755</c:v>
                </c:pt>
                <c:pt idx="2276">
                  <c:v>1975.7083333335088</c:v>
                </c:pt>
                <c:pt idx="2277">
                  <c:v>1975.791666666842</c:v>
                </c:pt>
                <c:pt idx="2278">
                  <c:v>1975.8750000001753</c:v>
                </c:pt>
                <c:pt idx="2279">
                  <c:v>1975.9583333335086</c:v>
                </c:pt>
                <c:pt idx="2280">
                  <c:v>1976.0416666668418</c:v>
                </c:pt>
                <c:pt idx="2281">
                  <c:v>1976.1250000001751</c:v>
                </c:pt>
                <c:pt idx="2282">
                  <c:v>1976.2083333335083</c:v>
                </c:pt>
                <c:pt idx="2283">
                  <c:v>1976.2916666668416</c:v>
                </c:pt>
                <c:pt idx="2284">
                  <c:v>1976.3750000001749</c:v>
                </c:pt>
                <c:pt idx="2285">
                  <c:v>1976.4583333335081</c:v>
                </c:pt>
                <c:pt idx="2286">
                  <c:v>1976.5416666668414</c:v>
                </c:pt>
                <c:pt idx="2287">
                  <c:v>1976.6250000001746</c:v>
                </c:pt>
                <c:pt idx="2288">
                  <c:v>1976.7083333335079</c:v>
                </c:pt>
                <c:pt idx="2289">
                  <c:v>1976.7916666668411</c:v>
                </c:pt>
                <c:pt idx="2290">
                  <c:v>1976.8750000001744</c:v>
                </c:pt>
                <c:pt idx="2291">
                  <c:v>1976.9583333335077</c:v>
                </c:pt>
                <c:pt idx="2292">
                  <c:v>1977.0416666668409</c:v>
                </c:pt>
                <c:pt idx="2293">
                  <c:v>1977.1250000001742</c:v>
                </c:pt>
                <c:pt idx="2294">
                  <c:v>1977.2083333335074</c:v>
                </c:pt>
                <c:pt idx="2295">
                  <c:v>1977.2916666668407</c:v>
                </c:pt>
                <c:pt idx="2296">
                  <c:v>1977.3750000001739</c:v>
                </c:pt>
                <c:pt idx="2297">
                  <c:v>1977.4583333335072</c:v>
                </c:pt>
                <c:pt idx="2298">
                  <c:v>1977.5416666668405</c:v>
                </c:pt>
                <c:pt idx="2299">
                  <c:v>1977.6250000001737</c:v>
                </c:pt>
                <c:pt idx="2300">
                  <c:v>1977.708333333507</c:v>
                </c:pt>
                <c:pt idx="2301">
                  <c:v>1977.7916666668402</c:v>
                </c:pt>
                <c:pt idx="2302">
                  <c:v>1977.8750000001735</c:v>
                </c:pt>
                <c:pt idx="2303">
                  <c:v>1977.9583333335067</c:v>
                </c:pt>
                <c:pt idx="2304">
                  <c:v>1978.04166666684</c:v>
                </c:pt>
                <c:pt idx="2305">
                  <c:v>1978.1250000001733</c:v>
                </c:pt>
                <c:pt idx="2306">
                  <c:v>1978.2083333335065</c:v>
                </c:pt>
                <c:pt idx="2307">
                  <c:v>1978.2916666668398</c:v>
                </c:pt>
                <c:pt idx="2308">
                  <c:v>1978.375000000173</c:v>
                </c:pt>
                <c:pt idx="2309">
                  <c:v>1978.4583333335063</c:v>
                </c:pt>
                <c:pt idx="2310">
                  <c:v>1978.5416666668395</c:v>
                </c:pt>
                <c:pt idx="2311">
                  <c:v>1978.6250000001728</c:v>
                </c:pt>
                <c:pt idx="2312">
                  <c:v>1978.7083333335061</c:v>
                </c:pt>
                <c:pt idx="2313">
                  <c:v>1978.7916666668393</c:v>
                </c:pt>
                <c:pt idx="2314">
                  <c:v>1978.8750000001726</c:v>
                </c:pt>
                <c:pt idx="2315">
                  <c:v>1978.9583333335058</c:v>
                </c:pt>
                <c:pt idx="2316">
                  <c:v>1979.0416666668391</c:v>
                </c:pt>
                <c:pt idx="2317">
                  <c:v>1979.1250000001723</c:v>
                </c:pt>
                <c:pt idx="2318">
                  <c:v>1979.2083333335056</c:v>
                </c:pt>
                <c:pt idx="2319">
                  <c:v>1979.2916666668389</c:v>
                </c:pt>
                <c:pt idx="2320">
                  <c:v>1979.3750000001721</c:v>
                </c:pt>
                <c:pt idx="2321">
                  <c:v>1979.4583333335054</c:v>
                </c:pt>
                <c:pt idx="2322">
                  <c:v>1979.5416666668386</c:v>
                </c:pt>
                <c:pt idx="2323">
                  <c:v>1979.6250000001719</c:v>
                </c:pt>
                <c:pt idx="2324">
                  <c:v>1979.7083333335052</c:v>
                </c:pt>
                <c:pt idx="2325">
                  <c:v>1979.7916666668384</c:v>
                </c:pt>
                <c:pt idx="2326">
                  <c:v>1979.8750000001717</c:v>
                </c:pt>
                <c:pt idx="2327">
                  <c:v>1979.9583333335049</c:v>
                </c:pt>
                <c:pt idx="2328">
                  <c:v>1980.0416666668382</c:v>
                </c:pt>
                <c:pt idx="2329">
                  <c:v>1980.1250000001714</c:v>
                </c:pt>
                <c:pt idx="2330">
                  <c:v>1980.2083333335047</c:v>
                </c:pt>
                <c:pt idx="2331">
                  <c:v>1980.291666666838</c:v>
                </c:pt>
                <c:pt idx="2332">
                  <c:v>1980.3750000001712</c:v>
                </c:pt>
                <c:pt idx="2333">
                  <c:v>1980.4583333335045</c:v>
                </c:pt>
                <c:pt idx="2334">
                  <c:v>1980.5416666668377</c:v>
                </c:pt>
                <c:pt idx="2335">
                  <c:v>1980.625000000171</c:v>
                </c:pt>
                <c:pt idx="2336">
                  <c:v>1980.7083333335042</c:v>
                </c:pt>
                <c:pt idx="2337">
                  <c:v>1980.7916666668375</c:v>
                </c:pt>
                <c:pt idx="2338">
                  <c:v>1980.8750000001708</c:v>
                </c:pt>
                <c:pt idx="2339">
                  <c:v>1980.958333333504</c:v>
                </c:pt>
                <c:pt idx="2340">
                  <c:v>1981.0416666668373</c:v>
                </c:pt>
                <c:pt idx="2341">
                  <c:v>1981.1250000001705</c:v>
                </c:pt>
                <c:pt idx="2342">
                  <c:v>1981.2083333335038</c:v>
                </c:pt>
                <c:pt idx="2343">
                  <c:v>1981.291666666837</c:v>
                </c:pt>
                <c:pt idx="2344">
                  <c:v>1981.3750000001703</c:v>
                </c:pt>
                <c:pt idx="2345">
                  <c:v>1981.4583333335036</c:v>
                </c:pt>
                <c:pt idx="2346">
                  <c:v>1981.5416666668368</c:v>
                </c:pt>
                <c:pt idx="2347">
                  <c:v>1981.6250000001701</c:v>
                </c:pt>
                <c:pt idx="2348">
                  <c:v>1981.7083333335033</c:v>
                </c:pt>
                <c:pt idx="2349">
                  <c:v>1981.7916666668366</c:v>
                </c:pt>
                <c:pt idx="2350">
                  <c:v>1981.8750000001698</c:v>
                </c:pt>
                <c:pt idx="2351">
                  <c:v>1981.9583333335031</c:v>
                </c:pt>
                <c:pt idx="2352">
                  <c:v>1982.0416666668364</c:v>
                </c:pt>
                <c:pt idx="2353">
                  <c:v>1982.1250000001696</c:v>
                </c:pt>
                <c:pt idx="2354">
                  <c:v>1982.2083333335029</c:v>
                </c:pt>
                <c:pt idx="2355">
                  <c:v>1982.2916666668361</c:v>
                </c:pt>
                <c:pt idx="2356">
                  <c:v>1982.3750000001694</c:v>
                </c:pt>
                <c:pt idx="2357">
                  <c:v>1982.4583333335027</c:v>
                </c:pt>
                <c:pt idx="2358">
                  <c:v>1982.5416666668359</c:v>
                </c:pt>
                <c:pt idx="2359">
                  <c:v>1982.6250000001692</c:v>
                </c:pt>
                <c:pt idx="2360">
                  <c:v>1982.7083333335024</c:v>
                </c:pt>
                <c:pt idx="2361">
                  <c:v>1982.7916666668357</c:v>
                </c:pt>
                <c:pt idx="2362">
                  <c:v>1982.8750000001689</c:v>
                </c:pt>
                <c:pt idx="2363">
                  <c:v>1982.9583333335022</c:v>
                </c:pt>
                <c:pt idx="2364">
                  <c:v>1983.0416666668355</c:v>
                </c:pt>
                <c:pt idx="2365">
                  <c:v>1983.1250000001687</c:v>
                </c:pt>
                <c:pt idx="2366">
                  <c:v>1983.208333333502</c:v>
                </c:pt>
                <c:pt idx="2367">
                  <c:v>1983.2916666668352</c:v>
                </c:pt>
                <c:pt idx="2368">
                  <c:v>1983.3750000001685</c:v>
                </c:pt>
                <c:pt idx="2369">
                  <c:v>1983.4583333335017</c:v>
                </c:pt>
                <c:pt idx="2370">
                  <c:v>1983.541666666835</c:v>
                </c:pt>
                <c:pt idx="2371">
                  <c:v>1983.6250000001683</c:v>
                </c:pt>
                <c:pt idx="2372">
                  <c:v>1983.7083333335015</c:v>
                </c:pt>
                <c:pt idx="2373">
                  <c:v>1983.7916666668348</c:v>
                </c:pt>
                <c:pt idx="2374">
                  <c:v>1983.875000000168</c:v>
                </c:pt>
                <c:pt idx="2375">
                  <c:v>1983.9583333335013</c:v>
                </c:pt>
                <c:pt idx="2376">
                  <c:v>1984.0416666668345</c:v>
                </c:pt>
                <c:pt idx="2377">
                  <c:v>1984.1250000001678</c:v>
                </c:pt>
                <c:pt idx="2378">
                  <c:v>1984.2083333335011</c:v>
                </c:pt>
                <c:pt idx="2379">
                  <c:v>1984.2916666668343</c:v>
                </c:pt>
                <c:pt idx="2380">
                  <c:v>1984.3750000001676</c:v>
                </c:pt>
                <c:pt idx="2381">
                  <c:v>1984.4583333335008</c:v>
                </c:pt>
                <c:pt idx="2382">
                  <c:v>1984.5416666668341</c:v>
                </c:pt>
                <c:pt idx="2383">
                  <c:v>1984.6250000001673</c:v>
                </c:pt>
                <c:pt idx="2384">
                  <c:v>1984.7083333335006</c:v>
                </c:pt>
                <c:pt idx="2385">
                  <c:v>1984.7916666668339</c:v>
                </c:pt>
                <c:pt idx="2386">
                  <c:v>1984.8750000001671</c:v>
                </c:pt>
                <c:pt idx="2387">
                  <c:v>1984.9583333335004</c:v>
                </c:pt>
                <c:pt idx="2388">
                  <c:v>1985.0416666668336</c:v>
                </c:pt>
                <c:pt idx="2389">
                  <c:v>1985.1250000001669</c:v>
                </c:pt>
                <c:pt idx="2390">
                  <c:v>1985.2083333335001</c:v>
                </c:pt>
                <c:pt idx="2391">
                  <c:v>1985.2916666668334</c:v>
                </c:pt>
                <c:pt idx="2392">
                  <c:v>1985.3750000001667</c:v>
                </c:pt>
                <c:pt idx="2393">
                  <c:v>1985.4583333334999</c:v>
                </c:pt>
                <c:pt idx="2394">
                  <c:v>1985.5416666668332</c:v>
                </c:pt>
                <c:pt idx="2395">
                  <c:v>1985.6250000001664</c:v>
                </c:pt>
                <c:pt idx="2396">
                  <c:v>1985.7083333334997</c:v>
                </c:pt>
                <c:pt idx="2397">
                  <c:v>1985.791666666833</c:v>
                </c:pt>
                <c:pt idx="2398">
                  <c:v>1985.8750000001662</c:v>
                </c:pt>
                <c:pt idx="2399">
                  <c:v>1985.9583333334995</c:v>
                </c:pt>
                <c:pt idx="2400">
                  <c:v>1986.0416666668327</c:v>
                </c:pt>
                <c:pt idx="2401">
                  <c:v>1986.125000000166</c:v>
                </c:pt>
                <c:pt idx="2402">
                  <c:v>1986.2083333334992</c:v>
                </c:pt>
                <c:pt idx="2403">
                  <c:v>1986.2916666668325</c:v>
                </c:pt>
                <c:pt idx="2404">
                  <c:v>1986.3750000001658</c:v>
                </c:pt>
                <c:pt idx="2405">
                  <c:v>1986.458333333499</c:v>
                </c:pt>
                <c:pt idx="2406">
                  <c:v>1986.5416666668323</c:v>
                </c:pt>
                <c:pt idx="2407">
                  <c:v>1986.6250000001655</c:v>
                </c:pt>
                <c:pt idx="2408">
                  <c:v>1986.7083333334988</c:v>
                </c:pt>
                <c:pt idx="2409">
                  <c:v>1986.791666666832</c:v>
                </c:pt>
                <c:pt idx="2410">
                  <c:v>1986.8750000001653</c:v>
                </c:pt>
                <c:pt idx="2411">
                  <c:v>1986.9583333334986</c:v>
                </c:pt>
                <c:pt idx="2412">
                  <c:v>1987.0416666668318</c:v>
                </c:pt>
                <c:pt idx="2413">
                  <c:v>1987.1250000001651</c:v>
                </c:pt>
                <c:pt idx="2414">
                  <c:v>1987.2083333334983</c:v>
                </c:pt>
                <c:pt idx="2415">
                  <c:v>1987.2916666668316</c:v>
                </c:pt>
                <c:pt idx="2416">
                  <c:v>1987.3750000001648</c:v>
                </c:pt>
                <c:pt idx="2417">
                  <c:v>1987.4583333334981</c:v>
                </c:pt>
                <c:pt idx="2418">
                  <c:v>1987.5416666668314</c:v>
                </c:pt>
                <c:pt idx="2419">
                  <c:v>1987.6250000001646</c:v>
                </c:pt>
                <c:pt idx="2420">
                  <c:v>1987.7083333334979</c:v>
                </c:pt>
                <c:pt idx="2421">
                  <c:v>1987.7916666668311</c:v>
                </c:pt>
                <c:pt idx="2422">
                  <c:v>1987.8750000001644</c:v>
                </c:pt>
                <c:pt idx="2423">
                  <c:v>1987.9583333334976</c:v>
                </c:pt>
                <c:pt idx="2424">
                  <c:v>1988.0416666668309</c:v>
                </c:pt>
                <c:pt idx="2425">
                  <c:v>1988.1250000001642</c:v>
                </c:pt>
                <c:pt idx="2426">
                  <c:v>1988.2083333334974</c:v>
                </c:pt>
                <c:pt idx="2427">
                  <c:v>1988.2916666668307</c:v>
                </c:pt>
                <c:pt idx="2428">
                  <c:v>1988.3750000001639</c:v>
                </c:pt>
                <c:pt idx="2429">
                  <c:v>1988.4583333334972</c:v>
                </c:pt>
                <c:pt idx="2430">
                  <c:v>1988.5416666668305</c:v>
                </c:pt>
                <c:pt idx="2431">
                  <c:v>1988.6250000001637</c:v>
                </c:pt>
                <c:pt idx="2432">
                  <c:v>1988.708333333497</c:v>
                </c:pt>
                <c:pt idx="2433">
                  <c:v>1988.7916666668302</c:v>
                </c:pt>
                <c:pt idx="2434">
                  <c:v>1988.8750000001635</c:v>
                </c:pt>
                <c:pt idx="2435">
                  <c:v>1988.9583333334967</c:v>
                </c:pt>
                <c:pt idx="2436">
                  <c:v>1989.04166666683</c:v>
                </c:pt>
                <c:pt idx="2437">
                  <c:v>1989.1250000001633</c:v>
                </c:pt>
                <c:pt idx="2438">
                  <c:v>1989.2083333334965</c:v>
                </c:pt>
                <c:pt idx="2439">
                  <c:v>1989.2916666668298</c:v>
                </c:pt>
                <c:pt idx="2440">
                  <c:v>1989.375000000163</c:v>
                </c:pt>
                <c:pt idx="2441">
                  <c:v>1989.4583333334963</c:v>
                </c:pt>
                <c:pt idx="2442">
                  <c:v>1989.5416666668295</c:v>
                </c:pt>
                <c:pt idx="2443">
                  <c:v>1989.6250000001628</c:v>
                </c:pt>
                <c:pt idx="2444">
                  <c:v>1989.7083333334961</c:v>
                </c:pt>
                <c:pt idx="2445">
                  <c:v>1989.7916666668293</c:v>
                </c:pt>
                <c:pt idx="2446">
                  <c:v>1989.8750000001626</c:v>
                </c:pt>
                <c:pt idx="2447">
                  <c:v>1989.9583333334958</c:v>
                </c:pt>
                <c:pt idx="2448">
                  <c:v>1990.0416666668291</c:v>
                </c:pt>
                <c:pt idx="2449">
                  <c:v>1990.1250000001623</c:v>
                </c:pt>
                <c:pt idx="2450">
                  <c:v>1990.2083333334956</c:v>
                </c:pt>
                <c:pt idx="2451">
                  <c:v>1990.2916666668289</c:v>
                </c:pt>
                <c:pt idx="2452">
                  <c:v>1990.3750000001621</c:v>
                </c:pt>
                <c:pt idx="2453">
                  <c:v>1990.4583333334954</c:v>
                </c:pt>
                <c:pt idx="2454">
                  <c:v>1990.5416666668286</c:v>
                </c:pt>
                <c:pt idx="2455">
                  <c:v>1990.6250000001619</c:v>
                </c:pt>
                <c:pt idx="2456">
                  <c:v>1990.7083333334951</c:v>
                </c:pt>
                <c:pt idx="2457">
                  <c:v>1990.7916666668284</c:v>
                </c:pt>
                <c:pt idx="2458">
                  <c:v>1990.8750000001617</c:v>
                </c:pt>
                <c:pt idx="2459">
                  <c:v>1990.9583333334949</c:v>
                </c:pt>
                <c:pt idx="2460">
                  <c:v>1991.0416666668282</c:v>
                </c:pt>
                <c:pt idx="2461">
                  <c:v>1991.1250000001614</c:v>
                </c:pt>
                <c:pt idx="2462">
                  <c:v>1991.2083333334947</c:v>
                </c:pt>
                <c:pt idx="2463">
                  <c:v>1991.291666666828</c:v>
                </c:pt>
                <c:pt idx="2464">
                  <c:v>1991.3750000001612</c:v>
                </c:pt>
                <c:pt idx="2465">
                  <c:v>1991.4583333334945</c:v>
                </c:pt>
                <c:pt idx="2466">
                  <c:v>1991.5416666668277</c:v>
                </c:pt>
                <c:pt idx="2467">
                  <c:v>1991.625000000161</c:v>
                </c:pt>
                <c:pt idx="2468">
                  <c:v>1991.7083333334942</c:v>
                </c:pt>
                <c:pt idx="2469">
                  <c:v>1991.7916666668275</c:v>
                </c:pt>
                <c:pt idx="2470">
                  <c:v>1991.8750000001608</c:v>
                </c:pt>
                <c:pt idx="2471">
                  <c:v>1991.958333333494</c:v>
                </c:pt>
                <c:pt idx="2472">
                  <c:v>1992.0416666668273</c:v>
                </c:pt>
                <c:pt idx="2473">
                  <c:v>1992.1250000001605</c:v>
                </c:pt>
                <c:pt idx="2474">
                  <c:v>1992.2083333334938</c:v>
                </c:pt>
                <c:pt idx="2475">
                  <c:v>1992.291666666827</c:v>
                </c:pt>
                <c:pt idx="2476">
                  <c:v>1992.3750000001603</c:v>
                </c:pt>
                <c:pt idx="2477">
                  <c:v>1992.4583333334936</c:v>
                </c:pt>
                <c:pt idx="2478">
                  <c:v>1992.5416666668268</c:v>
                </c:pt>
                <c:pt idx="2479">
                  <c:v>1992.6250000001601</c:v>
                </c:pt>
                <c:pt idx="2480">
                  <c:v>1992.7083333334933</c:v>
                </c:pt>
                <c:pt idx="2481">
                  <c:v>1992.7916666668266</c:v>
                </c:pt>
                <c:pt idx="2482">
                  <c:v>1992.8750000001598</c:v>
                </c:pt>
                <c:pt idx="2483">
                  <c:v>1992.9583333334931</c:v>
                </c:pt>
                <c:pt idx="2484">
                  <c:v>1993.0416666668264</c:v>
                </c:pt>
                <c:pt idx="2485">
                  <c:v>1993.1250000001596</c:v>
                </c:pt>
                <c:pt idx="2486">
                  <c:v>1993.2083333334929</c:v>
                </c:pt>
                <c:pt idx="2487">
                  <c:v>1993.2916666668261</c:v>
                </c:pt>
                <c:pt idx="2488">
                  <c:v>1993.3750000001594</c:v>
                </c:pt>
                <c:pt idx="2489">
                  <c:v>1993.4583333334926</c:v>
                </c:pt>
                <c:pt idx="2490">
                  <c:v>1993.5416666668259</c:v>
                </c:pt>
                <c:pt idx="2491">
                  <c:v>1993.6250000001592</c:v>
                </c:pt>
                <c:pt idx="2492">
                  <c:v>1993.7083333334924</c:v>
                </c:pt>
                <c:pt idx="2493">
                  <c:v>1993.7916666668257</c:v>
                </c:pt>
                <c:pt idx="2494">
                  <c:v>1993.8750000001589</c:v>
                </c:pt>
                <c:pt idx="2495">
                  <c:v>1993.9583333334922</c:v>
                </c:pt>
                <c:pt idx="2496">
                  <c:v>1994.0416666668254</c:v>
                </c:pt>
                <c:pt idx="2497">
                  <c:v>1994.1250000001587</c:v>
                </c:pt>
                <c:pt idx="2498">
                  <c:v>1994.208333333492</c:v>
                </c:pt>
                <c:pt idx="2499">
                  <c:v>1994.2916666668252</c:v>
                </c:pt>
                <c:pt idx="2500">
                  <c:v>1994.3750000001585</c:v>
                </c:pt>
                <c:pt idx="2501">
                  <c:v>1994.4583333334917</c:v>
                </c:pt>
                <c:pt idx="2502">
                  <c:v>1994.541666666825</c:v>
                </c:pt>
                <c:pt idx="2503">
                  <c:v>1994.6250000001583</c:v>
                </c:pt>
                <c:pt idx="2504">
                  <c:v>1994.7083333334915</c:v>
                </c:pt>
                <c:pt idx="2505">
                  <c:v>1994.7916666668248</c:v>
                </c:pt>
                <c:pt idx="2506">
                  <c:v>1994.875000000158</c:v>
                </c:pt>
                <c:pt idx="2507">
                  <c:v>1994.9583333334913</c:v>
                </c:pt>
                <c:pt idx="2508">
                  <c:v>1995.0416666668245</c:v>
                </c:pt>
                <c:pt idx="2509">
                  <c:v>1995.1250000001578</c:v>
                </c:pt>
                <c:pt idx="2510">
                  <c:v>1995.2083333334911</c:v>
                </c:pt>
                <c:pt idx="2511">
                  <c:v>1995.2916666668243</c:v>
                </c:pt>
                <c:pt idx="2512">
                  <c:v>1995.3750000001576</c:v>
                </c:pt>
                <c:pt idx="2513">
                  <c:v>1995.4583333334908</c:v>
                </c:pt>
                <c:pt idx="2514">
                  <c:v>1995.5416666668241</c:v>
                </c:pt>
                <c:pt idx="2515">
                  <c:v>1995.6250000001573</c:v>
                </c:pt>
                <c:pt idx="2516">
                  <c:v>1995.7083333334906</c:v>
                </c:pt>
                <c:pt idx="2517">
                  <c:v>1995.7916666668239</c:v>
                </c:pt>
                <c:pt idx="2518">
                  <c:v>1995.8750000001571</c:v>
                </c:pt>
                <c:pt idx="2519">
                  <c:v>1995.9583333334904</c:v>
                </c:pt>
                <c:pt idx="2520">
                  <c:v>1996.0416666668236</c:v>
                </c:pt>
                <c:pt idx="2521">
                  <c:v>1996.1250000001569</c:v>
                </c:pt>
                <c:pt idx="2522">
                  <c:v>1996.2083333334901</c:v>
                </c:pt>
                <c:pt idx="2523">
                  <c:v>1996.2916666668234</c:v>
                </c:pt>
                <c:pt idx="2524">
                  <c:v>1996.3750000001567</c:v>
                </c:pt>
                <c:pt idx="2525">
                  <c:v>1996.4583333334899</c:v>
                </c:pt>
                <c:pt idx="2526">
                  <c:v>1996.5416666668232</c:v>
                </c:pt>
                <c:pt idx="2527">
                  <c:v>1996.6250000001564</c:v>
                </c:pt>
                <c:pt idx="2528">
                  <c:v>1996.7083333334897</c:v>
                </c:pt>
                <c:pt idx="2529">
                  <c:v>1996.7916666668229</c:v>
                </c:pt>
                <c:pt idx="2530">
                  <c:v>1996.8750000001562</c:v>
                </c:pt>
                <c:pt idx="2531">
                  <c:v>1996.9583333334895</c:v>
                </c:pt>
                <c:pt idx="2532">
                  <c:v>1997.0416666668227</c:v>
                </c:pt>
                <c:pt idx="2533">
                  <c:v>1997.125000000156</c:v>
                </c:pt>
                <c:pt idx="2534">
                  <c:v>1997.2083333334892</c:v>
                </c:pt>
                <c:pt idx="2535">
                  <c:v>1997.2916666668225</c:v>
                </c:pt>
                <c:pt idx="2536">
                  <c:v>1997.3750000001558</c:v>
                </c:pt>
                <c:pt idx="2537">
                  <c:v>1997.458333333489</c:v>
                </c:pt>
                <c:pt idx="2538">
                  <c:v>1997.5416666668223</c:v>
                </c:pt>
                <c:pt idx="2539">
                  <c:v>1997.6250000001555</c:v>
                </c:pt>
                <c:pt idx="2540">
                  <c:v>1997.7083333334888</c:v>
                </c:pt>
                <c:pt idx="2541">
                  <c:v>1997.791666666822</c:v>
                </c:pt>
                <c:pt idx="2542">
                  <c:v>1997.8750000001553</c:v>
                </c:pt>
                <c:pt idx="2543">
                  <c:v>1997.9583333334886</c:v>
                </c:pt>
                <c:pt idx="2544">
                  <c:v>1998.0416666668218</c:v>
                </c:pt>
                <c:pt idx="2545">
                  <c:v>1998.1250000001551</c:v>
                </c:pt>
                <c:pt idx="2546">
                  <c:v>1998.2083333334883</c:v>
                </c:pt>
                <c:pt idx="2547">
                  <c:v>1998.2916666668216</c:v>
                </c:pt>
                <c:pt idx="2548">
                  <c:v>1998.3750000001548</c:v>
                </c:pt>
                <c:pt idx="2549">
                  <c:v>1998.4583333334881</c:v>
                </c:pt>
                <c:pt idx="2550">
                  <c:v>1998.5416666668214</c:v>
                </c:pt>
                <c:pt idx="2551">
                  <c:v>1998.6250000001546</c:v>
                </c:pt>
                <c:pt idx="2552">
                  <c:v>1998.7083333334879</c:v>
                </c:pt>
                <c:pt idx="2553">
                  <c:v>1998.7916666668211</c:v>
                </c:pt>
                <c:pt idx="2554">
                  <c:v>1998.8750000001544</c:v>
                </c:pt>
                <c:pt idx="2555">
                  <c:v>1998.9583333334876</c:v>
                </c:pt>
                <c:pt idx="2556">
                  <c:v>1999.0416666668209</c:v>
                </c:pt>
                <c:pt idx="2557">
                  <c:v>1999.1250000001542</c:v>
                </c:pt>
                <c:pt idx="2558">
                  <c:v>1999.2083333334874</c:v>
                </c:pt>
                <c:pt idx="2559">
                  <c:v>1999.2916666668207</c:v>
                </c:pt>
                <c:pt idx="2560">
                  <c:v>1999.3750000001539</c:v>
                </c:pt>
                <c:pt idx="2561">
                  <c:v>1999.4583333334872</c:v>
                </c:pt>
                <c:pt idx="2562">
                  <c:v>1999.5416666668204</c:v>
                </c:pt>
                <c:pt idx="2563">
                  <c:v>1999.6250000001537</c:v>
                </c:pt>
                <c:pt idx="2564">
                  <c:v>1999.708333333487</c:v>
                </c:pt>
                <c:pt idx="2565">
                  <c:v>1999.7916666668202</c:v>
                </c:pt>
                <c:pt idx="2566">
                  <c:v>1999.8750000001535</c:v>
                </c:pt>
                <c:pt idx="2567">
                  <c:v>1999.9583333334867</c:v>
                </c:pt>
                <c:pt idx="2568">
                  <c:v>2000.04166666682</c:v>
                </c:pt>
                <c:pt idx="2569">
                  <c:v>2000.1250000001532</c:v>
                </c:pt>
                <c:pt idx="2570">
                  <c:v>2000.2083333334865</c:v>
                </c:pt>
                <c:pt idx="2571">
                  <c:v>2000.2916666668198</c:v>
                </c:pt>
                <c:pt idx="2572">
                  <c:v>2000.375000000153</c:v>
                </c:pt>
                <c:pt idx="2573">
                  <c:v>2000.4583333334863</c:v>
                </c:pt>
                <c:pt idx="2574">
                  <c:v>2000.5416666668195</c:v>
                </c:pt>
                <c:pt idx="2575">
                  <c:v>2000.6250000001528</c:v>
                </c:pt>
                <c:pt idx="2576">
                  <c:v>2000.7083333334861</c:v>
                </c:pt>
                <c:pt idx="2577">
                  <c:v>2000.7916666668193</c:v>
                </c:pt>
                <c:pt idx="2578">
                  <c:v>2000.8750000001526</c:v>
                </c:pt>
                <c:pt idx="2579">
                  <c:v>2000.9583333334858</c:v>
                </c:pt>
                <c:pt idx="2580">
                  <c:v>2001.0416666668191</c:v>
                </c:pt>
                <c:pt idx="2581">
                  <c:v>2001.1250000001523</c:v>
                </c:pt>
                <c:pt idx="2582">
                  <c:v>2001.2083333334856</c:v>
                </c:pt>
                <c:pt idx="2583">
                  <c:v>2001.2916666668189</c:v>
                </c:pt>
                <c:pt idx="2584">
                  <c:v>2001.3750000001521</c:v>
                </c:pt>
                <c:pt idx="2585">
                  <c:v>2001.4583333334854</c:v>
                </c:pt>
                <c:pt idx="2586">
                  <c:v>2001.5416666668186</c:v>
                </c:pt>
                <c:pt idx="2587">
                  <c:v>2001.6250000001519</c:v>
                </c:pt>
                <c:pt idx="2588">
                  <c:v>2001.7083333334851</c:v>
                </c:pt>
                <c:pt idx="2589">
                  <c:v>2001.7916666668184</c:v>
                </c:pt>
                <c:pt idx="2590">
                  <c:v>2001.8750000001517</c:v>
                </c:pt>
                <c:pt idx="2591">
                  <c:v>2001.9583333334849</c:v>
                </c:pt>
                <c:pt idx="2592">
                  <c:v>2002.0416666668182</c:v>
                </c:pt>
                <c:pt idx="2593">
                  <c:v>2002.1250000001514</c:v>
                </c:pt>
                <c:pt idx="2594">
                  <c:v>2002.2083333334847</c:v>
                </c:pt>
                <c:pt idx="2595">
                  <c:v>2002.2916666668179</c:v>
                </c:pt>
                <c:pt idx="2596">
                  <c:v>2002.3750000001512</c:v>
                </c:pt>
                <c:pt idx="2597">
                  <c:v>2002.4583333334845</c:v>
                </c:pt>
                <c:pt idx="2598">
                  <c:v>2002.5416666668177</c:v>
                </c:pt>
                <c:pt idx="2599">
                  <c:v>2002.625000000151</c:v>
                </c:pt>
                <c:pt idx="2600">
                  <c:v>2002.7083333334842</c:v>
                </c:pt>
                <c:pt idx="2601">
                  <c:v>2002.7916666668175</c:v>
                </c:pt>
                <c:pt idx="2602">
                  <c:v>2002.8750000001507</c:v>
                </c:pt>
                <c:pt idx="2603">
                  <c:v>2002.958333333484</c:v>
                </c:pt>
                <c:pt idx="2604">
                  <c:v>2003.0416666668173</c:v>
                </c:pt>
                <c:pt idx="2605">
                  <c:v>2003.1250000001505</c:v>
                </c:pt>
                <c:pt idx="2606">
                  <c:v>2003.2083333334838</c:v>
                </c:pt>
                <c:pt idx="2607">
                  <c:v>2003.291666666817</c:v>
                </c:pt>
                <c:pt idx="2608">
                  <c:v>2003.3750000001503</c:v>
                </c:pt>
                <c:pt idx="2609">
                  <c:v>2003.4583333334836</c:v>
                </c:pt>
                <c:pt idx="2610">
                  <c:v>2003.5416666668168</c:v>
                </c:pt>
                <c:pt idx="2611">
                  <c:v>2003.6250000001501</c:v>
                </c:pt>
                <c:pt idx="2612">
                  <c:v>2003.7083333334833</c:v>
                </c:pt>
                <c:pt idx="2613">
                  <c:v>2003.7916666668166</c:v>
                </c:pt>
                <c:pt idx="2614">
                  <c:v>2003.8750000001498</c:v>
                </c:pt>
                <c:pt idx="2615">
                  <c:v>2003.9583333334831</c:v>
                </c:pt>
                <c:pt idx="2616">
                  <c:v>2004.0416666668164</c:v>
                </c:pt>
                <c:pt idx="2617">
                  <c:v>2004.1250000001496</c:v>
                </c:pt>
                <c:pt idx="2618">
                  <c:v>2004.2083333334829</c:v>
                </c:pt>
                <c:pt idx="2619">
                  <c:v>2004.2916666668161</c:v>
                </c:pt>
                <c:pt idx="2620">
                  <c:v>2004.3750000001494</c:v>
                </c:pt>
                <c:pt idx="2621">
                  <c:v>2004.4583333334826</c:v>
                </c:pt>
                <c:pt idx="2622">
                  <c:v>2004.5416666668159</c:v>
                </c:pt>
                <c:pt idx="2623">
                  <c:v>2004.6250000001492</c:v>
                </c:pt>
                <c:pt idx="2624">
                  <c:v>2004.7083333334824</c:v>
                </c:pt>
                <c:pt idx="2625">
                  <c:v>2004.7916666668157</c:v>
                </c:pt>
                <c:pt idx="2626">
                  <c:v>2004.8750000001489</c:v>
                </c:pt>
                <c:pt idx="2627">
                  <c:v>2004.9583333334822</c:v>
                </c:pt>
                <c:pt idx="2628">
                  <c:v>2005.0416666668154</c:v>
                </c:pt>
                <c:pt idx="2629">
                  <c:v>2005.1250000001487</c:v>
                </c:pt>
                <c:pt idx="2630">
                  <c:v>2005.208333333482</c:v>
                </c:pt>
                <c:pt idx="2631">
                  <c:v>2005.2916666668152</c:v>
                </c:pt>
                <c:pt idx="2632">
                  <c:v>2005.3750000001485</c:v>
                </c:pt>
                <c:pt idx="2633">
                  <c:v>2005.4583333334817</c:v>
                </c:pt>
                <c:pt idx="2634">
                  <c:v>2005.541666666815</c:v>
                </c:pt>
                <c:pt idx="2635">
                  <c:v>2005.6250000001482</c:v>
                </c:pt>
                <c:pt idx="2636">
                  <c:v>2005.7083333334815</c:v>
                </c:pt>
                <c:pt idx="2637">
                  <c:v>2005.7916666668148</c:v>
                </c:pt>
                <c:pt idx="2638">
                  <c:v>2005.875000000148</c:v>
                </c:pt>
                <c:pt idx="2639">
                  <c:v>2005.9583333334813</c:v>
                </c:pt>
                <c:pt idx="2640">
                  <c:v>2006.0416666668145</c:v>
                </c:pt>
                <c:pt idx="2641">
                  <c:v>2006.1250000001478</c:v>
                </c:pt>
                <c:pt idx="2642">
                  <c:v>2006.2083333334811</c:v>
                </c:pt>
                <c:pt idx="2643">
                  <c:v>2006.2916666668143</c:v>
                </c:pt>
                <c:pt idx="2644">
                  <c:v>2006.3750000001476</c:v>
                </c:pt>
                <c:pt idx="2645">
                  <c:v>2006.4583333334808</c:v>
                </c:pt>
                <c:pt idx="2646">
                  <c:v>2006.5416666668141</c:v>
                </c:pt>
                <c:pt idx="2647">
                  <c:v>2006.6250000001473</c:v>
                </c:pt>
                <c:pt idx="2648">
                  <c:v>2006.7083333334806</c:v>
                </c:pt>
                <c:pt idx="2649">
                  <c:v>2006.7916666668139</c:v>
                </c:pt>
                <c:pt idx="2650">
                  <c:v>2006.8750000001471</c:v>
                </c:pt>
                <c:pt idx="2651">
                  <c:v>2006.9583333334804</c:v>
                </c:pt>
                <c:pt idx="2652">
                  <c:v>2007.0416666668136</c:v>
                </c:pt>
                <c:pt idx="2653">
                  <c:v>2007.1250000001469</c:v>
                </c:pt>
                <c:pt idx="2654">
                  <c:v>2007.2083333334801</c:v>
                </c:pt>
                <c:pt idx="2655">
                  <c:v>2007.2916666668134</c:v>
                </c:pt>
                <c:pt idx="2656">
                  <c:v>2007.3750000001467</c:v>
                </c:pt>
                <c:pt idx="2657">
                  <c:v>2007.4583333334799</c:v>
                </c:pt>
                <c:pt idx="2658">
                  <c:v>2007.5416666668132</c:v>
                </c:pt>
                <c:pt idx="2659">
                  <c:v>2007.6250000001464</c:v>
                </c:pt>
                <c:pt idx="2660">
                  <c:v>2007.7083333334797</c:v>
                </c:pt>
                <c:pt idx="2661">
                  <c:v>2007.7916666668129</c:v>
                </c:pt>
                <c:pt idx="2662">
                  <c:v>2007.8750000001462</c:v>
                </c:pt>
                <c:pt idx="2663">
                  <c:v>2007.9583333334795</c:v>
                </c:pt>
                <c:pt idx="2664">
                  <c:v>2008.0416666668127</c:v>
                </c:pt>
                <c:pt idx="2665">
                  <c:v>2008.125000000146</c:v>
                </c:pt>
                <c:pt idx="2666">
                  <c:v>2008.2083333334792</c:v>
                </c:pt>
                <c:pt idx="2667">
                  <c:v>2008.2916666668125</c:v>
                </c:pt>
                <c:pt idx="2668">
                  <c:v>2008.3750000001457</c:v>
                </c:pt>
                <c:pt idx="2669">
                  <c:v>2008.458333333479</c:v>
                </c:pt>
                <c:pt idx="2670">
                  <c:v>2008.5416666668123</c:v>
                </c:pt>
                <c:pt idx="2671">
                  <c:v>2008.6250000001455</c:v>
                </c:pt>
                <c:pt idx="2672">
                  <c:v>2008.7083333334788</c:v>
                </c:pt>
                <c:pt idx="2673">
                  <c:v>2008.791666666812</c:v>
                </c:pt>
                <c:pt idx="2674">
                  <c:v>2008.8750000001453</c:v>
                </c:pt>
                <c:pt idx="2675">
                  <c:v>2008.9583333334785</c:v>
                </c:pt>
                <c:pt idx="2676">
                  <c:v>2009.0416666668118</c:v>
                </c:pt>
                <c:pt idx="2677">
                  <c:v>2009.1250000001451</c:v>
                </c:pt>
                <c:pt idx="2678">
                  <c:v>2009.2083333334783</c:v>
                </c:pt>
                <c:pt idx="2679">
                  <c:v>2009.2916666668116</c:v>
                </c:pt>
                <c:pt idx="2680">
                  <c:v>2009.3750000001448</c:v>
                </c:pt>
                <c:pt idx="2681">
                  <c:v>2009.4583333334781</c:v>
                </c:pt>
                <c:pt idx="2682">
                  <c:v>2009.5416666668114</c:v>
                </c:pt>
                <c:pt idx="2683">
                  <c:v>2009.6250000001446</c:v>
                </c:pt>
                <c:pt idx="2684">
                  <c:v>2009.7083333334779</c:v>
                </c:pt>
                <c:pt idx="2685">
                  <c:v>2009.7916666668111</c:v>
                </c:pt>
                <c:pt idx="2686">
                  <c:v>2009.8750000001444</c:v>
                </c:pt>
                <c:pt idx="2687">
                  <c:v>2009.9583333334776</c:v>
                </c:pt>
              </c:numCache>
            </c:numRef>
          </c:xVal>
          <c:yVal>
            <c:numRef>
              <c:f>Data!$M$2:$M$5000</c:f>
              <c:numCache>
                <c:formatCode>0.0000</c:formatCode>
                <c:ptCount val="4999"/>
                <c:pt idx="0">
                  <c:v>1.8843683083511775</c:v>
                </c:pt>
                <c:pt idx="1">
                  <c:v>1.8843683083511775</c:v>
                </c:pt>
                <c:pt idx="2">
                  <c:v>1.8843683083511775</c:v>
                </c:pt>
                <c:pt idx="3">
                  <c:v>1.8843683083511775</c:v>
                </c:pt>
                <c:pt idx="4">
                  <c:v>1.8843683083511775</c:v>
                </c:pt>
                <c:pt idx="5">
                  <c:v>1.8843683083511775</c:v>
                </c:pt>
                <c:pt idx="6">
                  <c:v>1.8843683083511775</c:v>
                </c:pt>
                <c:pt idx="7">
                  <c:v>1.8843683083511775</c:v>
                </c:pt>
                <c:pt idx="8">
                  <c:v>1.8843683083511775</c:v>
                </c:pt>
                <c:pt idx="9">
                  <c:v>1.8843683083511775</c:v>
                </c:pt>
                <c:pt idx="10">
                  <c:v>1.8843683083511775</c:v>
                </c:pt>
                <c:pt idx="11">
                  <c:v>1.8843683083511775</c:v>
                </c:pt>
                <c:pt idx="12">
                  <c:v>1.8843683083511775</c:v>
                </c:pt>
                <c:pt idx="13">
                  <c:v>1.8843683083511775</c:v>
                </c:pt>
                <c:pt idx="14">
                  <c:v>1.8843683083511775</c:v>
                </c:pt>
                <c:pt idx="15">
                  <c:v>1.8843683083511775</c:v>
                </c:pt>
                <c:pt idx="16">
                  <c:v>1.8843683083511775</c:v>
                </c:pt>
                <c:pt idx="17">
                  <c:v>1.8843683083511775</c:v>
                </c:pt>
                <c:pt idx="18">
                  <c:v>1.8843683083511775</c:v>
                </c:pt>
                <c:pt idx="19">
                  <c:v>1.8843683083511775</c:v>
                </c:pt>
                <c:pt idx="20">
                  <c:v>1.8843683083511775</c:v>
                </c:pt>
                <c:pt idx="21">
                  <c:v>1.8843683083511775</c:v>
                </c:pt>
                <c:pt idx="22">
                  <c:v>1.8843683083511775</c:v>
                </c:pt>
                <c:pt idx="23">
                  <c:v>1.8843683083511775</c:v>
                </c:pt>
                <c:pt idx="24">
                  <c:v>1.8843683083511775</c:v>
                </c:pt>
                <c:pt idx="25">
                  <c:v>1.8822462719678994</c:v>
                </c:pt>
                <c:pt idx="26">
                  <c:v>1.8803171479831007</c:v>
                </c:pt>
                <c:pt idx="27">
                  <c:v>1.878580936396782</c:v>
                </c:pt>
                <c:pt idx="28">
                  <c:v>1.8770376372089435</c:v>
                </c:pt>
                <c:pt idx="29">
                  <c:v>1.8756872504195843</c:v>
                </c:pt>
                <c:pt idx="30">
                  <c:v>1.8745297760287054</c:v>
                </c:pt>
                <c:pt idx="31">
                  <c:v>1.8735652140363064</c:v>
                </c:pt>
                <c:pt idx="32">
                  <c:v>1.8727935644423865</c:v>
                </c:pt>
                <c:pt idx="33">
                  <c:v>1.8722148272469474</c:v>
                </c:pt>
                <c:pt idx="34">
                  <c:v>1.871829002449988</c:v>
                </c:pt>
                <c:pt idx="35">
                  <c:v>1.8716360900515077</c:v>
                </c:pt>
                <c:pt idx="36">
                  <c:v>1.8716360900515074</c:v>
                </c:pt>
                <c:pt idx="37">
                  <c:v>1.8713949495534081</c:v>
                </c:pt>
                <c:pt idx="38">
                  <c:v>1.871105580955688</c:v>
                </c:pt>
                <c:pt idx="39">
                  <c:v>1.8707679842583482</c:v>
                </c:pt>
                <c:pt idx="40">
                  <c:v>1.8703821594613887</c:v>
                </c:pt>
                <c:pt idx="41">
                  <c:v>1.8699481065648089</c:v>
                </c:pt>
                <c:pt idx="42">
                  <c:v>1.869465825568609</c:v>
                </c:pt>
                <c:pt idx="43">
                  <c:v>1.8689353164727895</c:v>
                </c:pt>
                <c:pt idx="44">
                  <c:v>1.8683565792773502</c:v>
                </c:pt>
                <c:pt idx="45">
                  <c:v>1.8677296139822905</c:v>
                </c:pt>
                <c:pt idx="46">
                  <c:v>1.867054420587611</c:v>
                </c:pt>
                <c:pt idx="47">
                  <c:v>1.8663309990933117</c:v>
                </c:pt>
                <c:pt idx="48">
                  <c:v>1.8655593494993923</c:v>
                </c:pt>
                <c:pt idx="49">
                  <c:v>1.8653664371009122</c:v>
                </c:pt>
                <c:pt idx="50">
                  <c:v>1.8655593494993921</c:v>
                </c:pt>
                <c:pt idx="51">
                  <c:v>1.8661380866948314</c:v>
                </c:pt>
                <c:pt idx="52">
                  <c:v>1.8671026486872306</c:v>
                </c:pt>
                <c:pt idx="53">
                  <c:v>1.8684530354765896</c:v>
                </c:pt>
                <c:pt idx="54">
                  <c:v>1.8701892470629082</c:v>
                </c:pt>
                <c:pt idx="55">
                  <c:v>1.8723112834461861</c:v>
                </c:pt>
                <c:pt idx="56">
                  <c:v>1.8748191446264246</c:v>
                </c:pt>
                <c:pt idx="57">
                  <c:v>1.8777128306036226</c:v>
                </c:pt>
                <c:pt idx="58">
                  <c:v>1.8809923413777798</c:v>
                </c:pt>
                <c:pt idx="59">
                  <c:v>1.8846576769488972</c:v>
                </c:pt>
                <c:pt idx="60">
                  <c:v>1.888708837316974</c:v>
                </c:pt>
                <c:pt idx="61">
                  <c:v>1.89319405058163</c:v>
                </c:pt>
                <c:pt idx="62">
                  <c:v>1.8979204043443867</c:v>
                </c:pt>
                <c:pt idx="63">
                  <c:v>1.9028878986052431</c:v>
                </c:pt>
                <c:pt idx="64">
                  <c:v>1.908096533364199</c:v>
                </c:pt>
                <c:pt idx="65">
                  <c:v>1.913546308621255</c:v>
                </c:pt>
                <c:pt idx="66">
                  <c:v>1.9192372243764104</c:v>
                </c:pt>
                <c:pt idx="67">
                  <c:v>1.9251692806296656</c:v>
                </c:pt>
                <c:pt idx="68">
                  <c:v>1.931342477381021</c:v>
                </c:pt>
                <c:pt idx="69">
                  <c:v>1.9377568146304758</c:v>
                </c:pt>
                <c:pt idx="70">
                  <c:v>1.9444122923780307</c:v>
                </c:pt>
                <c:pt idx="71">
                  <c:v>1.9513089106236856</c:v>
                </c:pt>
                <c:pt idx="72">
                  <c:v>1.9584466693674401</c:v>
                </c:pt>
                <c:pt idx="73">
                  <c:v>1.9656808843104343</c:v>
                </c:pt>
                <c:pt idx="74">
                  <c:v>1.9734456083492486</c:v>
                </c:pt>
                <c:pt idx="75">
                  <c:v>1.981740841483882</c:v>
                </c:pt>
                <c:pt idx="76">
                  <c:v>1.9905665837143351</c:v>
                </c:pt>
                <c:pt idx="77">
                  <c:v>1.999922835040608</c:v>
                </c:pt>
                <c:pt idx="78">
                  <c:v>2.0098095954627002</c:v>
                </c:pt>
                <c:pt idx="79">
                  <c:v>2.0202268649806121</c:v>
                </c:pt>
                <c:pt idx="80">
                  <c:v>2.0311746435943441</c:v>
                </c:pt>
                <c:pt idx="81">
                  <c:v>2.0426529313038948</c:v>
                </c:pt>
                <c:pt idx="82">
                  <c:v>2.0546617281092656</c:v>
                </c:pt>
                <c:pt idx="83">
                  <c:v>2.0672010340104561</c:v>
                </c:pt>
                <c:pt idx="84">
                  <c:v>2.0802708490074657</c:v>
                </c:pt>
                <c:pt idx="85">
                  <c:v>2.094208769797635</c:v>
                </c:pt>
                <c:pt idx="86">
                  <c:v>2.1083878310859041</c:v>
                </c:pt>
                <c:pt idx="87">
                  <c:v>2.1228080328722729</c:v>
                </c:pt>
                <c:pt idx="88">
                  <c:v>2.1374693751567415</c:v>
                </c:pt>
                <c:pt idx="89">
                  <c:v>2.1523718579393094</c:v>
                </c:pt>
                <c:pt idx="90">
                  <c:v>2.1675154812199779</c:v>
                </c:pt>
                <c:pt idx="91">
                  <c:v>2.1829002449987458</c:v>
                </c:pt>
                <c:pt idx="92">
                  <c:v>2.1985261492756139</c:v>
                </c:pt>
                <c:pt idx="93">
                  <c:v>2.2143931940505817</c:v>
                </c:pt>
                <c:pt idx="94">
                  <c:v>2.2305013793236492</c:v>
                </c:pt>
                <c:pt idx="95">
                  <c:v>2.2468507050948161</c:v>
                </c:pt>
                <c:pt idx="96">
                  <c:v>2.2692285433184787</c:v>
                </c:pt>
                <c:pt idx="97">
                  <c:v>2.2919439782394813</c:v>
                </c:pt>
                <c:pt idx="98">
                  <c:v>2.3149487817582037</c:v>
                </c:pt>
                <c:pt idx="99">
                  <c:v>2.3382429538746456</c:v>
                </c:pt>
                <c:pt idx="100">
                  <c:v>2.361826494588807</c:v>
                </c:pt>
                <c:pt idx="101">
                  <c:v>2.3856994039006887</c:v>
                </c:pt>
                <c:pt idx="102">
                  <c:v>2.4098616818102898</c:v>
                </c:pt>
                <c:pt idx="103">
                  <c:v>2.4343133283176108</c:v>
                </c:pt>
                <c:pt idx="104">
                  <c:v>2.4590543434226517</c:v>
                </c:pt>
                <c:pt idx="105">
                  <c:v>2.4840847271254121</c:v>
                </c:pt>
                <c:pt idx="106">
                  <c:v>2.5094044794258927</c:v>
                </c:pt>
                <c:pt idx="107">
                  <c:v>2.5350136003240924</c:v>
                </c:pt>
                <c:pt idx="108">
                  <c:v>2.5609120898200128</c:v>
                </c:pt>
                <c:pt idx="109">
                  <c:v>2.5856531049250533</c:v>
                </c:pt>
                <c:pt idx="110">
                  <c:v>2.609381329938075</c:v>
                </c:pt>
                <c:pt idx="111">
                  <c:v>2.6320967648590772</c:v>
                </c:pt>
                <c:pt idx="112">
                  <c:v>2.6537994096880606</c:v>
                </c:pt>
                <c:pt idx="113">
                  <c:v>2.6744892644250244</c:v>
                </c:pt>
                <c:pt idx="114">
                  <c:v>2.6941663290699691</c:v>
                </c:pt>
                <c:pt idx="115">
                  <c:v>2.7128306036228946</c:v>
                </c:pt>
                <c:pt idx="116">
                  <c:v>2.730482088083801</c:v>
                </c:pt>
                <c:pt idx="117">
                  <c:v>2.7471207824526878</c:v>
                </c:pt>
                <c:pt idx="118">
                  <c:v>2.7627466867295558</c:v>
                </c:pt>
                <c:pt idx="119">
                  <c:v>2.7773598009144047</c:v>
                </c:pt>
                <c:pt idx="120">
                  <c:v>2.790960125007234</c:v>
                </c:pt>
                <c:pt idx="121">
                  <c:v>2.803837027605764</c:v>
                </c:pt>
                <c:pt idx="122">
                  <c:v>2.8156529120126548</c:v>
                </c:pt>
                <c:pt idx="123">
                  <c:v>2.8264077782279067</c:v>
                </c:pt>
                <c:pt idx="124">
                  <c:v>2.8361016262515188</c:v>
                </c:pt>
                <c:pt idx="125">
                  <c:v>2.8447344560834917</c:v>
                </c:pt>
                <c:pt idx="126">
                  <c:v>2.8523062677238267</c:v>
                </c:pt>
                <c:pt idx="127">
                  <c:v>2.858817061172521</c:v>
                </c:pt>
                <c:pt idx="128">
                  <c:v>2.8642668364295765</c:v>
                </c:pt>
                <c:pt idx="129">
                  <c:v>2.868655593494994</c:v>
                </c:pt>
                <c:pt idx="130">
                  <c:v>2.8719833323687709</c:v>
                </c:pt>
                <c:pt idx="131">
                  <c:v>2.874250053050909</c:v>
                </c:pt>
                <c:pt idx="132">
                  <c:v>2.8754557555414082</c:v>
                </c:pt>
                <c:pt idx="133">
                  <c:v>2.8704400331809321</c:v>
                </c:pt>
                <c:pt idx="134">
                  <c:v>2.8648938017246368</c:v>
                </c:pt>
                <c:pt idx="135">
                  <c:v>2.858817061172521</c:v>
                </c:pt>
                <c:pt idx="136">
                  <c:v>2.8522098115245864</c:v>
                </c:pt>
                <c:pt idx="137">
                  <c:v>2.8450720527808322</c:v>
                </c:pt>
                <c:pt idx="138">
                  <c:v>2.8374037849412579</c:v>
                </c:pt>
                <c:pt idx="139">
                  <c:v>2.8292050080058639</c:v>
                </c:pt>
                <c:pt idx="140">
                  <c:v>2.8204757219746512</c:v>
                </c:pt>
                <c:pt idx="141">
                  <c:v>2.811215926847618</c:v>
                </c:pt>
                <c:pt idx="142">
                  <c:v>2.8014256226247656</c:v>
                </c:pt>
                <c:pt idx="143">
                  <c:v>2.7911048093060935</c:v>
                </c:pt>
                <c:pt idx="144">
                  <c:v>2.7802534868916022</c:v>
                </c:pt>
                <c:pt idx="145">
                  <c:v>2.7688234272816716</c:v>
                </c:pt>
                <c:pt idx="146">
                  <c:v>2.7582614734648994</c:v>
                </c:pt>
                <c:pt idx="147">
                  <c:v>2.7485676254412867</c:v>
                </c:pt>
                <c:pt idx="148">
                  <c:v>2.7397418832108338</c:v>
                </c:pt>
                <c:pt idx="149">
                  <c:v>2.73178424677354</c:v>
                </c:pt>
                <c:pt idx="150">
                  <c:v>2.7246947161294055</c:v>
                </c:pt>
                <c:pt idx="151">
                  <c:v>2.7184732912784306</c:v>
                </c:pt>
                <c:pt idx="152">
                  <c:v>2.7131199722206145</c:v>
                </c:pt>
                <c:pt idx="153">
                  <c:v>2.7086347589559581</c:v>
                </c:pt>
                <c:pt idx="154">
                  <c:v>2.7050176514844608</c:v>
                </c:pt>
                <c:pt idx="155">
                  <c:v>2.7022686498061228</c:v>
                </c:pt>
                <c:pt idx="156">
                  <c:v>2.7003877539209444</c:v>
                </c:pt>
                <c:pt idx="157">
                  <c:v>2.6998572448251248</c:v>
                </c:pt>
                <c:pt idx="158">
                  <c:v>2.7003877539209444</c:v>
                </c:pt>
                <c:pt idx="159">
                  <c:v>2.7019792812084034</c:v>
                </c:pt>
                <c:pt idx="160">
                  <c:v>2.7046318266875007</c:v>
                </c:pt>
                <c:pt idx="161">
                  <c:v>2.7083453903582382</c:v>
                </c:pt>
                <c:pt idx="162">
                  <c:v>2.7131199722206145</c:v>
                </c:pt>
                <c:pt idx="163">
                  <c:v>2.7189555722746297</c:v>
                </c:pt>
                <c:pt idx="164">
                  <c:v>2.7258521905202846</c:v>
                </c:pt>
                <c:pt idx="165">
                  <c:v>2.7338098269575783</c:v>
                </c:pt>
                <c:pt idx="166">
                  <c:v>2.7428284815865105</c:v>
                </c:pt>
                <c:pt idx="167">
                  <c:v>2.7529081544070837</c:v>
                </c:pt>
                <c:pt idx="168">
                  <c:v>2.7640488454192953</c:v>
                </c:pt>
                <c:pt idx="169">
                  <c:v>2.7744178868375871</c:v>
                </c:pt>
                <c:pt idx="170">
                  <c:v>2.7833883133668995</c:v>
                </c:pt>
                <c:pt idx="171">
                  <c:v>2.790960125007234</c:v>
                </c:pt>
                <c:pt idx="172">
                  <c:v>2.7971333217585896</c:v>
                </c:pt>
                <c:pt idx="173">
                  <c:v>2.8019079036209664</c:v>
                </c:pt>
                <c:pt idx="174">
                  <c:v>2.8052838705943626</c:v>
                </c:pt>
                <c:pt idx="175">
                  <c:v>2.8072612226787816</c:v>
                </c:pt>
                <c:pt idx="176">
                  <c:v>2.8078399598742214</c:v>
                </c:pt>
                <c:pt idx="177">
                  <c:v>2.8070200821806814</c:v>
                </c:pt>
                <c:pt idx="178">
                  <c:v>2.8048015895981635</c:v>
                </c:pt>
                <c:pt idx="179">
                  <c:v>2.8011844821266663</c:v>
                </c:pt>
                <c:pt idx="180">
                  <c:v>2.7961687597661902</c:v>
                </c:pt>
                <c:pt idx="181">
                  <c:v>2.7910083531068541</c:v>
                </c:pt>
                <c:pt idx="182">
                  <c:v>2.7857514902482778</c:v>
                </c:pt>
                <c:pt idx="183">
                  <c:v>2.7803981711904626</c:v>
                </c:pt>
                <c:pt idx="184">
                  <c:v>2.7749483959334063</c:v>
                </c:pt>
                <c:pt idx="185">
                  <c:v>2.769402164477111</c:v>
                </c:pt>
                <c:pt idx="186">
                  <c:v>2.7637594768215754</c:v>
                </c:pt>
                <c:pt idx="187">
                  <c:v>2.7580203329668</c:v>
                </c:pt>
                <c:pt idx="188">
                  <c:v>2.7521847329127849</c:v>
                </c:pt>
                <c:pt idx="189">
                  <c:v>2.7462526766595294</c:v>
                </c:pt>
                <c:pt idx="190">
                  <c:v>2.7402241642070337</c:v>
                </c:pt>
                <c:pt idx="191">
                  <c:v>2.7340991955552987</c:v>
                </c:pt>
                <c:pt idx="192">
                  <c:v>2.7280000000000002</c:v>
                </c:pt>
                <c:pt idx="193">
                  <c:v>2.7561237158400003</c:v>
                </c:pt>
                <c:pt idx="194">
                  <c:v>2.7561237158400003</c:v>
                </c:pt>
                <c:pt idx="195">
                  <c:v>2.7561237158400003</c:v>
                </c:pt>
                <c:pt idx="196">
                  <c:v>2.7842474227263287</c:v>
                </c:pt>
                <c:pt idx="197">
                  <c:v>2.7842474227263287</c:v>
                </c:pt>
                <c:pt idx="198">
                  <c:v>2.7842474227263287</c:v>
                </c:pt>
                <c:pt idx="199">
                  <c:v>2.8123711337857618</c:v>
                </c:pt>
                <c:pt idx="200">
                  <c:v>2.8404948451236192</c:v>
                </c:pt>
                <c:pt idx="201">
                  <c:v>2.8686185561802398</c:v>
                </c:pt>
                <c:pt idx="202">
                  <c:v>2.924865969850853</c:v>
                </c:pt>
                <c:pt idx="203">
                  <c:v>2.924865969850853</c:v>
                </c:pt>
                <c:pt idx="204">
                  <c:v>2.8967422721016685</c:v>
                </c:pt>
                <c:pt idx="205">
                  <c:v>2.8404948369679799</c:v>
                </c:pt>
                <c:pt idx="206">
                  <c:v>2.8123711259921085</c:v>
                </c:pt>
                <c:pt idx="207">
                  <c:v>2.7842474147321874</c:v>
                </c:pt>
                <c:pt idx="208">
                  <c:v>2.6155051488600836</c:v>
                </c:pt>
                <c:pt idx="209">
                  <c:v>2.6436288649191799</c:v>
                </c:pt>
                <c:pt idx="210">
                  <c:v>2.6436288649191799</c:v>
                </c:pt>
                <c:pt idx="211">
                  <c:v>2.6436288649191799</c:v>
                </c:pt>
                <c:pt idx="212">
                  <c:v>2.6155051479655103</c:v>
                </c:pt>
                <c:pt idx="213">
                  <c:v>2.6436288640149876</c:v>
                </c:pt>
                <c:pt idx="214">
                  <c:v>2.6717525809590383</c:v>
                </c:pt>
                <c:pt idx="215">
                  <c:v>2.6436288583310374</c:v>
                </c:pt>
                <c:pt idx="216">
                  <c:v>2.6155051414474544</c:v>
                </c:pt>
                <c:pt idx="217">
                  <c:v>2.5873814254680636</c:v>
                </c:pt>
                <c:pt idx="218">
                  <c:v>2.5873814254680636</c:v>
                </c:pt>
                <c:pt idx="219">
                  <c:v>2.5592577019472387</c:v>
                </c:pt>
                <c:pt idx="220">
                  <c:v>2.5592577019472387</c:v>
                </c:pt>
                <c:pt idx="221">
                  <c:v>2.5873814104265138</c:v>
                </c:pt>
                <c:pt idx="222">
                  <c:v>2.5592576870691839</c:v>
                </c:pt>
                <c:pt idx="223">
                  <c:v>2.5592576870691839</c:v>
                </c:pt>
                <c:pt idx="224">
                  <c:v>2.5311339787534037</c:v>
                </c:pt>
                <c:pt idx="225">
                  <c:v>2.5311339787534037</c:v>
                </c:pt>
                <c:pt idx="226">
                  <c:v>2.5592576868160704</c:v>
                </c:pt>
                <c:pt idx="227">
                  <c:v>2.5311339785030715</c:v>
                </c:pt>
                <c:pt idx="228">
                  <c:v>2.5030102704431862</c:v>
                </c:pt>
                <c:pt idx="229">
                  <c:v>2.5030102704431862</c:v>
                </c:pt>
                <c:pt idx="230">
                  <c:v>2.531133993721475</c:v>
                </c:pt>
                <c:pt idx="231">
                  <c:v>2.5030102854924965</c:v>
                </c:pt>
                <c:pt idx="232">
                  <c:v>2.4748865620451141</c:v>
                </c:pt>
                <c:pt idx="233">
                  <c:v>2.4467628421131957</c:v>
                </c:pt>
                <c:pt idx="234">
                  <c:v>2.3905154100496482</c:v>
                </c:pt>
                <c:pt idx="235">
                  <c:v>2.3905154100496482</c:v>
                </c:pt>
                <c:pt idx="236">
                  <c:v>2.3905154100496482</c:v>
                </c:pt>
                <c:pt idx="237">
                  <c:v>2.3623916894998831</c:v>
                </c:pt>
                <c:pt idx="238">
                  <c:v>2.3905153955893739</c:v>
                </c:pt>
                <c:pt idx="239">
                  <c:v>2.4186391159690181</c:v>
                </c:pt>
                <c:pt idx="240">
                  <c:v>2.390515398006051</c:v>
                </c:pt>
                <c:pt idx="241">
                  <c:v>2.4186391184141267</c:v>
                </c:pt>
                <c:pt idx="242">
                  <c:v>2.4467628364055254</c:v>
                </c:pt>
                <c:pt idx="243">
                  <c:v>2.4467628364055254</c:v>
                </c:pt>
                <c:pt idx="244">
                  <c:v>2.4467628364055254</c:v>
                </c:pt>
                <c:pt idx="245">
                  <c:v>2.4748865401378795</c:v>
                </c:pt>
                <c:pt idx="246">
                  <c:v>2.5030102598208517</c:v>
                </c:pt>
                <c:pt idx="247">
                  <c:v>2.5030102598208517</c:v>
                </c:pt>
                <c:pt idx="248">
                  <c:v>2.5311339829797883</c:v>
                </c:pt>
                <c:pt idx="249">
                  <c:v>2.5311339829797883</c:v>
                </c:pt>
                <c:pt idx="250">
                  <c:v>2.5311339829797883</c:v>
                </c:pt>
                <c:pt idx="251">
                  <c:v>2.5311339829797883</c:v>
                </c:pt>
                <c:pt idx="252">
                  <c:v>2.5311339829797883</c:v>
                </c:pt>
                <c:pt idx="253">
                  <c:v>2.5030102748701619</c:v>
                </c:pt>
                <c:pt idx="254">
                  <c:v>2.5030102748701619</c:v>
                </c:pt>
                <c:pt idx="255">
                  <c:v>2.4748865515421317</c:v>
                </c:pt>
                <c:pt idx="256">
                  <c:v>2.503010271354698</c:v>
                </c:pt>
                <c:pt idx="257">
                  <c:v>2.5311339946432287</c:v>
                </c:pt>
                <c:pt idx="258">
                  <c:v>2.5311339946432287</c:v>
                </c:pt>
                <c:pt idx="259">
                  <c:v>2.5592577028824492</c:v>
                </c:pt>
                <c:pt idx="260">
                  <c:v>2.5873814113720015</c:v>
                </c:pt>
                <c:pt idx="261">
                  <c:v>2.5873814113720015</c:v>
                </c:pt>
                <c:pt idx="262">
                  <c:v>2.5873814113720015</c:v>
                </c:pt>
                <c:pt idx="263">
                  <c:v>2.6436288322334009</c:v>
                </c:pt>
                <c:pt idx="264">
                  <c:v>2.4186391522583888</c:v>
                </c:pt>
                <c:pt idx="265">
                  <c:v>2.4467628706433255</c:v>
                </c:pt>
                <c:pt idx="266">
                  <c:v>2.4467628706433255</c:v>
                </c:pt>
                <c:pt idx="267">
                  <c:v>2.4748865747692177</c:v>
                </c:pt>
                <c:pt idx="268">
                  <c:v>2.503010294845728</c:v>
                </c:pt>
                <c:pt idx="269">
                  <c:v>2.5311340183982027</c:v>
                </c:pt>
                <c:pt idx="270">
                  <c:v>2.5311340183982027</c:v>
                </c:pt>
                <c:pt idx="271">
                  <c:v>2.5592577269013672</c:v>
                </c:pt>
                <c:pt idx="272">
                  <c:v>2.5873814356548634</c:v>
                </c:pt>
                <c:pt idx="273">
                  <c:v>2.5873814356548634</c:v>
                </c:pt>
                <c:pt idx="274">
                  <c:v>2.5873814356548634</c:v>
                </c:pt>
                <c:pt idx="275">
                  <c:v>2.6436288570441513</c:v>
                </c:pt>
                <c:pt idx="276">
                  <c:v>2.6155051401742586</c:v>
                </c:pt>
                <c:pt idx="277">
                  <c:v>2.6155051401742586</c:v>
                </c:pt>
                <c:pt idx="278">
                  <c:v>2.6155051401742586</c:v>
                </c:pt>
                <c:pt idx="279">
                  <c:v>2.6155051401742586</c:v>
                </c:pt>
                <c:pt idx="280">
                  <c:v>2.6155051401742586</c:v>
                </c:pt>
                <c:pt idx="281">
                  <c:v>2.6717525721056594</c:v>
                </c:pt>
                <c:pt idx="282">
                  <c:v>2.643628849570852</c:v>
                </c:pt>
                <c:pt idx="283">
                  <c:v>2.643628849570852</c:v>
                </c:pt>
                <c:pt idx="284">
                  <c:v>2.643628849570852</c:v>
                </c:pt>
                <c:pt idx="285">
                  <c:v>2.643628849570852</c:v>
                </c:pt>
                <c:pt idx="286">
                  <c:v>2.6717525663612416</c:v>
                </c:pt>
                <c:pt idx="287">
                  <c:v>2.6717525663612416</c:v>
                </c:pt>
                <c:pt idx="288">
                  <c:v>2.6436288438869018</c:v>
                </c:pt>
                <c:pt idx="289">
                  <c:v>2.6436288438869018</c:v>
                </c:pt>
                <c:pt idx="290">
                  <c:v>2.5873814104270578</c:v>
                </c:pt>
                <c:pt idx="291">
                  <c:v>2.6155051337843935</c:v>
                </c:pt>
                <c:pt idx="292">
                  <c:v>2.6155051337843935</c:v>
                </c:pt>
                <c:pt idx="293">
                  <c:v>2.6436288496813858</c:v>
                </c:pt>
                <c:pt idx="294">
                  <c:v>2.6436288496813858</c:v>
                </c:pt>
                <c:pt idx="295">
                  <c:v>2.6436288496813858</c:v>
                </c:pt>
                <c:pt idx="296">
                  <c:v>2.6436288496813858</c:v>
                </c:pt>
                <c:pt idx="297">
                  <c:v>2.6436288496813858</c:v>
                </c:pt>
                <c:pt idx="298">
                  <c:v>2.6436288496813858</c:v>
                </c:pt>
                <c:pt idx="299">
                  <c:v>2.6155051328898202</c:v>
                </c:pt>
                <c:pt idx="300">
                  <c:v>2.5873814170024474</c:v>
                </c:pt>
                <c:pt idx="301">
                  <c:v>2.5873814170024474</c:v>
                </c:pt>
                <c:pt idx="302">
                  <c:v>2.5873814170024474</c:v>
                </c:pt>
                <c:pt idx="303">
                  <c:v>2.5873814170024474</c:v>
                </c:pt>
                <c:pt idx="304">
                  <c:v>2.6155051404312548</c:v>
                </c:pt>
                <c:pt idx="305">
                  <c:v>2.6155051404312548</c:v>
                </c:pt>
                <c:pt idx="306">
                  <c:v>2.5592577084943273</c:v>
                </c:pt>
                <c:pt idx="307">
                  <c:v>2.503010291391885</c:v>
                </c:pt>
                <c:pt idx="308">
                  <c:v>2.503010291391885</c:v>
                </c:pt>
                <c:pt idx="309">
                  <c:v>2.4186391458809853</c:v>
                </c:pt>
                <c:pt idx="310">
                  <c:v>2.4186391458809853</c:v>
                </c:pt>
                <c:pt idx="311">
                  <c:v>2.4186391458809853</c:v>
                </c:pt>
                <c:pt idx="312">
                  <c:v>2.3905154275702043</c:v>
                </c:pt>
                <c:pt idx="313">
                  <c:v>2.3905154275702043</c:v>
                </c:pt>
                <c:pt idx="314">
                  <c:v>2.4186391483260938</c:v>
                </c:pt>
                <c:pt idx="315">
                  <c:v>2.3905154299868814</c:v>
                </c:pt>
                <c:pt idx="316">
                  <c:v>2.3905154299868814</c:v>
                </c:pt>
                <c:pt idx="317">
                  <c:v>2.3905154299868814</c:v>
                </c:pt>
                <c:pt idx="318">
                  <c:v>2.3342680123233936</c:v>
                </c:pt>
                <c:pt idx="319">
                  <c:v>2.3342680123233936</c:v>
                </c:pt>
                <c:pt idx="320">
                  <c:v>2.4186391492362573</c:v>
                </c:pt>
                <c:pt idx="321">
                  <c:v>2.4186391492362573</c:v>
                </c:pt>
                <c:pt idx="322">
                  <c:v>2.4748865617494573</c:v>
                </c:pt>
                <c:pt idx="323">
                  <c:v>2.5030102816780158</c:v>
                </c:pt>
                <c:pt idx="324">
                  <c:v>2.5030102816780158</c:v>
                </c:pt>
                <c:pt idx="325">
                  <c:v>2.5311340050825386</c:v>
                </c:pt>
                <c:pt idx="326">
                  <c:v>2.5311340050825386</c:v>
                </c:pt>
                <c:pt idx="327">
                  <c:v>2.503010296727326</c:v>
                </c:pt>
                <c:pt idx="328">
                  <c:v>2.5311340203009425</c:v>
                </c:pt>
                <c:pt idx="329">
                  <c:v>2.5030103117766367</c:v>
                </c:pt>
                <c:pt idx="330">
                  <c:v>2.5030103117766367</c:v>
                </c:pt>
                <c:pt idx="331">
                  <c:v>2.5030103117766367</c:v>
                </c:pt>
                <c:pt idx="332">
                  <c:v>2.5030103117766367</c:v>
                </c:pt>
                <c:pt idx="333">
                  <c:v>2.5030103117766367</c:v>
                </c:pt>
                <c:pt idx="334">
                  <c:v>2.5030103117766367</c:v>
                </c:pt>
                <c:pt idx="335">
                  <c:v>2.5311340355193463</c:v>
                </c:pt>
                <c:pt idx="336">
                  <c:v>2.4467629094391481</c:v>
                </c:pt>
                <c:pt idx="337">
                  <c:v>2.4467629094391481</c:v>
                </c:pt>
                <c:pt idx="338">
                  <c:v>2.4748866140109689</c:v>
                </c:pt>
                <c:pt idx="339">
                  <c:v>2.3905154771925163</c:v>
                </c:pt>
                <c:pt idx="340">
                  <c:v>2.3905154771925163</c:v>
                </c:pt>
                <c:pt idx="341">
                  <c:v>2.418639198532198</c:v>
                </c:pt>
                <c:pt idx="342">
                  <c:v>2.3905154796091934</c:v>
                </c:pt>
                <c:pt idx="343">
                  <c:v>2.3623917582410803</c:v>
                </c:pt>
                <c:pt idx="344">
                  <c:v>2.2780206138936485</c:v>
                </c:pt>
                <c:pt idx="345">
                  <c:v>2.2217731868285795</c:v>
                </c:pt>
                <c:pt idx="346">
                  <c:v>2.1374020610261839</c:v>
                </c:pt>
                <c:pt idx="347">
                  <c:v>2.109278359821428</c:v>
                </c:pt>
                <c:pt idx="348">
                  <c:v>2.1374020642547857</c:v>
                </c:pt>
                <c:pt idx="349">
                  <c:v>2.1936494881232811</c:v>
                </c:pt>
                <c:pt idx="350">
                  <c:v>2.2920824672879565</c:v>
                </c:pt>
                <c:pt idx="351">
                  <c:v>2.2556788113136257</c:v>
                </c:pt>
                <c:pt idx="352">
                  <c:v>2.230743590348264</c:v>
                </c:pt>
                <c:pt idx="353">
                  <c:v>2.2422422704888167</c:v>
                </c:pt>
                <c:pt idx="354">
                  <c:v>2.2557497621504683</c:v>
                </c:pt>
                <c:pt idx="355">
                  <c:v>2.2672586876669505</c:v>
                </c:pt>
                <c:pt idx="356">
                  <c:v>2.2537631023996556</c:v>
                </c:pt>
                <c:pt idx="357">
                  <c:v>2.265145755485956</c:v>
                </c:pt>
                <c:pt idx="358">
                  <c:v>2.1789064693908258</c:v>
                </c:pt>
                <c:pt idx="359">
                  <c:v>2.1675580054591035</c:v>
                </c:pt>
                <c:pt idx="360">
                  <c:v>2.154010767924984</c:v>
                </c:pt>
                <c:pt idx="361">
                  <c:v>2.1676437390163659</c:v>
                </c:pt>
                <c:pt idx="362">
                  <c:v>2.1790523948378073</c:v>
                </c:pt>
                <c:pt idx="363">
                  <c:v>2.1154966927248635</c:v>
                </c:pt>
                <c:pt idx="364">
                  <c:v>2.1067284031878244</c:v>
                </c:pt>
                <c:pt idx="365">
                  <c:v>2.1067284031878244</c:v>
                </c:pt>
                <c:pt idx="366">
                  <c:v>2.0453702333869557</c:v>
                </c:pt>
                <c:pt idx="367">
                  <c:v>2.0338793843231926</c:v>
                </c:pt>
                <c:pt idx="368">
                  <c:v>2.0338793843231926</c:v>
                </c:pt>
                <c:pt idx="369">
                  <c:v>2.0454355208866279</c:v>
                </c:pt>
                <c:pt idx="370">
                  <c:v>2.0569267367342587</c:v>
                </c:pt>
                <c:pt idx="371">
                  <c:v>2.0839915524742669</c:v>
                </c:pt>
                <c:pt idx="372">
                  <c:v>2.0822103648943671</c:v>
                </c:pt>
                <c:pt idx="373">
                  <c:v>2.0842904930488966</c:v>
                </c:pt>
                <c:pt idx="374">
                  <c:v>2.1306080549293376</c:v>
                </c:pt>
                <c:pt idx="375">
                  <c:v>2.1442658065195288</c:v>
                </c:pt>
                <c:pt idx="376">
                  <c:v>2.1464314292134814</c:v>
                </c:pt>
                <c:pt idx="377">
                  <c:v>2.1944664825607929</c:v>
                </c:pt>
                <c:pt idx="378">
                  <c:v>2.1944664825607929</c:v>
                </c:pt>
                <c:pt idx="379">
                  <c:v>2.2558472023152265</c:v>
                </c:pt>
                <c:pt idx="380">
                  <c:v>2.3194018623002139</c:v>
                </c:pt>
                <c:pt idx="381">
                  <c:v>2.3673333223214672</c:v>
                </c:pt>
                <c:pt idx="382">
                  <c:v>2.3559519175810757</c:v>
                </c:pt>
                <c:pt idx="383">
                  <c:v>2.3330785929607796</c:v>
                </c:pt>
                <c:pt idx="384">
                  <c:v>2.3561783807788985</c:v>
                </c:pt>
                <c:pt idx="385">
                  <c:v>2.344740619132597</c:v>
                </c:pt>
                <c:pt idx="386">
                  <c:v>2.3812037977377591</c:v>
                </c:pt>
                <c:pt idx="387">
                  <c:v>2.3562261366893509</c:v>
                </c:pt>
                <c:pt idx="388">
                  <c:v>2.3447881432181901</c:v>
                </c:pt>
                <c:pt idx="389">
                  <c:v>2.3927461185593133</c:v>
                </c:pt>
                <c:pt idx="390">
                  <c:v>2.3677569480659932</c:v>
                </c:pt>
                <c:pt idx="391">
                  <c:v>2.3813647550549319</c:v>
                </c:pt>
                <c:pt idx="392">
                  <c:v>2.3813647550549319</c:v>
                </c:pt>
                <c:pt idx="393">
                  <c:v>2.3678342691623659</c:v>
                </c:pt>
                <c:pt idx="394">
                  <c:v>2.2836987007481575</c:v>
                </c:pt>
                <c:pt idx="395">
                  <c:v>2.2587313425706959</c:v>
                </c:pt>
                <c:pt idx="396">
                  <c:v>2.2702554802297454</c:v>
                </c:pt>
                <c:pt idx="397">
                  <c:v>2.2587895322242901</c:v>
                </c:pt>
                <c:pt idx="398">
                  <c:v>2.2587895322242901</c:v>
                </c:pt>
                <c:pt idx="399">
                  <c:v>2.2338199240434795</c:v>
                </c:pt>
                <c:pt idx="400">
                  <c:v>2.1493337495064608</c:v>
                </c:pt>
                <c:pt idx="401">
                  <c:v>2.1243851000890146</c:v>
                </c:pt>
                <c:pt idx="402">
                  <c:v>2.0378631012448873</c:v>
                </c:pt>
                <c:pt idx="403">
                  <c:v>2.0862315577879937</c:v>
                </c:pt>
                <c:pt idx="404">
                  <c:v>2.088014659900435</c:v>
                </c:pt>
                <c:pt idx="405">
                  <c:v>2.049853665493016</c:v>
                </c:pt>
                <c:pt idx="406">
                  <c:v>2.0748112898235664</c:v>
                </c:pt>
                <c:pt idx="407">
                  <c:v>2.0881113696422711</c:v>
                </c:pt>
                <c:pt idx="408">
                  <c:v>2.0998423375546937</c:v>
                </c:pt>
                <c:pt idx="409">
                  <c:v>2.1364640708853853</c:v>
                </c:pt>
                <c:pt idx="410">
                  <c:v>2.099888724671378</c:v>
                </c:pt>
                <c:pt idx="411">
                  <c:v>2.1232208192789614</c:v>
                </c:pt>
                <c:pt idx="412">
                  <c:v>2.0867042238388449</c:v>
                </c:pt>
                <c:pt idx="413">
                  <c:v>2.1598280574117315</c:v>
                </c:pt>
                <c:pt idx="414">
                  <c:v>2.1213417572825031</c:v>
                </c:pt>
                <c:pt idx="415">
                  <c:v>2.1463451640388889</c:v>
                </c:pt>
                <c:pt idx="416">
                  <c:v>2.1941798143179514</c:v>
                </c:pt>
                <c:pt idx="417">
                  <c:v>2.1941798143179514</c:v>
                </c:pt>
                <c:pt idx="418">
                  <c:v>2.1804661904784641</c:v>
                </c:pt>
                <c:pt idx="419">
                  <c:v>2.191705708722552</c:v>
                </c:pt>
                <c:pt idx="420">
                  <c:v>2.191705708722552</c:v>
                </c:pt>
                <c:pt idx="421">
                  <c:v>2.2140700491108136</c:v>
                </c:pt>
                <c:pt idx="422">
                  <c:v>2.2587987365243514</c:v>
                </c:pt>
                <c:pt idx="423">
                  <c:v>2.2811630802266918</c:v>
                </c:pt>
                <c:pt idx="424">
                  <c:v>2.2811630802266918</c:v>
                </c:pt>
                <c:pt idx="425">
                  <c:v>2.3258917609176839</c:v>
                </c:pt>
                <c:pt idx="426">
                  <c:v>2.3482560940377768</c:v>
                </c:pt>
                <c:pt idx="427">
                  <c:v>2.3482560940377768</c:v>
                </c:pt>
                <c:pt idx="428">
                  <c:v>2.3482560940377768</c:v>
                </c:pt>
                <c:pt idx="429">
                  <c:v>2.3482560940377768</c:v>
                </c:pt>
                <c:pt idx="430">
                  <c:v>2.3706204389087349</c:v>
                </c:pt>
                <c:pt idx="431">
                  <c:v>2.3258917621170401</c:v>
                </c:pt>
                <c:pt idx="432">
                  <c:v>2.3258917621170401</c:v>
                </c:pt>
                <c:pt idx="433">
                  <c:v>2.3482560952486651</c:v>
                </c:pt>
                <c:pt idx="434">
                  <c:v>2.3706204401311552</c:v>
                </c:pt>
                <c:pt idx="435">
                  <c:v>2.3258917633163958</c:v>
                </c:pt>
                <c:pt idx="436">
                  <c:v>2.2364343842259315</c:v>
                </c:pt>
                <c:pt idx="437">
                  <c:v>2.2364343842259315</c:v>
                </c:pt>
                <c:pt idx="438">
                  <c:v>2.2140700403836724</c:v>
                </c:pt>
                <c:pt idx="439">
                  <c:v>2.1917056967650566</c:v>
                </c:pt>
                <c:pt idx="440">
                  <c:v>2.2140700370313029</c:v>
                </c:pt>
                <c:pt idx="441">
                  <c:v>2.2140700370313029</c:v>
                </c:pt>
                <c:pt idx="442">
                  <c:v>2.1917056934465493</c:v>
                </c:pt>
                <c:pt idx="443">
                  <c:v>2.2140700336789334</c:v>
                </c:pt>
                <c:pt idx="444">
                  <c:v>2.1469770030262598</c:v>
                </c:pt>
                <c:pt idx="445">
                  <c:v>2.1693413539643736</c:v>
                </c:pt>
                <c:pt idx="446">
                  <c:v>2.1469770065307756</c:v>
                </c:pt>
                <c:pt idx="447">
                  <c:v>2.1469770065307756</c:v>
                </c:pt>
                <c:pt idx="448">
                  <c:v>2.1469770065307756</c:v>
                </c:pt>
                <c:pt idx="449">
                  <c:v>2.1469770065307756</c:v>
                </c:pt>
                <c:pt idx="450">
                  <c:v>2.1469770065307756</c:v>
                </c:pt>
                <c:pt idx="451">
                  <c:v>2.1693413575053944</c:v>
                </c:pt>
                <c:pt idx="452">
                  <c:v>2.1917057049754978</c:v>
                </c:pt>
                <c:pt idx="453">
                  <c:v>2.2140700453255242</c:v>
                </c:pt>
                <c:pt idx="454">
                  <c:v>2.1917057016569905</c:v>
                </c:pt>
                <c:pt idx="455">
                  <c:v>2.2140700419731547</c:v>
                </c:pt>
                <c:pt idx="456">
                  <c:v>2.2140700419731547</c:v>
                </c:pt>
                <c:pt idx="457">
                  <c:v>2.2587987292424971</c:v>
                </c:pt>
                <c:pt idx="458">
                  <c:v>2.2811630728727397</c:v>
                </c:pt>
                <c:pt idx="459">
                  <c:v>2.2811630728727397</c:v>
                </c:pt>
                <c:pt idx="460">
                  <c:v>2.3035274131461381</c:v>
                </c:pt>
                <c:pt idx="461">
                  <c:v>2.3482561106203548</c:v>
                </c:pt>
                <c:pt idx="462">
                  <c:v>2.2811630755336929</c:v>
                </c:pt>
                <c:pt idx="463">
                  <c:v>2.3035274158331793</c:v>
                </c:pt>
                <c:pt idx="464">
                  <c:v>2.3258917645963755</c:v>
                </c:pt>
                <c:pt idx="465">
                  <c:v>2.3482560977518401</c:v>
                </c:pt>
                <c:pt idx="466">
                  <c:v>2.3482560977518401</c:v>
                </c:pt>
                <c:pt idx="467">
                  <c:v>2.3258917528455103</c:v>
                </c:pt>
                <c:pt idx="468">
                  <c:v>2.3482560858879862</c:v>
                </c:pt>
                <c:pt idx="469">
                  <c:v>2.3482560858879862</c:v>
                </c:pt>
                <c:pt idx="470">
                  <c:v>2.3258917410946451</c:v>
                </c:pt>
                <c:pt idx="471">
                  <c:v>2.3482560740241318</c:v>
                </c:pt>
                <c:pt idx="472">
                  <c:v>2.32589172934378</c:v>
                </c:pt>
                <c:pt idx="473">
                  <c:v>2.32589172934378</c:v>
                </c:pt>
                <c:pt idx="474">
                  <c:v>2.2811630404518675</c:v>
                </c:pt>
                <c:pt idx="475">
                  <c:v>2.2811630404518675</c:v>
                </c:pt>
                <c:pt idx="476">
                  <c:v>2.2364343605407737</c:v>
                </c:pt>
                <c:pt idx="477">
                  <c:v>2.2587987041461814</c:v>
                </c:pt>
                <c:pt idx="478">
                  <c:v>2.236434360764417</c:v>
                </c:pt>
                <c:pt idx="479">
                  <c:v>2.1917056735491287</c:v>
                </c:pt>
                <c:pt idx="480">
                  <c:v>2.1917056735491287</c:v>
                </c:pt>
                <c:pt idx="481">
                  <c:v>2.1917056735491287</c:v>
                </c:pt>
                <c:pt idx="482">
                  <c:v>2.2364343536078271</c:v>
                </c:pt>
                <c:pt idx="483">
                  <c:v>2.2364343536078271</c:v>
                </c:pt>
                <c:pt idx="484">
                  <c:v>2.2140700100717488</c:v>
                </c:pt>
                <c:pt idx="485">
                  <c:v>2.2364343533841837</c:v>
                </c:pt>
                <c:pt idx="486">
                  <c:v>2.1469769792488163</c:v>
                </c:pt>
                <c:pt idx="487">
                  <c:v>2.1469769792488163</c:v>
                </c:pt>
                <c:pt idx="488">
                  <c:v>2.1246126285583844</c:v>
                </c:pt>
                <c:pt idx="489">
                  <c:v>2.1693413121207517</c:v>
                </c:pt>
                <c:pt idx="490">
                  <c:v>2.1693413121207517</c:v>
                </c:pt>
                <c:pt idx="491">
                  <c:v>2.191705659122972</c:v>
                </c:pt>
                <c:pt idx="492">
                  <c:v>2.1693413192408286</c:v>
                </c:pt>
                <c:pt idx="493">
                  <c:v>2.1693413192408286</c:v>
                </c:pt>
                <c:pt idx="494">
                  <c:v>2.1917056663164516</c:v>
                </c:pt>
                <c:pt idx="495">
                  <c:v>2.1693413263609052</c:v>
                </c:pt>
                <c:pt idx="496">
                  <c:v>2.1693413263609052</c:v>
                </c:pt>
                <c:pt idx="497">
                  <c:v>2.1917056735099312</c:v>
                </c:pt>
                <c:pt idx="498">
                  <c:v>2.1693413334809821</c:v>
                </c:pt>
                <c:pt idx="499">
                  <c:v>2.1693413334809821</c:v>
                </c:pt>
                <c:pt idx="500">
                  <c:v>2.2140700279258398</c:v>
                </c:pt>
                <c:pt idx="501">
                  <c:v>2.2140700279258398</c:v>
                </c:pt>
                <c:pt idx="502">
                  <c:v>2.1693413409402815</c:v>
                </c:pt>
                <c:pt idx="503">
                  <c:v>2.1246126463416237</c:v>
                </c:pt>
                <c:pt idx="504">
                  <c:v>2.102248293750185</c:v>
                </c:pt>
                <c:pt idx="505">
                  <c:v>2.102248293750185</c:v>
                </c:pt>
                <c:pt idx="506">
                  <c:v>2.1246126417735876</c:v>
                </c:pt>
                <c:pt idx="507">
                  <c:v>2.1246126417735876</c:v>
                </c:pt>
                <c:pt idx="508">
                  <c:v>2.1246126417735876</c:v>
                </c:pt>
                <c:pt idx="509">
                  <c:v>2.1246126417735876</c:v>
                </c:pt>
                <c:pt idx="510">
                  <c:v>2.1022482892302334</c:v>
                </c:pt>
                <c:pt idx="511">
                  <c:v>2.0798839412549155</c:v>
                </c:pt>
                <c:pt idx="512">
                  <c:v>2.1022482885112077</c:v>
                </c:pt>
                <c:pt idx="513">
                  <c:v>2.1022482885112077</c:v>
                </c:pt>
                <c:pt idx="514">
                  <c:v>2.1022482885112077</c:v>
                </c:pt>
                <c:pt idx="515">
                  <c:v>2.1246126364788767</c:v>
                </c:pt>
                <c:pt idx="516">
                  <c:v>2.0798839527497623</c:v>
                </c:pt>
                <c:pt idx="517">
                  <c:v>2.1022483001296552</c:v>
                </c:pt>
                <c:pt idx="518">
                  <c:v>2.1022483001296552</c:v>
                </c:pt>
                <c:pt idx="519">
                  <c:v>2.0798839520383861</c:v>
                </c:pt>
                <c:pt idx="520">
                  <c:v>2.0575196046661426</c:v>
                </c:pt>
                <c:pt idx="521">
                  <c:v>2.0127909185027568</c:v>
                </c:pt>
                <c:pt idx="522">
                  <c:v>2.0127909185027568</c:v>
                </c:pt>
                <c:pt idx="523">
                  <c:v>2.0798839424102122</c:v>
                </c:pt>
                <c:pt idx="524">
                  <c:v>2.0798839424102122</c:v>
                </c:pt>
                <c:pt idx="525">
                  <c:v>2.0575195951414975</c:v>
                </c:pt>
                <c:pt idx="526">
                  <c:v>2.0798839484072595</c:v>
                </c:pt>
                <c:pt idx="527">
                  <c:v>2.1022482957404587</c:v>
                </c:pt>
                <c:pt idx="528">
                  <c:v>2.1917056668962784</c:v>
                </c:pt>
                <c:pt idx="529">
                  <c:v>2.1693413269348154</c:v>
                </c:pt>
                <c:pt idx="530">
                  <c:v>2.1693413269348154</c:v>
                </c:pt>
                <c:pt idx="531">
                  <c:v>2.191705674089758</c:v>
                </c:pt>
                <c:pt idx="532">
                  <c:v>2.1693413340548924</c:v>
                </c:pt>
                <c:pt idx="533">
                  <c:v>2.1917056812832376</c:v>
                </c:pt>
                <c:pt idx="534">
                  <c:v>2.2140700213915063</c:v>
                </c:pt>
                <c:pt idx="535">
                  <c:v>2.2140700213915063</c:v>
                </c:pt>
                <c:pt idx="536">
                  <c:v>2.2364343648182823</c:v>
                </c:pt>
                <c:pt idx="537">
                  <c:v>2.2587987084664651</c:v>
                </c:pt>
                <c:pt idx="538">
                  <c:v>2.2364343650419256</c:v>
                </c:pt>
                <c:pt idx="539">
                  <c:v>2.2587987086923449</c:v>
                </c:pt>
                <c:pt idx="540">
                  <c:v>2.2364343652655689</c:v>
                </c:pt>
                <c:pt idx="541">
                  <c:v>2.2811630525708804</c:v>
                </c:pt>
                <c:pt idx="542">
                  <c:v>2.3035273926452411</c:v>
                </c:pt>
                <c:pt idx="543">
                  <c:v>2.2811630441071706</c:v>
                </c:pt>
                <c:pt idx="544">
                  <c:v>2.3035273840985537</c:v>
                </c:pt>
                <c:pt idx="545">
                  <c:v>2.3482560810087398</c:v>
                </c:pt>
                <c:pt idx="546">
                  <c:v>2.3929847705024834</c:v>
                </c:pt>
                <c:pt idx="547">
                  <c:v>2.3482560802960069</c:v>
                </c:pt>
                <c:pt idx="548">
                  <c:v>2.3258917355559228</c:v>
                </c:pt>
                <c:pt idx="549">
                  <c:v>2.3482560684321525</c:v>
                </c:pt>
                <c:pt idx="550">
                  <c:v>2.3035273791779627</c:v>
                </c:pt>
                <c:pt idx="551">
                  <c:v>2.3258917275852831</c:v>
                </c:pt>
                <c:pt idx="552">
                  <c:v>2.3258917275852831</c:v>
                </c:pt>
                <c:pt idx="553">
                  <c:v>2.3482560603848719</c:v>
                </c:pt>
                <c:pt idx="554">
                  <c:v>2.3482560603848719</c:v>
                </c:pt>
                <c:pt idx="555">
                  <c:v>2.3706204049353259</c:v>
                </c:pt>
                <c:pt idx="556">
                  <c:v>2.3258917287846383</c:v>
                </c:pt>
                <c:pt idx="557">
                  <c:v>2.3929847504769195</c:v>
                </c:pt>
                <c:pt idx="558">
                  <c:v>2.3706204175257599</c:v>
                </c:pt>
                <c:pt idx="559">
                  <c:v>2.3706204175257599</c:v>
                </c:pt>
                <c:pt idx="560">
                  <c:v>2.3706204175257599</c:v>
                </c:pt>
                <c:pt idx="561">
                  <c:v>2.4377134558143281</c:v>
                </c:pt>
                <c:pt idx="562">
                  <c:v>2.4600777947491399</c:v>
                </c:pt>
                <c:pt idx="563">
                  <c:v>2.437713448924077</c:v>
                </c:pt>
                <c:pt idx="564">
                  <c:v>2.4153491100524782</c:v>
                </c:pt>
                <c:pt idx="565">
                  <c:v>2.3929847646517337</c:v>
                </c:pt>
                <c:pt idx="566">
                  <c:v>2.4153490977353682</c:v>
                </c:pt>
                <c:pt idx="567">
                  <c:v>2.4377134430220653</c:v>
                </c:pt>
                <c:pt idx="568">
                  <c:v>2.4600777818395172</c:v>
                </c:pt>
                <c:pt idx="569">
                  <c:v>2.4600777818395172</c:v>
                </c:pt>
                <c:pt idx="570">
                  <c:v>2.4377134361318147</c:v>
                </c:pt>
                <c:pt idx="571">
                  <c:v>2.4600777748860532</c:v>
                </c:pt>
                <c:pt idx="572">
                  <c:v>2.4153490835970746</c:v>
                </c:pt>
                <c:pt idx="573">
                  <c:v>2.4824421190644359</c:v>
                </c:pt>
                <c:pt idx="574">
                  <c:v>2.415349081439218</c:v>
                </c:pt>
                <c:pt idx="575">
                  <c:v>2.415349081439218</c:v>
                </c:pt>
                <c:pt idx="576">
                  <c:v>2.3258917008959905</c:v>
                </c:pt>
                <c:pt idx="577">
                  <c:v>2.1977493491516649</c:v>
                </c:pt>
                <c:pt idx="578">
                  <c:v>2.2435414567931473</c:v>
                </c:pt>
                <c:pt idx="579">
                  <c:v>2.5371661115925082</c:v>
                </c:pt>
                <c:pt idx="580">
                  <c:v>2.560083368955401</c:v>
                </c:pt>
                <c:pt idx="581">
                  <c:v>2.4652013543285065</c:v>
                </c:pt>
                <c:pt idx="582">
                  <c:v>2.4289483990359142</c:v>
                </c:pt>
                <c:pt idx="583">
                  <c:v>2.5610443773480513</c:v>
                </c:pt>
                <c:pt idx="584">
                  <c:v>2.5578297800560477</c:v>
                </c:pt>
                <c:pt idx="585">
                  <c:v>2.6170247905720574</c:v>
                </c:pt>
                <c:pt idx="586">
                  <c:v>2.6941649460659005</c:v>
                </c:pt>
                <c:pt idx="587">
                  <c:v>2.7481015086282023</c:v>
                </c:pt>
                <c:pt idx="588">
                  <c:v>2.8503768604874109</c:v>
                </c:pt>
                <c:pt idx="589">
                  <c:v>2.80443539837067</c:v>
                </c:pt>
                <c:pt idx="590">
                  <c:v>2.98469889690714</c:v>
                </c:pt>
                <c:pt idx="591">
                  <c:v>3.0724841445352373</c:v>
                </c:pt>
                <c:pt idx="592">
                  <c:v>3.3450994255370357</c:v>
                </c:pt>
                <c:pt idx="593">
                  <c:v>3.3168119267549243</c:v>
                </c:pt>
                <c:pt idx="594">
                  <c:v>3.2706076752354116</c:v>
                </c:pt>
                <c:pt idx="595">
                  <c:v>3.3340219453356257</c:v>
                </c:pt>
                <c:pt idx="596">
                  <c:v>3.1787318382387308</c:v>
                </c:pt>
                <c:pt idx="597">
                  <c:v>3.1095732821903144</c:v>
                </c:pt>
                <c:pt idx="598">
                  <c:v>2.9069532072611981</c:v>
                </c:pt>
                <c:pt idx="599">
                  <c:v>2.8418576006042735</c:v>
                </c:pt>
                <c:pt idx="600">
                  <c:v>2.8669492707544406</c:v>
                </c:pt>
                <c:pt idx="601">
                  <c:v>3.1124814862936518</c:v>
                </c:pt>
                <c:pt idx="602">
                  <c:v>3.1007461549729154</c:v>
                </c:pt>
                <c:pt idx="603">
                  <c:v>2.990365080176574</c:v>
                </c:pt>
                <c:pt idx="604">
                  <c:v>2.9794683692463155</c:v>
                </c:pt>
                <c:pt idx="605">
                  <c:v>2.9684157631784429</c:v>
                </c:pt>
                <c:pt idx="606">
                  <c:v>2.8511529213935658</c:v>
                </c:pt>
                <c:pt idx="607">
                  <c:v>2.756818421329053</c:v>
                </c:pt>
                <c:pt idx="608">
                  <c:v>2.6670955327839776</c:v>
                </c:pt>
                <c:pt idx="609">
                  <c:v>2.5041734150812016</c:v>
                </c:pt>
                <c:pt idx="610">
                  <c:v>2.4213147241213751</c:v>
                </c:pt>
                <c:pt idx="611">
                  <c:v>2.4998007692304687</c:v>
                </c:pt>
                <c:pt idx="612">
                  <c:v>2.6928828808450609</c:v>
                </c:pt>
                <c:pt idx="613">
                  <c:v>2.6879765290226478</c:v>
                </c:pt>
                <c:pt idx="614">
                  <c:v>2.4922574047304624</c:v>
                </c:pt>
                <c:pt idx="615">
                  <c:v>2.2708392256312888</c:v>
                </c:pt>
                <c:pt idx="616">
                  <c:v>2.1305001352340933</c:v>
                </c:pt>
                <c:pt idx="617">
                  <c:v>2.0645483304377841</c:v>
                </c:pt>
                <c:pt idx="618">
                  <c:v>2.3443033003150915</c:v>
                </c:pt>
                <c:pt idx="619">
                  <c:v>2.293460448869419</c:v>
                </c:pt>
                <c:pt idx="620">
                  <c:v>2.2983283186721444</c:v>
                </c:pt>
                <c:pt idx="621">
                  <c:v>2.3482541922568805</c:v>
                </c:pt>
                <c:pt idx="622">
                  <c:v>2.3681908468665993</c:v>
                </c:pt>
                <c:pt idx="623">
                  <c:v>2.3048118077806135</c:v>
                </c:pt>
                <c:pt idx="624">
                  <c:v>2.2493484246201736</c:v>
                </c:pt>
                <c:pt idx="625">
                  <c:v>2.1704253340041673</c:v>
                </c:pt>
                <c:pt idx="626">
                  <c:v>2.0811337970164492</c:v>
                </c:pt>
                <c:pt idx="627">
                  <c:v>2.0496579802622055</c:v>
                </c:pt>
                <c:pt idx="628">
                  <c:v>2.1716560828369884</c:v>
                </c:pt>
                <c:pt idx="629">
                  <c:v>2.3116386451149697</c:v>
                </c:pt>
                <c:pt idx="630">
                  <c:v>2.2837059595467228</c:v>
                </c:pt>
                <c:pt idx="631">
                  <c:v>2.4003187684478782</c:v>
                </c:pt>
                <c:pt idx="632">
                  <c:v>2.4373311077808402</c:v>
                </c:pt>
                <c:pt idx="633">
                  <c:v>2.2945520808738609</c:v>
                </c:pt>
                <c:pt idx="634">
                  <c:v>2.2989262313966723</c:v>
                </c:pt>
                <c:pt idx="635">
                  <c:v>2.2424638215186512</c:v>
                </c:pt>
                <c:pt idx="636">
                  <c:v>2.3329505331387463</c:v>
                </c:pt>
                <c:pt idx="637">
                  <c:v>2.4176233863326546</c:v>
                </c:pt>
                <c:pt idx="638">
                  <c:v>2.3159301443700944</c:v>
                </c:pt>
                <c:pt idx="639">
                  <c:v>2.3345071232708432</c:v>
                </c:pt>
                <c:pt idx="640">
                  <c:v>2.3947448074388116</c:v>
                </c:pt>
                <c:pt idx="641">
                  <c:v>2.3255875947784359</c:v>
                </c:pt>
                <c:pt idx="642">
                  <c:v>2.2329019756089439</c:v>
                </c:pt>
                <c:pt idx="643">
                  <c:v>2.1678925752914529</c:v>
                </c:pt>
                <c:pt idx="644">
                  <c:v>2.1170773901158788</c:v>
                </c:pt>
                <c:pt idx="645">
                  <c:v>2.0153960472674903</c:v>
                </c:pt>
                <c:pt idx="646">
                  <c:v>1.9223459574616877</c:v>
                </c:pt>
                <c:pt idx="647">
                  <c:v>1.9730866058077017</c:v>
                </c:pt>
                <c:pt idx="648">
                  <c:v>2.0572411369801933</c:v>
                </c:pt>
                <c:pt idx="649">
                  <c:v>2.0296391326453302</c:v>
                </c:pt>
                <c:pt idx="650">
                  <c:v>1.9645237425820197</c:v>
                </c:pt>
                <c:pt idx="651">
                  <c:v>2.0165152563342015</c:v>
                </c:pt>
                <c:pt idx="652">
                  <c:v>2.0115816501080541</c:v>
                </c:pt>
                <c:pt idx="653">
                  <c:v>2.0203933432947196</c:v>
                </c:pt>
                <c:pt idx="654">
                  <c:v>2.0247262990626829</c:v>
                </c:pt>
                <c:pt idx="655">
                  <c:v>1.9911915267673013</c:v>
                </c:pt>
                <c:pt idx="656">
                  <c:v>2.0483447967196793</c:v>
                </c:pt>
                <c:pt idx="657">
                  <c:v>2.1661336352481664</c:v>
                </c:pt>
                <c:pt idx="658">
                  <c:v>2.1429314630569238</c:v>
                </c:pt>
                <c:pt idx="659">
                  <c:v>2.0868301602335326</c:v>
                </c:pt>
                <c:pt idx="660">
                  <c:v>2.0360144893922421</c:v>
                </c:pt>
                <c:pt idx="661">
                  <c:v>2.0172140741182085</c:v>
                </c:pt>
                <c:pt idx="662">
                  <c:v>1.8634340991461329</c:v>
                </c:pt>
                <c:pt idx="663">
                  <c:v>1.9203489482020122</c:v>
                </c:pt>
                <c:pt idx="664">
                  <c:v>2.0088356127873124</c:v>
                </c:pt>
                <c:pt idx="665">
                  <c:v>2.0088356127873124</c:v>
                </c:pt>
                <c:pt idx="666">
                  <c:v>2.0320504202211471</c:v>
                </c:pt>
                <c:pt idx="667">
                  <c:v>2.0043852729800884</c:v>
                </c:pt>
                <c:pt idx="668">
                  <c:v>1.9294809142763569</c:v>
                </c:pt>
                <c:pt idx="669">
                  <c:v>1.8830121642033366</c:v>
                </c:pt>
                <c:pt idx="670">
                  <c:v>1.9079460697756352</c:v>
                </c:pt>
                <c:pt idx="671">
                  <c:v>1.8150643168620098</c:v>
                </c:pt>
                <c:pt idx="672">
                  <c:v>1.553706217879429</c:v>
                </c:pt>
                <c:pt idx="673">
                  <c:v>1.5151491647094137</c:v>
                </c:pt>
                <c:pt idx="674">
                  <c:v>1.4490322066702062</c:v>
                </c:pt>
                <c:pt idx="675">
                  <c:v>1.460786799401681</c:v>
                </c:pt>
                <c:pt idx="676">
                  <c:v>1.569486516129927</c:v>
                </c:pt>
                <c:pt idx="677">
                  <c:v>1.6311533677838395</c:v>
                </c:pt>
                <c:pt idx="678">
                  <c:v>1.5655046481097832</c:v>
                </c:pt>
                <c:pt idx="679">
                  <c:v>1.5188808199898707</c:v>
                </c:pt>
                <c:pt idx="680">
                  <c:v>1.557171926972281</c:v>
                </c:pt>
                <c:pt idx="681">
                  <c:v>1.5276725661250521</c:v>
                </c:pt>
                <c:pt idx="682">
                  <c:v>1.4699034294395996</c:v>
                </c:pt>
                <c:pt idx="683">
                  <c:v>1.4699034294395996</c:v>
                </c:pt>
                <c:pt idx="684">
                  <c:v>1.4309942184193101</c:v>
                </c:pt>
                <c:pt idx="685">
                  <c:v>1.4893105956563102</c:v>
                </c:pt>
                <c:pt idx="686">
                  <c:v>1.4893105956563102</c:v>
                </c:pt>
                <c:pt idx="687">
                  <c:v>1.4967891985986104</c:v>
                </c:pt>
                <c:pt idx="688">
                  <c:v>1.6970948128209475</c:v>
                </c:pt>
                <c:pt idx="689">
                  <c:v>1.7986359666738869</c:v>
                </c:pt>
                <c:pt idx="690">
                  <c:v>1.7793342285520002</c:v>
                </c:pt>
                <c:pt idx="691">
                  <c:v>1.8414284024461554</c:v>
                </c:pt>
                <c:pt idx="692">
                  <c:v>1.8606693405090431</c:v>
                </c:pt>
                <c:pt idx="693">
                  <c:v>1.8456437657434699</c:v>
                </c:pt>
                <c:pt idx="694">
                  <c:v>1.9420686491143559</c:v>
                </c:pt>
                <c:pt idx="695">
                  <c:v>2.1687047395286112</c:v>
                </c:pt>
                <c:pt idx="696">
                  <c:v>2.1361758817124263</c:v>
                </c:pt>
                <c:pt idx="697">
                  <c:v>2.21542055167013</c:v>
                </c:pt>
                <c:pt idx="698">
                  <c:v>2.2435419924427547</c:v>
                </c:pt>
                <c:pt idx="699">
                  <c:v>2.3920116817993828</c:v>
                </c:pt>
                <c:pt idx="700">
                  <c:v>2.55131779403811</c:v>
                </c:pt>
                <c:pt idx="701">
                  <c:v>2.5567893756923818</c:v>
                </c:pt>
                <c:pt idx="702">
                  <c:v>2.4974583878963088</c:v>
                </c:pt>
                <c:pt idx="703">
                  <c:v>2.5749335679968568</c:v>
                </c:pt>
                <c:pt idx="704">
                  <c:v>2.598335697233582</c:v>
                </c:pt>
                <c:pt idx="705">
                  <c:v>2.6521631053543997</c:v>
                </c:pt>
                <c:pt idx="706">
                  <c:v>2.569625349525714</c:v>
                </c:pt>
                <c:pt idx="707">
                  <c:v>2.5283147675940638</c:v>
                </c:pt>
                <c:pt idx="708">
                  <c:v>2.4207551501847817</c:v>
                </c:pt>
                <c:pt idx="709">
                  <c:v>2.5892209962003316</c:v>
                </c:pt>
                <c:pt idx="710">
                  <c:v>2.5824471797989124</c:v>
                </c:pt>
                <c:pt idx="711">
                  <c:v>2.5590326993580552</c:v>
                </c:pt>
                <c:pt idx="712">
                  <c:v>2.589568817669031</c:v>
                </c:pt>
                <c:pt idx="713">
                  <c:v>2.511266368005129</c:v>
                </c:pt>
                <c:pt idx="714">
                  <c:v>2.5059905991685691</c:v>
                </c:pt>
                <c:pt idx="715">
                  <c:v>2.4698078539024739</c:v>
                </c:pt>
                <c:pt idx="716">
                  <c:v>2.4932103700336556</c:v>
                </c:pt>
                <c:pt idx="717">
                  <c:v>2.5529409338995595</c:v>
                </c:pt>
                <c:pt idx="718">
                  <c:v>2.6562390511433769</c:v>
                </c:pt>
                <c:pt idx="719">
                  <c:v>2.7400386385390489</c:v>
                </c:pt>
                <c:pt idx="720">
                  <c:v>2.4831600161760132</c:v>
                </c:pt>
                <c:pt idx="721">
                  <c:v>2.5687862270554067</c:v>
                </c:pt>
                <c:pt idx="722">
                  <c:v>2.6544124260612993</c:v>
                </c:pt>
                <c:pt idx="723">
                  <c:v>2.3975338136032822</c:v>
                </c:pt>
                <c:pt idx="724">
                  <c:v>2.3975338136032822</c:v>
                </c:pt>
                <c:pt idx="725">
                  <c:v>2.5402441607927795</c:v>
                </c:pt>
                <c:pt idx="726">
                  <c:v>2.4546179408525175</c:v>
                </c:pt>
                <c:pt idx="727">
                  <c:v>2.4831600173531361</c:v>
                </c:pt>
                <c:pt idx="728">
                  <c:v>2.4260758684626134</c:v>
                </c:pt>
                <c:pt idx="729">
                  <c:v>2.3975337894321527</c:v>
                </c:pt>
                <c:pt idx="730">
                  <c:v>2.3975337894321527</c:v>
                </c:pt>
                <c:pt idx="731">
                  <c:v>2.3404496607219922</c:v>
                </c:pt>
                <c:pt idx="732">
                  <c:v>2.3404496607219922</c:v>
                </c:pt>
                <c:pt idx="733">
                  <c:v>2.4831600064588089</c:v>
                </c:pt>
                <c:pt idx="734">
                  <c:v>2.4546179445545695</c:v>
                </c:pt>
                <c:pt idx="735">
                  <c:v>2.483160021098235</c:v>
                </c:pt>
                <c:pt idx="736">
                  <c:v>2.5402441700748519</c:v>
                </c:pt>
                <c:pt idx="737">
                  <c:v>2.7114965851786921</c:v>
                </c:pt>
                <c:pt idx="738">
                  <c:v>2.7400386659131901</c:v>
                </c:pt>
                <c:pt idx="739">
                  <c:v>2.768580744483248</c:v>
                </c:pt>
                <c:pt idx="740">
                  <c:v>2.7114965962882756</c:v>
                </c:pt>
                <c:pt idx="741">
                  <c:v>2.5973283271124425</c:v>
                </c:pt>
                <c:pt idx="742">
                  <c:v>2.4546179923128331</c:v>
                </c:pt>
                <c:pt idx="743">
                  <c:v>2.3689917855620299</c:v>
                </c:pt>
                <c:pt idx="744">
                  <c:v>2.3404497224211394</c:v>
                </c:pt>
                <c:pt idx="745">
                  <c:v>2.4260759414823139</c:v>
                </c:pt>
                <c:pt idx="746">
                  <c:v>2.4546180213718301</c:v>
                </c:pt>
                <c:pt idx="747">
                  <c:v>2.397533891044231</c:v>
                </c:pt>
                <c:pt idx="748">
                  <c:v>2.3404497599147356</c:v>
                </c:pt>
                <c:pt idx="749">
                  <c:v>2.3404497599147356</c:v>
                </c:pt>
                <c:pt idx="750">
                  <c:v>2.2833656285624726</c:v>
                </c:pt>
                <c:pt idx="751">
                  <c:v>2.2548235582054419</c:v>
                </c:pt>
                <c:pt idx="752">
                  <c:v>2.2548235582054419</c:v>
                </c:pt>
                <c:pt idx="753">
                  <c:v>2.169197355126129</c:v>
                </c:pt>
                <c:pt idx="754">
                  <c:v>2.1406552949390885</c:v>
                </c:pt>
                <c:pt idx="755">
                  <c:v>2.2833656550705452</c:v>
                </c:pt>
                <c:pt idx="756">
                  <c:v>2.2833656550705452</c:v>
                </c:pt>
                <c:pt idx="757">
                  <c:v>2.2833656550705452</c:v>
                </c:pt>
                <c:pt idx="758">
                  <c:v>2.3689918671356907</c:v>
                </c:pt>
                <c:pt idx="759">
                  <c:v>2.3119077151983607</c:v>
                </c:pt>
                <c:pt idx="760">
                  <c:v>2.3689918608811009</c:v>
                </c:pt>
                <c:pt idx="761">
                  <c:v>2.4260760126677177</c:v>
                </c:pt>
                <c:pt idx="762">
                  <c:v>2.3975339319407256</c:v>
                </c:pt>
                <c:pt idx="763">
                  <c:v>2.311907709810554</c:v>
                </c:pt>
                <c:pt idx="764">
                  <c:v>2.311907709810554</c:v>
                </c:pt>
                <c:pt idx="765">
                  <c:v>2.2833656370357001</c:v>
                </c:pt>
                <c:pt idx="766">
                  <c:v>2.2833656370357001</c:v>
                </c:pt>
                <c:pt idx="767">
                  <c:v>2.2833656370357001</c:v>
                </c:pt>
                <c:pt idx="768">
                  <c:v>2.2833656370357001</c:v>
                </c:pt>
                <c:pt idx="769">
                  <c:v>2.2548235665727536</c:v>
                </c:pt>
                <c:pt idx="770">
                  <c:v>2.3404497699698128</c:v>
                </c:pt>
                <c:pt idx="771">
                  <c:v>2.3119077041710585</c:v>
                </c:pt>
                <c:pt idx="772">
                  <c:v>2.3975339222867502</c:v>
                </c:pt>
                <c:pt idx="773">
                  <c:v>2.454618054160115</c:v>
                </c:pt>
                <c:pt idx="774">
                  <c:v>2.3689918452518488</c:v>
                </c:pt>
                <c:pt idx="775">
                  <c:v>2.3975339091118935</c:v>
                </c:pt>
                <c:pt idx="776">
                  <c:v>2.4260759748917322</c:v>
                </c:pt>
                <c:pt idx="777">
                  <c:v>2.5687863277830552</c:v>
                </c:pt>
                <c:pt idx="778">
                  <c:v>2.5973283952375485</c:v>
                </c:pt>
                <c:pt idx="779">
                  <c:v>2.7114966660717461</c:v>
                </c:pt>
                <c:pt idx="780">
                  <c:v>2.6829545844857416</c:v>
                </c:pt>
                <c:pt idx="781">
                  <c:v>2.7114966602418762</c:v>
                </c:pt>
                <c:pt idx="782">
                  <c:v>2.6829545787172391</c:v>
                </c:pt>
                <c:pt idx="783">
                  <c:v>2.7400387301067743</c:v>
                </c:pt>
                <c:pt idx="784">
                  <c:v>2.7114966508680332</c:v>
                </c:pt>
                <c:pt idx="785">
                  <c:v>2.7400387322939985</c:v>
                </c:pt>
                <c:pt idx="786">
                  <c:v>2.6544125219098111</c:v>
                </c:pt>
                <c:pt idx="787">
                  <c:v>2.4831600985726499</c:v>
                </c:pt>
                <c:pt idx="788">
                  <c:v>2.5117021615356685</c:v>
                </c:pt>
                <c:pt idx="789">
                  <c:v>2.5402442406865817</c:v>
                </c:pt>
                <c:pt idx="790">
                  <c:v>2.5973283806413088</c:v>
                </c:pt>
                <c:pt idx="791">
                  <c:v>2.6258704481894601</c:v>
                </c:pt>
                <c:pt idx="792">
                  <c:v>2.5402442265055845</c:v>
                </c:pt>
                <c:pt idx="793">
                  <c:v>2.5402442265055845</c:v>
                </c:pt>
                <c:pt idx="794">
                  <c:v>2.6829545882969383</c:v>
                </c:pt>
                <c:pt idx="795">
                  <c:v>2.7400387398902968</c:v>
                </c:pt>
                <c:pt idx="796">
                  <c:v>2.7971228711712155</c:v>
                </c:pt>
                <c:pt idx="797">
                  <c:v>2.7971228711712155</c:v>
                </c:pt>
                <c:pt idx="798">
                  <c:v>2.8256649367184763</c:v>
                </c:pt>
                <c:pt idx="799">
                  <c:v>2.8827490762833619</c:v>
                </c:pt>
                <c:pt idx="800">
                  <c:v>2.9112911460601527</c:v>
                </c:pt>
                <c:pt idx="801">
                  <c:v>2.9398332115528349</c:v>
                </c:pt>
                <c:pt idx="802">
                  <c:v>3.025459411037497</c:v>
                </c:pt>
                <c:pt idx="803">
                  <c:v>3.1396276935534964</c:v>
                </c:pt>
                <c:pt idx="804">
                  <c:v>2.9969173295754841</c:v>
                </c:pt>
                <c:pt idx="805">
                  <c:v>2.9683752583428999</c:v>
                </c:pt>
                <c:pt idx="806">
                  <c:v>2.9398332022513349</c:v>
                </c:pt>
                <c:pt idx="807">
                  <c:v>2.9112911260473093</c:v>
                </c:pt>
                <c:pt idx="808">
                  <c:v>2.9969173219367424</c:v>
                </c:pt>
                <c:pt idx="809">
                  <c:v>2.9683752507769081</c:v>
                </c:pt>
                <c:pt idx="810">
                  <c:v>2.9398331947580929</c:v>
                </c:pt>
                <c:pt idx="811">
                  <c:v>2.7971228435000466</c:v>
                </c:pt>
                <c:pt idx="812">
                  <c:v>2.7400387129702426</c:v>
                </c:pt>
                <c:pt idx="813">
                  <c:v>2.7114966339100071</c:v>
                </c:pt>
                <c:pt idx="814">
                  <c:v>2.5402442277701485</c:v>
                </c:pt>
                <c:pt idx="815">
                  <c:v>2.7400387292970154</c:v>
                </c:pt>
                <c:pt idx="816">
                  <c:v>2.6829545982367899</c:v>
                </c:pt>
                <c:pt idx="817">
                  <c:v>2.6829545982367899</c:v>
                </c:pt>
                <c:pt idx="818">
                  <c:v>2.7971228750169339</c:v>
                </c:pt>
                <c:pt idx="819">
                  <c:v>2.7400387438439284</c:v>
                </c:pt>
                <c:pt idx="820">
                  <c:v>2.6544125330988058</c:v>
                </c:pt>
                <c:pt idx="821">
                  <c:v>2.6544125330988058</c:v>
                </c:pt>
                <c:pt idx="822">
                  <c:v>2.4260759588387213</c:v>
                </c:pt>
                <c:pt idx="823">
                  <c:v>2.2548235267979835</c:v>
                </c:pt>
                <c:pt idx="824">
                  <c:v>2.1121131752881186</c:v>
                </c:pt>
                <c:pt idx="825">
                  <c:v>2.1977393839554136</c:v>
                </c:pt>
                <c:pt idx="826">
                  <c:v>2.1121131719075512</c:v>
                </c:pt>
                <c:pt idx="827">
                  <c:v>1.912318692377357</c:v>
                </c:pt>
                <c:pt idx="828">
                  <c:v>1.912318692377357</c:v>
                </c:pt>
                <c:pt idx="829">
                  <c:v>2.1121131789152683</c:v>
                </c:pt>
                <c:pt idx="830">
                  <c:v>2.1691973251652068</c:v>
                </c:pt>
                <c:pt idx="831">
                  <c:v>2.1691973251652068</c:v>
                </c:pt>
                <c:pt idx="832">
                  <c:v>2.1691973251652068</c:v>
                </c:pt>
                <c:pt idx="833">
                  <c:v>2.1977393849580249</c:v>
                </c:pt>
                <c:pt idx="834">
                  <c:v>2.2833655970449498</c:v>
                </c:pt>
                <c:pt idx="835">
                  <c:v>2.2548235270818879</c:v>
                </c:pt>
                <c:pt idx="836">
                  <c:v>2.2262814522666741</c:v>
                </c:pt>
                <c:pt idx="837">
                  <c:v>2.1406552391390612</c:v>
                </c:pt>
                <c:pt idx="838">
                  <c:v>1.8837766104423739</c:v>
                </c:pt>
                <c:pt idx="839">
                  <c:v>1.9408607495819075</c:v>
                </c:pt>
                <c:pt idx="840">
                  <c:v>1.9408607495819075</c:v>
                </c:pt>
                <c:pt idx="841">
                  <c:v>1.9408607495819075</c:v>
                </c:pt>
                <c:pt idx="842">
                  <c:v>2.0550290301107612</c:v>
                </c:pt>
                <c:pt idx="843">
                  <c:v>2.0835711022567764</c:v>
                </c:pt>
                <c:pt idx="844">
                  <c:v>2.0550290326482687</c:v>
                </c:pt>
                <c:pt idx="845">
                  <c:v>1.9979448882857522</c:v>
                </c:pt>
                <c:pt idx="846">
                  <c:v>2.0264869495557849</c:v>
                </c:pt>
                <c:pt idx="847">
                  <c:v>2.0264869495557849</c:v>
                </c:pt>
                <c:pt idx="848">
                  <c:v>1.9408607427029905</c:v>
                </c:pt>
                <c:pt idx="849">
                  <c:v>1.9408607427029905</c:v>
                </c:pt>
                <c:pt idx="850">
                  <c:v>1.9408607427029905</c:v>
                </c:pt>
                <c:pt idx="851">
                  <c:v>2.0264869576483009</c:v>
                </c:pt>
                <c:pt idx="852">
                  <c:v>2.0264869576483009</c:v>
                </c:pt>
                <c:pt idx="853">
                  <c:v>2.0264869576483009</c:v>
                </c:pt>
                <c:pt idx="854">
                  <c:v>2.0264869576483009</c:v>
                </c:pt>
                <c:pt idx="855">
                  <c:v>1.9408607504535693</c:v>
                </c:pt>
                <c:pt idx="856">
                  <c:v>1.9408607504535693</c:v>
                </c:pt>
                <c:pt idx="857">
                  <c:v>1.7981504045805612</c:v>
                </c:pt>
                <c:pt idx="858">
                  <c:v>1.6554400538689926</c:v>
                </c:pt>
                <c:pt idx="859">
                  <c:v>1.7410662669769199</c:v>
                </c:pt>
                <c:pt idx="860">
                  <c:v>1.4841876437022035</c:v>
                </c:pt>
                <c:pt idx="861">
                  <c:v>1.1131407327766527</c:v>
                </c:pt>
                <c:pt idx="862">
                  <c:v>1.1987669464152897</c:v>
                </c:pt>
                <c:pt idx="863">
                  <c:v>1.3985614414803944</c:v>
                </c:pt>
                <c:pt idx="864">
                  <c:v>1.3985614414803944</c:v>
                </c:pt>
                <c:pt idx="865">
                  <c:v>1.4841876524686963</c:v>
                </c:pt>
                <c:pt idx="866">
                  <c:v>1.7410662800600087</c:v>
                </c:pt>
                <c:pt idx="867">
                  <c:v>1.5698138516495614</c:v>
                </c:pt>
                <c:pt idx="868">
                  <c:v>1.65544005460402</c:v>
                </c:pt>
                <c:pt idx="869">
                  <c:v>1.5983559125067226</c:v>
                </c:pt>
                <c:pt idx="870">
                  <c:v>1.5127297006247826</c:v>
                </c:pt>
                <c:pt idx="871">
                  <c:v>1.5983559046711167</c:v>
                </c:pt>
                <c:pt idx="872">
                  <c:v>1.5698138395115779</c:v>
                </c:pt>
                <c:pt idx="873">
                  <c:v>1.5412717668480695</c:v>
                </c:pt>
                <c:pt idx="874">
                  <c:v>1.5983559109276921</c:v>
                </c:pt>
                <c:pt idx="875">
                  <c:v>1.5983559109276921</c:v>
                </c:pt>
                <c:pt idx="876">
                  <c:v>1.5983559109276921</c:v>
                </c:pt>
                <c:pt idx="877">
                  <c:v>1.5412717644016063</c:v>
                </c:pt>
                <c:pt idx="878">
                  <c:v>1.5412717644016063</c:v>
                </c:pt>
                <c:pt idx="879">
                  <c:v>1.455645548418087</c:v>
                </c:pt>
                <c:pt idx="880">
                  <c:v>1.427103483407993</c:v>
                </c:pt>
                <c:pt idx="881">
                  <c:v>1.3414772744035135</c:v>
                </c:pt>
                <c:pt idx="882">
                  <c:v>1.3414772744035135</c:v>
                </c:pt>
                <c:pt idx="883">
                  <c:v>1.3700193497800872</c:v>
                </c:pt>
                <c:pt idx="884">
                  <c:v>1.3985614150004413</c:v>
                </c:pt>
                <c:pt idx="885">
                  <c:v>1.3700193498732858</c:v>
                </c:pt>
                <c:pt idx="886">
                  <c:v>1.3414772846509901</c:v>
                </c:pt>
                <c:pt idx="887">
                  <c:v>1.427103498020033</c:v>
                </c:pt>
                <c:pt idx="888">
                  <c:v>1.3700193580992317</c:v>
                </c:pt>
                <c:pt idx="889">
                  <c:v>1.3700193580992317</c:v>
                </c:pt>
                <c:pt idx="890">
                  <c:v>1.4271035025867642</c:v>
                </c:pt>
                <c:pt idx="891">
                  <c:v>1.5698138528454406</c:v>
                </c:pt>
                <c:pt idx="892">
                  <c:v>1.6839821287710712</c:v>
                </c:pt>
                <c:pt idx="893">
                  <c:v>1.741066277006613</c:v>
                </c:pt>
                <c:pt idx="894">
                  <c:v>1.741066277006613</c:v>
                </c:pt>
                <c:pt idx="895">
                  <c:v>1.9123187051167263</c:v>
                </c:pt>
                <c:pt idx="896">
                  <c:v>1.9979449169352774</c:v>
                </c:pt>
                <c:pt idx="897">
                  <c:v>2.1121132036114214</c:v>
                </c:pt>
                <c:pt idx="898">
                  <c:v>1.8837766370629454</c:v>
                </c:pt>
                <c:pt idx="899">
                  <c:v>1.6268979978860831</c:v>
                </c:pt>
                <c:pt idx="900">
                  <c:v>1.6554400685952768</c:v>
                </c:pt>
                <c:pt idx="901">
                  <c:v>1.7696083537547858</c:v>
                </c:pt>
                <c:pt idx="902">
                  <c:v>1.7696083537547858</c:v>
                </c:pt>
                <c:pt idx="903">
                  <c:v>1.7981504199807472</c:v>
                </c:pt>
                <c:pt idx="904">
                  <c:v>1.4271035013565518</c:v>
                </c:pt>
                <c:pt idx="905">
                  <c:v>1.4271035013565518</c:v>
                </c:pt>
                <c:pt idx="906">
                  <c:v>1.4271035013565518</c:v>
                </c:pt>
                <c:pt idx="907">
                  <c:v>1.4556455713836829</c:v>
                </c:pt>
                <c:pt idx="908">
                  <c:v>1.4556455713836829</c:v>
                </c:pt>
                <c:pt idx="909">
                  <c:v>1.4841876368440827</c:v>
                </c:pt>
                <c:pt idx="910">
                  <c:v>1.6554400633300352</c:v>
                </c:pt>
                <c:pt idx="911">
                  <c:v>1.5983559209318408</c:v>
                </c:pt>
                <c:pt idx="912">
                  <c:v>1.6268979863817497</c:v>
                </c:pt>
                <c:pt idx="913">
                  <c:v>1.6839821273964763</c:v>
                </c:pt>
                <c:pt idx="914">
                  <c:v>1.7696083412599837</c:v>
                </c:pt>
                <c:pt idx="915">
                  <c:v>1.7696083412599837</c:v>
                </c:pt>
                <c:pt idx="916">
                  <c:v>1.8266924733088488</c:v>
                </c:pt>
                <c:pt idx="917">
                  <c:v>1.912318682995201</c:v>
                </c:pt>
                <c:pt idx="918">
                  <c:v>1.997944893823236</c:v>
                </c:pt>
                <c:pt idx="919">
                  <c:v>1.940860751145508</c:v>
                </c:pt>
                <c:pt idx="920">
                  <c:v>2.0835710970693939</c:v>
                </c:pt>
                <c:pt idx="921">
                  <c:v>2.3975338619813189</c:v>
                </c:pt>
                <c:pt idx="922">
                  <c:v>2.568786277269222</c:v>
                </c:pt>
                <c:pt idx="923">
                  <c:v>2.4831600765895354</c:v>
                </c:pt>
                <c:pt idx="924">
                  <c:v>2.864604553517847</c:v>
                </c:pt>
                <c:pt idx="925">
                  <c:v>2.85279201288887</c:v>
                </c:pt>
                <c:pt idx="926">
                  <c:v>2.7930034546340261</c:v>
                </c:pt>
                <c:pt idx="927">
                  <c:v>2.8533299552011848</c:v>
                </c:pt>
                <c:pt idx="928">
                  <c:v>3.1754031976235617</c:v>
                </c:pt>
                <c:pt idx="929">
                  <c:v>2.9366454567990776</c:v>
                </c:pt>
                <c:pt idx="930">
                  <c:v>3.0929469722809348</c:v>
                </c:pt>
                <c:pt idx="931">
                  <c:v>3.3168295058569144</c:v>
                </c:pt>
                <c:pt idx="932">
                  <c:v>3.2471389709117489</c:v>
                </c:pt>
                <c:pt idx="933">
                  <c:v>3.3793429869734499</c:v>
                </c:pt>
                <c:pt idx="934">
                  <c:v>3.3482975374404327</c:v>
                </c:pt>
                <c:pt idx="935">
                  <c:v>3.3211469293347866</c:v>
                </c:pt>
                <c:pt idx="936">
                  <c:v>3.5061871877858097</c:v>
                </c:pt>
                <c:pt idx="937">
                  <c:v>3.6563097813878969</c:v>
                </c:pt>
                <c:pt idx="938">
                  <c:v>3.9329806218858456</c:v>
                </c:pt>
                <c:pt idx="939">
                  <c:v>3.9299099079355022</c:v>
                </c:pt>
                <c:pt idx="940">
                  <c:v>3.7154357820937056</c:v>
                </c:pt>
                <c:pt idx="941">
                  <c:v>3.8680343028179673</c:v>
                </c:pt>
                <c:pt idx="942">
                  <c:v>3.7734925819953511</c:v>
                </c:pt>
                <c:pt idx="943">
                  <c:v>3.8385468771453604</c:v>
                </c:pt>
                <c:pt idx="944">
                  <c:v>3.5359450143074866</c:v>
                </c:pt>
                <c:pt idx="945">
                  <c:v>3.337661416915422</c:v>
                </c:pt>
                <c:pt idx="946">
                  <c:v>3.6172882539317617</c:v>
                </c:pt>
                <c:pt idx="947">
                  <c:v>3.4834871126561908</c:v>
                </c:pt>
                <c:pt idx="948">
                  <c:v>3.315350929079846</c:v>
                </c:pt>
                <c:pt idx="949">
                  <c:v>3.2685340297725771</c:v>
                </c:pt>
                <c:pt idx="950">
                  <c:v>2.9012501028899638</c:v>
                </c:pt>
                <c:pt idx="951">
                  <c:v>2.9514607328581342</c:v>
                </c:pt>
                <c:pt idx="952">
                  <c:v>3.018455408770349</c:v>
                </c:pt>
                <c:pt idx="953">
                  <c:v>2.925008104229621</c:v>
                </c:pt>
                <c:pt idx="954">
                  <c:v>3.1120674620092066</c:v>
                </c:pt>
                <c:pt idx="955">
                  <c:v>3.0057363326904518</c:v>
                </c:pt>
                <c:pt idx="956">
                  <c:v>3.1935210626566377</c:v>
                </c:pt>
                <c:pt idx="957">
                  <c:v>3.2468078038208095</c:v>
                </c:pt>
                <c:pt idx="958">
                  <c:v>3.2661443300368544</c:v>
                </c:pt>
                <c:pt idx="959">
                  <c:v>3.2003629747565099</c:v>
                </c:pt>
                <c:pt idx="960">
                  <c:v>3.0366168192002796</c:v>
                </c:pt>
                <c:pt idx="961">
                  <c:v>2.9896908559449544</c:v>
                </c:pt>
                <c:pt idx="962">
                  <c:v>3.017370430384184</c:v>
                </c:pt>
                <c:pt idx="963">
                  <c:v>3.0719555968546675</c:v>
                </c:pt>
                <c:pt idx="964">
                  <c:v>3.1346899374300627</c:v>
                </c:pt>
                <c:pt idx="965">
                  <c:v>3.1664643144711309</c:v>
                </c:pt>
                <c:pt idx="966">
                  <c:v>3.2260742401121325</c:v>
                </c:pt>
                <c:pt idx="967">
                  <c:v>3.3628579490305701</c:v>
                </c:pt>
                <c:pt idx="968">
                  <c:v>3.3378824738432331</c:v>
                </c:pt>
                <c:pt idx="969">
                  <c:v>3.4735262736928827</c:v>
                </c:pt>
                <c:pt idx="970">
                  <c:v>3.3653280491183764</c:v>
                </c:pt>
                <c:pt idx="971">
                  <c:v>3.3139109854797626</c:v>
                </c:pt>
                <c:pt idx="972">
                  <c:v>3.168766688321337</c:v>
                </c:pt>
                <c:pt idx="973">
                  <c:v>3.1760873632506983</c:v>
                </c:pt>
                <c:pt idx="974">
                  <c:v>3.1473382779821408</c:v>
                </c:pt>
                <c:pt idx="975">
                  <c:v>3.069899058274022</c:v>
                </c:pt>
                <c:pt idx="976">
                  <c:v>3.1385839053391744</c:v>
                </c:pt>
                <c:pt idx="977">
                  <c:v>3.2533458178219936</c:v>
                </c:pt>
                <c:pt idx="978">
                  <c:v>3.363399804946527</c:v>
                </c:pt>
                <c:pt idx="979">
                  <c:v>3.3474252030369414</c:v>
                </c:pt>
                <c:pt idx="980">
                  <c:v>3.3464921082615948</c:v>
                </c:pt>
                <c:pt idx="981">
                  <c:v>3.3382994270716755</c:v>
                </c:pt>
                <c:pt idx="982">
                  <c:v>3.3285542300011737</c:v>
                </c:pt>
                <c:pt idx="983">
                  <c:v>3.3932985374686879</c:v>
                </c:pt>
                <c:pt idx="984">
                  <c:v>3.5281575529186715</c:v>
                </c:pt>
                <c:pt idx="985">
                  <c:v>3.587504056047957</c:v>
                </c:pt>
                <c:pt idx="986">
                  <c:v>3.5460287422807837</c:v>
                </c:pt>
                <c:pt idx="987">
                  <c:v>3.5327068087400586</c:v>
                </c:pt>
                <c:pt idx="988">
                  <c:v>3.6913544892836594</c:v>
                </c:pt>
                <c:pt idx="989">
                  <c:v>3.7156372526934245</c:v>
                </c:pt>
                <c:pt idx="990">
                  <c:v>3.7097334023498747</c:v>
                </c:pt>
                <c:pt idx="991">
                  <c:v>3.6637949574872275</c:v>
                </c:pt>
                <c:pt idx="992">
                  <c:v>3.7191093949614875</c:v>
                </c:pt>
                <c:pt idx="993">
                  <c:v>3.7721565027144872</c:v>
                </c:pt>
                <c:pt idx="994">
                  <c:v>3.6218875937391419</c:v>
                </c:pt>
                <c:pt idx="995">
                  <c:v>3.7583815063136563</c:v>
                </c:pt>
                <c:pt idx="996">
                  <c:v>3.8874510547433636</c:v>
                </c:pt>
                <c:pt idx="997">
                  <c:v>3.8831441865943241</c:v>
                </c:pt>
                <c:pt idx="998">
                  <c:v>3.8482450883518196</c:v>
                </c:pt>
                <c:pt idx="999">
                  <c:v>3.9431802556552853</c:v>
                </c:pt>
                <c:pt idx="1000">
                  <c:v>4.1299632233451211</c:v>
                </c:pt>
                <c:pt idx="1001">
                  <c:v>4.1164422193474763</c:v>
                </c:pt>
                <c:pt idx="1002">
                  <c:v>4.1098487080226365</c:v>
                </c:pt>
                <c:pt idx="1003">
                  <c:v>4.1845593461705031</c:v>
                </c:pt>
                <c:pt idx="1004">
                  <c:v>3.8195860971744842</c:v>
                </c:pt>
                <c:pt idx="1005">
                  <c:v>3.8862656047652444</c:v>
                </c:pt>
                <c:pt idx="1006">
                  <c:v>3.8298797771057056</c:v>
                </c:pt>
                <c:pt idx="1007">
                  <c:v>3.7670505993622867</c:v>
                </c:pt>
                <c:pt idx="1008">
                  <c:v>3.8564132894199727</c:v>
                </c:pt>
                <c:pt idx="1009">
                  <c:v>3.983644308049314</c:v>
                </c:pt>
                <c:pt idx="1010">
                  <c:v>3.912305205780767</c:v>
                </c:pt>
                <c:pt idx="1011">
                  <c:v>4.011694424427775</c:v>
                </c:pt>
                <c:pt idx="1012">
                  <c:v>4.1787037505672462</c:v>
                </c:pt>
                <c:pt idx="1013">
                  <c:v>4.1654440967611341</c:v>
                </c:pt>
                <c:pt idx="1014">
                  <c:v>4.0099763103400168</c:v>
                </c:pt>
                <c:pt idx="1015">
                  <c:v>3.9660774956802003</c:v>
                </c:pt>
                <c:pt idx="1016">
                  <c:v>4.0243974754309288</c:v>
                </c:pt>
                <c:pt idx="1017">
                  <c:v>4.0279273549445787</c:v>
                </c:pt>
                <c:pt idx="1018">
                  <c:v>4.0273575643409485</c:v>
                </c:pt>
                <c:pt idx="1019">
                  <c:v>3.9711748389318497</c:v>
                </c:pt>
                <c:pt idx="1020">
                  <c:v>4.0004500618622165</c:v>
                </c:pt>
                <c:pt idx="1021">
                  <c:v>4.0692448014635456</c:v>
                </c:pt>
                <c:pt idx="1022">
                  <c:v>4.1750168443577795</c:v>
                </c:pt>
                <c:pt idx="1023">
                  <c:v>4.2972919821842126</c:v>
                </c:pt>
                <c:pt idx="1024">
                  <c:v>4.3859043344757618</c:v>
                </c:pt>
                <c:pt idx="1025">
                  <c:v>4.3160383257759936</c:v>
                </c:pt>
                <c:pt idx="1026">
                  <c:v>4.2398426398896785</c:v>
                </c:pt>
                <c:pt idx="1027">
                  <c:v>4.3192378907658258</c:v>
                </c:pt>
                <c:pt idx="1028">
                  <c:v>4.3509528020187309</c:v>
                </c:pt>
                <c:pt idx="1029">
                  <c:v>4.0604597848298853</c:v>
                </c:pt>
                <c:pt idx="1030">
                  <c:v>4.1998826961374469</c:v>
                </c:pt>
                <c:pt idx="1031">
                  <c:v>4.2829294966177907</c:v>
                </c:pt>
                <c:pt idx="1032">
                  <c:v>4.3838418256109408</c:v>
                </c:pt>
                <c:pt idx="1033">
                  <c:v>4.3804352736435135</c:v>
                </c:pt>
                <c:pt idx="1034">
                  <c:v>4.5498448406773413</c:v>
                </c:pt>
                <c:pt idx="1035">
                  <c:v>4.6651475546111669</c:v>
                </c:pt>
                <c:pt idx="1036">
                  <c:v>4.6289823044353593</c:v>
                </c:pt>
                <c:pt idx="1037">
                  <c:v>4.5846833141004977</c:v>
                </c:pt>
                <c:pt idx="1038">
                  <c:v>4.5567925765465001</c:v>
                </c:pt>
                <c:pt idx="1039">
                  <c:v>4.4959367483904984</c:v>
                </c:pt>
                <c:pt idx="1040">
                  <c:v>4.4312064091368111</c:v>
                </c:pt>
                <c:pt idx="1041">
                  <c:v>4.4652405558345709</c:v>
                </c:pt>
                <c:pt idx="1042">
                  <c:v>4.4409830472101888</c:v>
                </c:pt>
                <c:pt idx="1043">
                  <c:v>4.574624350984462</c:v>
                </c:pt>
                <c:pt idx="1044">
                  <c:v>4.574691735201152</c:v>
                </c:pt>
                <c:pt idx="1045">
                  <c:v>4.630967076847142</c:v>
                </c:pt>
                <c:pt idx="1046">
                  <c:v>4.5576716957994545</c:v>
                </c:pt>
                <c:pt idx="1047">
                  <c:v>4.4967738185154262</c:v>
                </c:pt>
                <c:pt idx="1048">
                  <c:v>4.5296618282241647</c:v>
                </c:pt>
                <c:pt idx="1049">
                  <c:v>4.4497251646699985</c:v>
                </c:pt>
                <c:pt idx="1050">
                  <c:v>4.4604267981882817</c:v>
                </c:pt>
                <c:pt idx="1051">
                  <c:v>4.4574757798186004</c:v>
                </c:pt>
                <c:pt idx="1052">
                  <c:v>4.024851367130589</c:v>
                </c:pt>
                <c:pt idx="1053">
                  <c:v>3.7075362711914353</c:v>
                </c:pt>
                <c:pt idx="1054">
                  <c:v>3.6323788755192528</c:v>
                </c:pt>
                <c:pt idx="1055">
                  <c:v>4.0906193804854816</c:v>
                </c:pt>
                <c:pt idx="1056">
                  <c:v>4.2056423205657323</c:v>
                </c:pt>
                <c:pt idx="1057">
                  <c:v>4.3243801781458417</c:v>
                </c:pt>
                <c:pt idx="1058">
                  <c:v>4.2166352189412137</c:v>
                </c:pt>
                <c:pt idx="1059">
                  <c:v>4.0965488212139434</c:v>
                </c:pt>
                <c:pt idx="1060">
                  <c:v>4.0077915196959468</c:v>
                </c:pt>
                <c:pt idx="1061">
                  <c:v>4.0070742452476669</c:v>
                </c:pt>
                <c:pt idx="1062">
                  <c:v>4.007623975763372</c:v>
                </c:pt>
                <c:pt idx="1063">
                  <c:v>4.0218035104569791</c:v>
                </c:pt>
                <c:pt idx="1064">
                  <c:v>4.1019256386840928</c:v>
                </c:pt>
                <c:pt idx="1065">
                  <c:v>4.0629227248642037</c:v>
                </c:pt>
                <c:pt idx="1066">
                  <c:v>4.1031602457329415</c:v>
                </c:pt>
                <c:pt idx="1067">
                  <c:v>4.0768914855869394</c:v>
                </c:pt>
                <c:pt idx="1068">
                  <c:v>4.0852937958630751</c:v>
                </c:pt>
                <c:pt idx="1069">
                  <c:v>4.0690056477930927</c:v>
                </c:pt>
                <c:pt idx="1070">
                  <c:v>4.130362550166673</c:v>
                </c:pt>
                <c:pt idx="1071">
                  <c:v>4.1817434342182365</c:v>
                </c:pt>
                <c:pt idx="1072">
                  <c:v>3.9693909899641495</c:v>
                </c:pt>
                <c:pt idx="1073">
                  <c:v>3.9212348148008234</c:v>
                </c:pt>
                <c:pt idx="1074">
                  <c:v>3.9502538738354085</c:v>
                </c:pt>
                <c:pt idx="1075">
                  <c:v>3.9696513584676447</c:v>
                </c:pt>
                <c:pt idx="1076">
                  <c:v>3.9077702100870901</c:v>
                </c:pt>
                <c:pt idx="1077">
                  <c:v>3.8570029604905729</c:v>
                </c:pt>
                <c:pt idx="1078">
                  <c:v>3.942816030837462</c:v>
                </c:pt>
                <c:pt idx="1079">
                  <c:v>3.9160209685171732</c:v>
                </c:pt>
                <c:pt idx="1080">
                  <c:v>4.0366742402807523</c:v>
                </c:pt>
                <c:pt idx="1081">
                  <c:v>4.0691730201883436</c:v>
                </c:pt>
                <c:pt idx="1082">
                  <c:v>4.0453375950722092</c:v>
                </c:pt>
                <c:pt idx="1083">
                  <c:v>3.8570300022112902</c:v>
                </c:pt>
                <c:pt idx="1084">
                  <c:v>3.7323922761969337</c:v>
                </c:pt>
                <c:pt idx="1085">
                  <c:v>3.7420776475340509</c:v>
                </c:pt>
                <c:pt idx="1086">
                  <c:v>3.683092811827807</c:v>
                </c:pt>
                <c:pt idx="1087">
                  <c:v>3.5050833747620231</c:v>
                </c:pt>
                <c:pt idx="1088">
                  <c:v>3.2930326304506679</c:v>
                </c:pt>
                <c:pt idx="1089">
                  <c:v>3.3270354645525861</c:v>
                </c:pt>
                <c:pt idx="1090">
                  <c:v>3.2458598582007698</c:v>
                </c:pt>
                <c:pt idx="1091">
                  <c:v>3.2424908179609502</c:v>
                </c:pt>
                <c:pt idx="1092">
                  <c:v>3.2155142671027606</c:v>
                </c:pt>
                <c:pt idx="1093">
                  <c:v>2.9839800047148901</c:v>
                </c:pt>
                <c:pt idx="1094">
                  <c:v>2.8555838210820155</c:v>
                </c:pt>
                <c:pt idx="1095">
                  <c:v>2.6406224957671611</c:v>
                </c:pt>
                <c:pt idx="1096">
                  <c:v>2.7022879494742633</c:v>
                </c:pt>
                <c:pt idx="1097">
                  <c:v>2.4395386552049096</c:v>
                </c:pt>
                <c:pt idx="1098">
                  <c:v>2.6384160672007848</c:v>
                </c:pt>
                <c:pt idx="1099">
                  <c:v>2.8036814630438749</c:v>
                </c:pt>
                <c:pt idx="1100">
                  <c:v>2.9652244021337562</c:v>
                </c:pt>
                <c:pt idx="1101">
                  <c:v>2.9985995150442166</c:v>
                </c:pt>
                <c:pt idx="1102">
                  <c:v>2.9317749752015776</c:v>
                </c:pt>
                <c:pt idx="1103">
                  <c:v>2.9381573320515924</c:v>
                </c:pt>
                <c:pt idx="1104">
                  <c:v>2.9364205578710432</c:v>
                </c:pt>
                <c:pt idx="1105">
                  <c:v>2.8665417356576297</c:v>
                </c:pt>
                <c:pt idx="1106">
                  <c:v>2.9441213912102073</c:v>
                </c:pt>
                <c:pt idx="1107">
                  <c:v>3.0335126008041802</c:v>
                </c:pt>
                <c:pt idx="1108">
                  <c:v>3.0195052350294627</c:v>
                </c:pt>
                <c:pt idx="1109">
                  <c:v>3.1086556137778176</c:v>
                </c:pt>
                <c:pt idx="1110">
                  <c:v>3.1515291972332449</c:v>
                </c:pt>
                <c:pt idx="1111">
                  <c:v>3.0959391846314959</c:v>
                </c:pt>
                <c:pt idx="1112">
                  <c:v>3.197303639069434</c:v>
                </c:pt>
                <c:pt idx="1113">
                  <c:v>3.1226328826645511</c:v>
                </c:pt>
                <c:pt idx="1114">
                  <c:v>3.1314250302616391</c:v>
                </c:pt>
                <c:pt idx="1115">
                  <c:v>3.1007610829950569</c:v>
                </c:pt>
                <c:pt idx="1116">
                  <c:v>3.2650624748345924</c:v>
                </c:pt>
                <c:pt idx="1117">
                  <c:v>3.354243934163478</c:v>
                </c:pt>
                <c:pt idx="1118">
                  <c:v>3.2696458770511541</c:v>
                </c:pt>
                <c:pt idx="1119">
                  <c:v>3.4211235352802833</c:v>
                </c:pt>
                <c:pt idx="1120">
                  <c:v>3.5709502720584694</c:v>
                </c:pt>
                <c:pt idx="1121">
                  <c:v>3.5653447014499</c:v>
                </c:pt>
                <c:pt idx="1122">
                  <c:v>3.6373382808683972</c:v>
                </c:pt>
                <c:pt idx="1123">
                  <c:v>3.6571028132455972</c:v>
                </c:pt>
                <c:pt idx="1124">
                  <c:v>3.8193114508364459</c:v>
                </c:pt>
                <c:pt idx="1125">
                  <c:v>4.2893008698892627</c:v>
                </c:pt>
                <c:pt idx="1126">
                  <c:v>4.4122926261765372</c:v>
                </c:pt>
                <c:pt idx="1127">
                  <c:v>4.3595832019725274</c:v>
                </c:pt>
                <c:pt idx="1128">
                  <c:v>4.583455036301932</c:v>
                </c:pt>
                <c:pt idx="1129">
                  <c:v>4.6231278188868989</c:v>
                </c:pt>
                <c:pt idx="1130">
                  <c:v>4.7081467233947256</c:v>
                </c:pt>
                <c:pt idx="1131">
                  <c:v>4.5568320666662148</c:v>
                </c:pt>
                <c:pt idx="1132">
                  <c:v>4.1495379052838421</c:v>
                </c:pt>
                <c:pt idx="1133">
                  <c:v>4.2781045735322767</c:v>
                </c:pt>
                <c:pt idx="1134">
                  <c:v>4.4887043674911968</c:v>
                </c:pt>
                <c:pt idx="1135">
                  <c:v>4.6306127810395097</c:v>
                </c:pt>
                <c:pt idx="1136">
                  <c:v>4.5718221044162819</c:v>
                </c:pt>
                <c:pt idx="1137">
                  <c:v>4.7553870710231001</c:v>
                </c:pt>
                <c:pt idx="1138">
                  <c:v>5.0169778227984843</c:v>
                </c:pt>
                <c:pt idx="1139">
                  <c:v>5.1830175133515812</c:v>
                </c:pt>
                <c:pt idx="1140">
                  <c:v>5.5182460158345128</c:v>
                </c:pt>
                <c:pt idx="1141">
                  <c:v>5.3805293573157371</c:v>
                </c:pt>
                <c:pt idx="1142">
                  <c:v>5.5042313860003889</c:v>
                </c:pt>
                <c:pt idx="1143">
                  <c:v>5.4517905920626646</c:v>
                </c:pt>
                <c:pt idx="1144">
                  <c:v>5.7689871084333015</c:v>
                </c:pt>
                <c:pt idx="1145">
                  <c:v>5.7488267483942996</c:v>
                </c:pt>
                <c:pt idx="1146">
                  <c:v>5.5098130101086511</c:v>
                </c:pt>
                <c:pt idx="1147">
                  <c:v>5.4185627378249075</c:v>
                </c:pt>
                <c:pt idx="1148">
                  <c:v>5.5013037031608478</c:v>
                </c:pt>
                <c:pt idx="1149">
                  <c:v>5.3658881222728771</c:v>
                </c:pt>
                <c:pt idx="1150">
                  <c:v>5.448005152128724</c:v>
                </c:pt>
                <c:pt idx="1151">
                  <c:v>5.2303081508146576</c:v>
                </c:pt>
                <c:pt idx="1152">
                  <c:v>5.186758983755448</c:v>
                </c:pt>
                <c:pt idx="1153">
                  <c:v>5.0636700353435335</c:v>
                </c:pt>
                <c:pt idx="1154">
                  <c:v>5.0875840779093497</c:v>
                </c:pt>
                <c:pt idx="1155">
                  <c:v>5.0805730309191048</c:v>
                </c:pt>
                <c:pt idx="1156">
                  <c:v>5.0008132673238963</c:v>
                </c:pt>
                <c:pt idx="1157">
                  <c:v>4.998122979810474</c:v>
                </c:pt>
                <c:pt idx="1158">
                  <c:v>5.3565243339671103</c:v>
                </c:pt>
                <c:pt idx="1159">
                  <c:v>5.4332376900855337</c:v>
                </c:pt>
                <c:pt idx="1160">
                  <c:v>5.4782832511322335</c:v>
                </c:pt>
                <c:pt idx="1161">
                  <c:v>5.2865009354302419</c:v>
                </c:pt>
                <c:pt idx="1162">
                  <c:v>5.0589909754430469</c:v>
                </c:pt>
                <c:pt idx="1163">
                  <c:v>5.1538640544422814</c:v>
                </c:pt>
                <c:pt idx="1164">
                  <c:v>5.0968611841500575</c:v>
                </c:pt>
                <c:pt idx="1165">
                  <c:v>4.9642350966853348</c:v>
                </c:pt>
                <c:pt idx="1166">
                  <c:v>5.086436643877029</c:v>
                </c:pt>
                <c:pt idx="1167">
                  <c:v>5.1861318193843475</c:v>
                </c:pt>
                <c:pt idx="1168">
                  <c:v>5.0311894411701932</c:v>
                </c:pt>
                <c:pt idx="1169">
                  <c:v>5.1461642450674852</c:v>
                </c:pt>
                <c:pt idx="1170">
                  <c:v>4.99997520181544</c:v>
                </c:pt>
                <c:pt idx="1171">
                  <c:v>4.7582134508718905</c:v>
                </c:pt>
                <c:pt idx="1172">
                  <c:v>4.8976400488733738</c:v>
                </c:pt>
                <c:pt idx="1173">
                  <c:v>4.6877913554633013</c:v>
                </c:pt>
                <c:pt idx="1174">
                  <c:v>4.831855715596955</c:v>
                </c:pt>
                <c:pt idx="1175">
                  <c:v>4.6619271293671121</c:v>
                </c:pt>
                <c:pt idx="1176">
                  <c:v>4.5359645156300763</c:v>
                </c:pt>
                <c:pt idx="1177">
                  <c:v>4.7245115876863037</c:v>
                </c:pt>
                <c:pt idx="1178">
                  <c:v>4.6364599203242767</c:v>
                </c:pt>
                <c:pt idx="1179">
                  <c:v>4.4311573823231196</c:v>
                </c:pt>
                <c:pt idx="1180">
                  <c:v>4.0158961652655334</c:v>
                </c:pt>
                <c:pt idx="1181">
                  <c:v>3.8088810551139538</c:v>
                </c:pt>
                <c:pt idx="1182">
                  <c:v>3.9929080574232376</c:v>
                </c:pt>
                <c:pt idx="1183">
                  <c:v>4.2549063930864763</c:v>
                </c:pt>
                <c:pt idx="1184">
                  <c:v>3.9870743321271633</c:v>
                </c:pt>
                <c:pt idx="1185">
                  <c:v>3.9021266833047017</c:v>
                </c:pt>
                <c:pt idx="1186">
                  <c:v>3.8320450343702848</c:v>
                </c:pt>
                <c:pt idx="1187">
                  <c:v>3.8398822945541284</c:v>
                </c:pt>
                <c:pt idx="1188">
                  <c:v>3.7272129290531963</c:v>
                </c:pt>
                <c:pt idx="1189">
                  <c:v>3.8986129900741879</c:v>
                </c:pt>
                <c:pt idx="1190">
                  <c:v>3.7535806882304379</c:v>
                </c:pt>
                <c:pt idx="1191">
                  <c:v>3.8782295957251942</c:v>
                </c:pt>
                <c:pt idx="1192">
                  <c:v>3.7504458087756447</c:v>
                </c:pt>
                <c:pt idx="1193">
                  <c:v>3.7551488678198495</c:v>
                </c:pt>
                <c:pt idx="1194">
                  <c:v>4.1040097079380491</c:v>
                </c:pt>
                <c:pt idx="1195">
                  <c:v>4.1886754282128109</c:v>
                </c:pt>
                <c:pt idx="1196">
                  <c:v>4.1965166286144253</c:v>
                </c:pt>
                <c:pt idx="1197">
                  <c:v>4.7123608456369679</c:v>
                </c:pt>
                <c:pt idx="1198">
                  <c:v>4.836225250464536</c:v>
                </c:pt>
                <c:pt idx="1199">
                  <c:v>4.8260353238618068</c:v>
                </c:pt>
                <c:pt idx="1200">
                  <c:v>4.6214210782007141</c:v>
                </c:pt>
                <c:pt idx="1201">
                  <c:v>4.6802194185786616</c:v>
                </c:pt>
                <c:pt idx="1202">
                  <c:v>4.5532169844361112</c:v>
                </c:pt>
                <c:pt idx="1203">
                  <c:v>4.4160240034780669</c:v>
                </c:pt>
                <c:pt idx="1204">
                  <c:v>4.6159329940915157</c:v>
                </c:pt>
                <c:pt idx="1205">
                  <c:v>4.690406457018188</c:v>
                </c:pt>
                <c:pt idx="1206">
                  <c:v>4.8228963682095811</c:v>
                </c:pt>
                <c:pt idx="1207">
                  <c:v>4.7311745250789716</c:v>
                </c:pt>
                <c:pt idx="1208">
                  <c:v>5.024374872747166</c:v>
                </c:pt>
                <c:pt idx="1209">
                  <c:v>5.1396139348284953</c:v>
                </c:pt>
                <c:pt idx="1210">
                  <c:v>5.1748922448771584</c:v>
                </c:pt>
                <c:pt idx="1211">
                  <c:v>5.0400500776523947</c:v>
                </c:pt>
                <c:pt idx="1212">
                  <c:v>4.8464163937190676</c:v>
                </c:pt>
                <c:pt idx="1213">
                  <c:v>4.9734167353164755</c:v>
                </c:pt>
                <c:pt idx="1214">
                  <c:v>5.0800368432881902</c:v>
                </c:pt>
                <c:pt idx="1215">
                  <c:v>5.1184470018602921</c:v>
                </c:pt>
                <c:pt idx="1216">
                  <c:v>5.171755627384667</c:v>
                </c:pt>
                <c:pt idx="1217">
                  <c:v>4.9483306125260222</c:v>
                </c:pt>
                <c:pt idx="1218">
                  <c:v>4.6159314519601988</c:v>
                </c:pt>
                <c:pt idx="1219">
                  <c:v>4.6425838401638169</c:v>
                </c:pt>
                <c:pt idx="1220">
                  <c:v>4.6590464424610376</c:v>
                </c:pt>
                <c:pt idx="1221">
                  <c:v>4.4081800867667233</c:v>
                </c:pt>
                <c:pt idx="1222">
                  <c:v>4.6159287978958652</c:v>
                </c:pt>
                <c:pt idx="1223">
                  <c:v>4.6159287978958652</c:v>
                </c:pt>
                <c:pt idx="1224">
                  <c:v>4.624551352890335</c:v>
                </c:pt>
                <c:pt idx="1225">
                  <c:v>4.5304787292698396</c:v>
                </c:pt>
                <c:pt idx="1226">
                  <c:v>4.2435499199089932</c:v>
                </c:pt>
                <c:pt idx="1227">
                  <c:v>4.6488556163094215</c:v>
                </c:pt>
                <c:pt idx="1228">
                  <c:v>4.3956370997446639</c:v>
                </c:pt>
                <c:pt idx="1229">
                  <c:v>4.392503010492546</c:v>
                </c:pt>
                <c:pt idx="1230">
                  <c:v>4.7201969125843215</c:v>
                </c:pt>
                <c:pt idx="1231">
                  <c:v>4.8221106841239294</c:v>
                </c:pt>
                <c:pt idx="1232">
                  <c:v>4.9122648654743104</c:v>
                </c:pt>
                <c:pt idx="1233">
                  <c:v>4.8009431190929313</c:v>
                </c:pt>
                <c:pt idx="1234">
                  <c:v>4.7217611642297319</c:v>
                </c:pt>
                <c:pt idx="1235">
                  <c:v>4.8385728136716111</c:v>
                </c:pt>
                <c:pt idx="1236">
                  <c:v>4.866012360097943</c:v>
                </c:pt>
                <c:pt idx="1237">
                  <c:v>4.8503340682737077</c:v>
                </c:pt>
                <c:pt idx="1238">
                  <c:v>4.7029518172751432</c:v>
                </c:pt>
                <c:pt idx="1239">
                  <c:v>4.8550405760940043</c:v>
                </c:pt>
                <c:pt idx="1240">
                  <c:v>5.0525970321758455</c:v>
                </c:pt>
                <c:pt idx="1241">
                  <c:v>5.0008533859693332</c:v>
                </c:pt>
                <c:pt idx="1242">
                  <c:v>4.909912867145481</c:v>
                </c:pt>
                <c:pt idx="1243">
                  <c:v>5.1231503829656093</c:v>
                </c:pt>
                <c:pt idx="1244">
                  <c:v>5.2156591094308196</c:v>
                </c:pt>
                <c:pt idx="1245">
                  <c:v>5.1208019172076016</c:v>
                </c:pt>
                <c:pt idx="1246">
                  <c:v>5.0518144737789807</c:v>
                </c:pt>
                <c:pt idx="1247">
                  <c:v>5.1380489468463884</c:v>
                </c:pt>
                <c:pt idx="1248">
                  <c:v>5.2015500937804626</c:v>
                </c:pt>
                <c:pt idx="1249">
                  <c:v>5.037701265826378</c:v>
                </c:pt>
                <c:pt idx="1250">
                  <c:v>5.0714135626972885</c:v>
                </c:pt>
                <c:pt idx="1251">
                  <c:v>5.3512845915683007</c:v>
                </c:pt>
                <c:pt idx="1252">
                  <c:v>5.5041547384956324</c:v>
                </c:pt>
                <c:pt idx="1253">
                  <c:v>5.3896958407086153</c:v>
                </c:pt>
                <c:pt idx="1254">
                  <c:v>5.3136526220920572</c:v>
                </c:pt>
                <c:pt idx="1255">
                  <c:v>5.2642622209697114</c:v>
                </c:pt>
                <c:pt idx="1256">
                  <c:v>5.0525967655889614</c:v>
                </c:pt>
                <c:pt idx="1257">
                  <c:v>4.8017302835807039</c:v>
                </c:pt>
                <c:pt idx="1258">
                  <c:v>4.5038261350570732</c:v>
                </c:pt>
                <c:pt idx="1259">
                  <c:v>4.4113175462430005</c:v>
                </c:pt>
                <c:pt idx="1260">
                  <c:v>4.5704602380412629</c:v>
                </c:pt>
                <c:pt idx="1261">
                  <c:v>4.6543418947900346</c:v>
                </c:pt>
                <c:pt idx="1262">
                  <c:v>4.638666071288382</c:v>
                </c:pt>
                <c:pt idx="1263">
                  <c:v>4.9161881850014231</c:v>
                </c:pt>
                <c:pt idx="1264">
                  <c:v>4.6888390623860321</c:v>
                </c:pt>
                <c:pt idx="1265">
                  <c:v>4.5304782118930067</c:v>
                </c:pt>
                <c:pt idx="1266">
                  <c:v>4.4034753161790103</c:v>
                </c:pt>
                <c:pt idx="1267">
                  <c:v>4.9757641786955826</c:v>
                </c:pt>
                <c:pt idx="1268">
                  <c:v>5.0314230767984718</c:v>
                </c:pt>
                <c:pt idx="1269">
                  <c:v>5.015745162491168</c:v>
                </c:pt>
                <c:pt idx="1270">
                  <c:v>5.018880003217725</c:v>
                </c:pt>
                <c:pt idx="1271">
                  <c:v>5.1889999598067931</c:v>
                </c:pt>
                <c:pt idx="1272">
                  <c:v>5.1662669509828794</c:v>
                </c:pt>
                <c:pt idx="1273">
                  <c:v>5.3379523342979427</c:v>
                </c:pt>
                <c:pt idx="1274">
                  <c:v>5.1819453393757513</c:v>
                </c:pt>
                <c:pt idx="1275">
                  <c:v>5.2234941771068657</c:v>
                </c:pt>
                <c:pt idx="1276">
                  <c:v>5.1160939133313716</c:v>
                </c:pt>
                <c:pt idx="1277">
                  <c:v>5.1090388198248879</c:v>
                </c:pt>
                <c:pt idx="1278">
                  <c:v>5.1835132787014757</c:v>
                </c:pt>
                <c:pt idx="1279">
                  <c:v>5.0392664711817714</c:v>
                </c:pt>
                <c:pt idx="1280">
                  <c:v>4.9506812058848668</c:v>
                </c:pt>
                <c:pt idx="1281">
                  <c:v>5.0729778837138406</c:v>
                </c:pt>
                <c:pt idx="1282">
                  <c:v>4.8111361302459503</c:v>
                </c:pt>
                <c:pt idx="1283">
                  <c:v>4.8487688370567339</c:v>
                </c:pt>
                <c:pt idx="1284">
                  <c:v>4.9585255684523499</c:v>
                </c:pt>
                <c:pt idx="1285">
                  <c:v>4.6402378122133934</c:v>
                </c:pt>
                <c:pt idx="1286">
                  <c:v>4.6488593740684863</c:v>
                </c:pt>
                <c:pt idx="1287">
                  <c:v>4.4967719396458357</c:v>
                </c:pt>
                <c:pt idx="1288">
                  <c:v>4.0953855795411087</c:v>
                </c:pt>
                <c:pt idx="1289">
                  <c:v>3.9511379086585117</c:v>
                </c:pt>
                <c:pt idx="1290">
                  <c:v>3.2236267389509461</c:v>
                </c:pt>
                <c:pt idx="1291">
                  <c:v>3.5599444929989592</c:v>
                </c:pt>
                <c:pt idx="1292">
                  <c:v>3.7292768127529476</c:v>
                </c:pt>
                <c:pt idx="1293">
                  <c:v>3.9817115602081947</c:v>
                </c:pt>
                <c:pt idx="1294">
                  <c:v>4.0506986947003618</c:v>
                </c:pt>
                <c:pt idx="1295">
                  <c:v>3.655585442621899</c:v>
                </c:pt>
                <c:pt idx="1296">
                  <c:v>3.8664688556358713</c:v>
                </c:pt>
                <c:pt idx="1297">
                  <c:v>3.8633331493939504</c:v>
                </c:pt>
                <c:pt idx="1298">
                  <c:v>4.045211147401119</c:v>
                </c:pt>
                <c:pt idx="1299">
                  <c:v>3.9660301844018893</c:v>
                </c:pt>
                <c:pt idx="1300">
                  <c:v>3.7912075738734541</c:v>
                </c:pt>
                <c:pt idx="1301">
                  <c:v>3.7237885295872624</c:v>
                </c:pt>
                <c:pt idx="1302">
                  <c:v>3.6806707822031712</c:v>
                </c:pt>
                <c:pt idx="1303">
                  <c:v>4.0036606853538466</c:v>
                </c:pt>
                <c:pt idx="1304">
                  <c:v>3.816297372600657</c:v>
                </c:pt>
                <c:pt idx="1305">
                  <c:v>3.6485291238037596</c:v>
                </c:pt>
                <c:pt idx="1306">
                  <c:v>3.6304980928739212</c:v>
                </c:pt>
                <c:pt idx="1307">
                  <c:v>3.635199587904193</c:v>
                </c:pt>
                <c:pt idx="1308">
                  <c:v>3.5858117663029265</c:v>
                </c:pt>
                <c:pt idx="1309">
                  <c:v>3.4721379474993577</c:v>
                </c:pt>
                <c:pt idx="1310">
                  <c:v>3.734763517572314</c:v>
                </c:pt>
                <c:pt idx="1311">
                  <c:v>3.8821447555027526</c:v>
                </c:pt>
                <c:pt idx="1312">
                  <c:v>4.1102751099151167</c:v>
                </c:pt>
                <c:pt idx="1313">
                  <c:v>4.1094900473691229</c:v>
                </c:pt>
                <c:pt idx="1314">
                  <c:v>4.3376201683687254</c:v>
                </c:pt>
                <c:pt idx="1315">
                  <c:v>4.464621349278393</c:v>
                </c:pt>
                <c:pt idx="1316">
                  <c:v>4.378387187917081</c:v>
                </c:pt>
                <c:pt idx="1317">
                  <c:v>4.1737763978513396</c:v>
                </c:pt>
                <c:pt idx="1318">
                  <c:v>4.0851879938069446</c:v>
                </c:pt>
                <c:pt idx="1319">
                  <c:v>3.7182972600831428</c:v>
                </c:pt>
                <c:pt idx="1320">
                  <c:v>3.8523530312009204</c:v>
                </c:pt>
                <c:pt idx="1321">
                  <c:v>3.9040939847629801</c:v>
                </c:pt>
                <c:pt idx="1322">
                  <c:v>3.8452983293524494</c:v>
                </c:pt>
                <c:pt idx="1323">
                  <c:v>3.9472141162736065</c:v>
                </c:pt>
                <c:pt idx="1324">
                  <c:v>3.8398104201698016</c:v>
                </c:pt>
                <c:pt idx="1325">
                  <c:v>3.5897274073145624</c:v>
                </c:pt>
                <c:pt idx="1326">
                  <c:v>3.2345956749089328</c:v>
                </c:pt>
                <c:pt idx="1327">
                  <c:v>3.1969676234227173</c:v>
                </c:pt>
                <c:pt idx="1328">
                  <c:v>3.5199572624171145</c:v>
                </c:pt>
                <c:pt idx="1329">
                  <c:v>3.7088909684773532</c:v>
                </c:pt>
                <c:pt idx="1330">
                  <c:v>3.7904235186373909</c:v>
                </c:pt>
                <c:pt idx="1331">
                  <c:v>3.7041875931648716</c:v>
                </c:pt>
                <c:pt idx="1332">
                  <c:v>3.8758729839204702</c:v>
                </c:pt>
                <c:pt idx="1333">
                  <c:v>3.8319748465045871</c:v>
                </c:pt>
                <c:pt idx="1334">
                  <c:v>3.5991402228561218</c:v>
                </c:pt>
                <c:pt idx="1335">
                  <c:v>3.5568071355548883</c:v>
                </c:pt>
                <c:pt idx="1336">
                  <c:v>3.661857434303502</c:v>
                </c:pt>
                <c:pt idx="1337">
                  <c:v>3.9723023838688842</c:v>
                </c:pt>
                <c:pt idx="1338">
                  <c:v>4.2521749206267501</c:v>
                </c:pt>
                <c:pt idx="1339">
                  <c:v>4.7382282792788324</c:v>
                </c:pt>
                <c:pt idx="1340">
                  <c:v>4.5516463260973907</c:v>
                </c:pt>
                <c:pt idx="1341">
                  <c:v>4.422293089156029</c:v>
                </c:pt>
                <c:pt idx="1342">
                  <c:v>4.3462517594879913</c:v>
                </c:pt>
                <c:pt idx="1343">
                  <c:v>4.5046117885966961</c:v>
                </c:pt>
                <c:pt idx="1344">
                  <c:v>4.7123599796749875</c:v>
                </c:pt>
                <c:pt idx="1345">
                  <c:v>4.3917215819379418</c:v>
                </c:pt>
                <c:pt idx="1346">
                  <c:v>4.2592321252540382</c:v>
                </c:pt>
                <c:pt idx="1347">
                  <c:v>4.221601809427419</c:v>
                </c:pt>
                <c:pt idx="1348">
                  <c:v>4.8001596726040185</c:v>
                </c:pt>
                <c:pt idx="1349">
                  <c:v>4.7390104385347156</c:v>
                </c:pt>
                <c:pt idx="1350">
                  <c:v>4.8260281482070901</c:v>
                </c:pt>
                <c:pt idx="1351">
                  <c:v>5.1349084277767885</c:v>
                </c:pt>
                <c:pt idx="1352">
                  <c:v>4.8150549818105723</c:v>
                </c:pt>
                <c:pt idx="1353">
                  <c:v>4.8997229086107295</c:v>
                </c:pt>
                <c:pt idx="1354">
                  <c:v>5.1701876131660418</c:v>
                </c:pt>
                <c:pt idx="1355">
                  <c:v>5.4531985129231382</c:v>
                </c:pt>
                <c:pt idx="1356">
                  <c:v>5.8914284518186673</c:v>
                </c:pt>
                <c:pt idx="1357">
                  <c:v>6.0254879062398015</c:v>
                </c:pt>
                <c:pt idx="1358">
                  <c:v>6.4119807770097408</c:v>
                </c:pt>
                <c:pt idx="1359">
                  <c:v>6.422958088099981</c:v>
                </c:pt>
                <c:pt idx="1360">
                  <c:v>5.7824671305127389</c:v>
                </c:pt>
                <c:pt idx="1361">
                  <c:v>6.1493588874766418</c:v>
                </c:pt>
                <c:pt idx="1362">
                  <c:v>6.3241790112887148</c:v>
                </c:pt>
                <c:pt idx="1363">
                  <c:v>6.3853274981488655</c:v>
                </c:pt>
                <c:pt idx="1364">
                  <c:v>6.1078083944243193</c:v>
                </c:pt>
                <c:pt idx="1365">
                  <c:v>6.289686712793487</c:v>
                </c:pt>
                <c:pt idx="1366">
                  <c:v>6.3053669017684815</c:v>
                </c:pt>
                <c:pt idx="1367">
                  <c:v>5.751106235002327</c:v>
                </c:pt>
                <c:pt idx="1368">
                  <c:v>5.7699238546032543</c:v>
                </c:pt>
                <c:pt idx="1369">
                  <c:v>5.7401337377419379</c:v>
                </c:pt>
                <c:pt idx="1370">
                  <c:v>5.9784583503992454</c:v>
                </c:pt>
                <c:pt idx="1371">
                  <c:v>5.6985828011836555</c:v>
                </c:pt>
                <c:pt idx="1372">
                  <c:v>5.6154803681939942</c:v>
                </c:pt>
                <c:pt idx="1373">
                  <c:v>5.2650519312972159</c:v>
                </c:pt>
                <c:pt idx="1374">
                  <c:v>5.3912710212462045</c:v>
                </c:pt>
                <c:pt idx="1375">
                  <c:v>5.47907326109822</c:v>
                </c:pt>
                <c:pt idx="1376">
                  <c:v>5.2877878554067586</c:v>
                </c:pt>
                <c:pt idx="1377">
                  <c:v>5.6335140009689635</c:v>
                </c:pt>
                <c:pt idx="1378">
                  <c:v>6.3124200402537349</c:v>
                </c:pt>
                <c:pt idx="1379">
                  <c:v>6.7326189050733056</c:v>
                </c:pt>
                <c:pt idx="1380">
                  <c:v>6.7247821366678</c:v>
                </c:pt>
                <c:pt idx="1381">
                  <c:v>6.7388907295905289</c:v>
                </c:pt>
                <c:pt idx="1382">
                  <c:v>7.2014279725974344</c:v>
                </c:pt>
                <c:pt idx="1383">
                  <c:v>7.9289378306731448</c:v>
                </c:pt>
                <c:pt idx="1384">
                  <c:v>7.7227616602621509</c:v>
                </c:pt>
                <c:pt idx="1385">
                  <c:v>8.0339966779323753</c:v>
                </c:pt>
                <c:pt idx="1386">
                  <c:v>7.3676328914746305</c:v>
                </c:pt>
                <c:pt idx="1387">
                  <c:v>7.6247706470199867</c:v>
                </c:pt>
                <c:pt idx="1388">
                  <c:v>7.2617934403686002</c:v>
                </c:pt>
                <c:pt idx="1389">
                  <c:v>7.3229450029299441</c:v>
                </c:pt>
                <c:pt idx="1390">
                  <c:v>7.5063920981983419</c:v>
                </c:pt>
                <c:pt idx="1391">
                  <c:v>7.5252106231885252</c:v>
                </c:pt>
                <c:pt idx="1392">
                  <c:v>7.5048248276103076</c:v>
                </c:pt>
                <c:pt idx="1393">
                  <c:v>7.4742501712626233</c:v>
                </c:pt>
                <c:pt idx="1394">
                  <c:v>7.6631842670917996</c:v>
                </c:pt>
                <c:pt idx="1395">
                  <c:v>7.9117013328735863</c:v>
                </c:pt>
                <c:pt idx="1396">
                  <c:v>7.7988092665548132</c:v>
                </c:pt>
                <c:pt idx="1397">
                  <c:v>7.7886162228434257</c:v>
                </c:pt>
                <c:pt idx="1398">
                  <c:v>8.1014148389690401</c:v>
                </c:pt>
                <c:pt idx="1399">
                  <c:v>8.1821616406690438</c:v>
                </c:pt>
                <c:pt idx="1400">
                  <c:v>8.0583000777525964</c:v>
                </c:pt>
                <c:pt idx="1401">
                  <c:v>7.903862756762468</c:v>
                </c:pt>
                <c:pt idx="1402">
                  <c:v>7.5800889227944506</c:v>
                </c:pt>
                <c:pt idx="1403">
                  <c:v>7.7196307797741737</c:v>
                </c:pt>
                <c:pt idx="1404">
                  <c:v>7.750200517662079</c:v>
                </c:pt>
                <c:pt idx="1405">
                  <c:v>7.5902751299801219</c:v>
                </c:pt>
                <c:pt idx="1406">
                  <c:v>7.2594453981648082</c:v>
                </c:pt>
                <c:pt idx="1407">
                  <c:v>7.2092753710180908</c:v>
                </c:pt>
                <c:pt idx="1408">
                  <c:v>6.8564966900126914</c:v>
                </c:pt>
                <c:pt idx="1409">
                  <c:v>6.8165164578132273</c:v>
                </c:pt>
                <c:pt idx="1410">
                  <c:v>6.2199213043924981</c:v>
                </c:pt>
                <c:pt idx="1411">
                  <c:v>6.3680922697057358</c:v>
                </c:pt>
                <c:pt idx="1412">
                  <c:v>5.7440638039204615</c:v>
                </c:pt>
                <c:pt idx="1413">
                  <c:v>5.8742013134620832</c:v>
                </c:pt>
                <c:pt idx="1414">
                  <c:v>5.8992900272718796</c:v>
                </c:pt>
                <c:pt idx="1415">
                  <c:v>6.2614769384962363</c:v>
                </c:pt>
                <c:pt idx="1416">
                  <c:v>6.2348218311690582</c:v>
                </c:pt>
                <c:pt idx="1417">
                  <c:v>5.9188847045182289</c:v>
                </c:pt>
                <c:pt idx="1418">
                  <c:v>6.1721005110622231</c:v>
                </c:pt>
                <c:pt idx="1419">
                  <c:v>6.140740068365516</c:v>
                </c:pt>
                <c:pt idx="1420">
                  <c:v>6.0396082201796046</c:v>
                </c:pt>
                <c:pt idx="1421">
                  <c:v>6.2159949782499497</c:v>
                </c:pt>
                <c:pt idx="1422">
                  <c:v>6.457455303180069</c:v>
                </c:pt>
                <c:pt idx="1423">
                  <c:v>6.7600645735976936</c:v>
                </c:pt>
                <c:pt idx="1424">
                  <c:v>7.0226930822819638</c:v>
                </c:pt>
                <c:pt idx="1425">
                  <c:v>7.4076139128149201</c:v>
                </c:pt>
                <c:pt idx="1426">
                  <c:v>7.9446288834244374</c:v>
                </c:pt>
                <c:pt idx="1427">
                  <c:v>7.8003782567880995</c:v>
                </c:pt>
                <c:pt idx="1428">
                  <c:v>8.0285081192861245</c:v>
                </c:pt>
                <c:pt idx="1429">
                  <c:v>8.2738834129358665</c:v>
                </c:pt>
                <c:pt idx="1430">
                  <c:v>8.4714389271865365</c:v>
                </c:pt>
                <c:pt idx="1431">
                  <c:v>8.0089068332010793</c:v>
                </c:pt>
                <c:pt idx="1432">
                  <c:v>8.030074373961229</c:v>
                </c:pt>
                <c:pt idx="1433">
                  <c:v>8.2652591922258054</c:v>
                </c:pt>
                <c:pt idx="1434">
                  <c:v>8.5890341905628667</c:v>
                </c:pt>
                <c:pt idx="1435">
                  <c:v>8.7191752366182751</c:v>
                </c:pt>
                <c:pt idx="1436">
                  <c:v>8.8689096329567203</c:v>
                </c:pt>
                <c:pt idx="1437">
                  <c:v>8.9465214611547239</c:v>
                </c:pt>
                <c:pt idx="1438">
                  <c:v>9.0782232035843826</c:v>
                </c:pt>
                <c:pt idx="1439">
                  <c:v>9.3573150195321766</c:v>
                </c:pt>
                <c:pt idx="1440">
                  <c:v>9.5917157607714572</c:v>
                </c:pt>
                <c:pt idx="1441">
                  <c:v>9.1095785763405193</c:v>
                </c:pt>
                <c:pt idx="1442">
                  <c:v>9.353387337357697</c:v>
                </c:pt>
                <c:pt idx="1443">
                  <c:v>8.7403289177179246</c:v>
                </c:pt>
                <c:pt idx="1444">
                  <c:v>9.057830105982946</c:v>
                </c:pt>
                <c:pt idx="1445">
                  <c:v>8.6000020832760384</c:v>
                </c:pt>
                <c:pt idx="1446">
                  <c:v>9.0429365905730883</c:v>
                </c:pt>
                <c:pt idx="1447">
                  <c:v>9.3878794068204989</c:v>
                </c:pt>
                <c:pt idx="1448">
                  <c:v>9.4482434714063555</c:v>
                </c:pt>
                <c:pt idx="1449">
                  <c:v>9.1683676032963568</c:v>
                </c:pt>
                <c:pt idx="1450">
                  <c:v>9.4607835196358909</c:v>
                </c:pt>
                <c:pt idx="1451">
                  <c:v>9.1339796745171089</c:v>
                </c:pt>
                <c:pt idx="1452">
                  <c:v>8.6861223831161851</c:v>
                </c:pt>
                <c:pt idx="1453">
                  <c:v>8.4770908479664939</c:v>
                </c:pt>
                <c:pt idx="1454">
                  <c:v>7.5429662990656743</c:v>
                </c:pt>
                <c:pt idx="1455">
                  <c:v>7.8668537289812548</c:v>
                </c:pt>
                <c:pt idx="1456">
                  <c:v>7.2411320502318146</c:v>
                </c:pt>
                <c:pt idx="1457">
                  <c:v>7.5104297511799354</c:v>
                </c:pt>
                <c:pt idx="1458">
                  <c:v>7.4764225252665923</c:v>
                </c:pt>
                <c:pt idx="1459">
                  <c:v>6.9186141170789774</c:v>
                </c:pt>
                <c:pt idx="1460">
                  <c:v>6.8100333871255403</c:v>
                </c:pt>
                <c:pt idx="1461">
                  <c:v>5.8132828504189105</c:v>
                </c:pt>
                <c:pt idx="1462">
                  <c:v>5.9865477457756464</c:v>
                </c:pt>
                <c:pt idx="1463">
                  <c:v>6.0769027109026386</c:v>
                </c:pt>
                <c:pt idx="1464">
                  <c:v>6.360608990863839</c:v>
                </c:pt>
                <c:pt idx="1465">
                  <c:v>6.0192796305871124</c:v>
                </c:pt>
                <c:pt idx="1466">
                  <c:v>6.4927140313716807</c:v>
                </c:pt>
                <c:pt idx="1467">
                  <c:v>6.795235548949413</c:v>
                </c:pt>
                <c:pt idx="1468">
                  <c:v>6.9969181400422311</c:v>
                </c:pt>
                <c:pt idx="1469">
                  <c:v>7.0281803702919401</c:v>
                </c:pt>
                <c:pt idx="1470">
                  <c:v>7.5931406493578582</c:v>
                </c:pt>
                <c:pt idx="1471">
                  <c:v>7.8348075368049708</c:v>
                </c:pt>
                <c:pt idx="1472">
                  <c:v>7.5414018293591614</c:v>
                </c:pt>
                <c:pt idx="1473">
                  <c:v>7.7952227907299028</c:v>
                </c:pt>
                <c:pt idx="1474">
                  <c:v>8.3044301290887521</c:v>
                </c:pt>
                <c:pt idx="1475">
                  <c:v>8.4151697048601513</c:v>
                </c:pt>
                <c:pt idx="1476">
                  <c:v>8.2017273404660784</c:v>
                </c:pt>
                <c:pt idx="1477">
                  <c:v>8.1079405883278497</c:v>
                </c:pt>
                <c:pt idx="1478">
                  <c:v>8.4921921086898831</c:v>
                </c:pt>
                <c:pt idx="1479">
                  <c:v>8.6446779101935185</c:v>
                </c:pt>
                <c:pt idx="1480">
                  <c:v>8.8599822582247985</c:v>
                </c:pt>
                <c:pt idx="1481">
                  <c:v>8.9432838114166273</c:v>
                </c:pt>
                <c:pt idx="1482">
                  <c:v>9.2762869841347246</c:v>
                </c:pt>
                <c:pt idx="1483">
                  <c:v>9.2824649912661581</c:v>
                </c:pt>
                <c:pt idx="1484">
                  <c:v>9.4098668232712868</c:v>
                </c:pt>
                <c:pt idx="1485">
                  <c:v>9.2634587053680093</c:v>
                </c:pt>
                <c:pt idx="1486">
                  <c:v>8.9993482342192621</c:v>
                </c:pt>
                <c:pt idx="1487">
                  <c:v>9.3020683101219301</c:v>
                </c:pt>
                <c:pt idx="1488">
                  <c:v>8.715833361081426</c:v>
                </c:pt>
                <c:pt idx="1489">
                  <c:v>8.7392528053226517</c:v>
                </c:pt>
                <c:pt idx="1490">
                  <c:v>8.6070541281365358</c:v>
                </c:pt>
                <c:pt idx="1491">
                  <c:v>8.3304061943499708</c:v>
                </c:pt>
                <c:pt idx="1492">
                  <c:v>8.3991070542347757</c:v>
                </c:pt>
                <c:pt idx="1493">
                  <c:v>7.8564911421029926</c:v>
                </c:pt>
                <c:pt idx="1494">
                  <c:v>7.5987510936951619</c:v>
                </c:pt>
                <c:pt idx="1495">
                  <c:v>7.835421795259391</c:v>
                </c:pt>
                <c:pt idx="1496">
                  <c:v>7.9517464672318123</c:v>
                </c:pt>
                <c:pt idx="1497">
                  <c:v>8.2134066364825422</c:v>
                </c:pt>
                <c:pt idx="1498">
                  <c:v>7.9723267248885064</c:v>
                </c:pt>
                <c:pt idx="1499">
                  <c:v>7.9808571144841371</c:v>
                </c:pt>
                <c:pt idx="1500">
                  <c:v>8.3190459347104024</c:v>
                </c:pt>
                <c:pt idx="1501">
                  <c:v>8.2491742679047704</c:v>
                </c:pt>
                <c:pt idx="1502">
                  <c:v>8.2158558530367038</c:v>
                </c:pt>
                <c:pt idx="1503">
                  <c:v>8.2534844728436116</c:v>
                </c:pt>
                <c:pt idx="1504">
                  <c:v>8.4220453862324973</c:v>
                </c:pt>
                <c:pt idx="1505">
                  <c:v>8.5434660145658121</c:v>
                </c:pt>
                <c:pt idx="1506">
                  <c:v>8.5559138445490337</c:v>
                </c:pt>
                <c:pt idx="1507">
                  <c:v>7.8624741392760233</c:v>
                </c:pt>
                <c:pt idx="1508">
                  <c:v>7.696167086282057</c:v>
                </c:pt>
                <c:pt idx="1509">
                  <c:v>7.8366990972775676</c:v>
                </c:pt>
                <c:pt idx="1510">
                  <c:v>8.1252071745438421</c:v>
                </c:pt>
                <c:pt idx="1511">
                  <c:v>8.1259871944325983</c:v>
                </c:pt>
                <c:pt idx="1512">
                  <c:v>7.9954513361412332</c:v>
                </c:pt>
                <c:pt idx="1513">
                  <c:v>8.0638524223219221</c:v>
                </c:pt>
                <c:pt idx="1514">
                  <c:v>8.438797368402625</c:v>
                </c:pt>
                <c:pt idx="1515">
                  <c:v>8.6121555827417193</c:v>
                </c:pt>
                <c:pt idx="1516">
                  <c:v>8.3875419529882329</c:v>
                </c:pt>
                <c:pt idx="1517">
                  <c:v>8.5416965865422032</c:v>
                </c:pt>
                <c:pt idx="1518">
                  <c:v>8.5502211997355726</c:v>
                </c:pt>
                <c:pt idx="1519">
                  <c:v>8.6818347546631021</c:v>
                </c:pt>
                <c:pt idx="1520">
                  <c:v>8.8414763321318475</c:v>
                </c:pt>
                <c:pt idx="1521">
                  <c:v>8.565410075137363</c:v>
                </c:pt>
                <c:pt idx="1522">
                  <c:v>8.6038259393243539</c:v>
                </c:pt>
                <c:pt idx="1523">
                  <c:v>8.3084565948273497</c:v>
                </c:pt>
                <c:pt idx="1524">
                  <c:v>8.1203032867808886</c:v>
                </c:pt>
                <c:pt idx="1525">
                  <c:v>7.7973913062787599</c:v>
                </c:pt>
                <c:pt idx="1526">
                  <c:v>7.8517781106400539</c:v>
                </c:pt>
                <c:pt idx="1527">
                  <c:v>7.5887513957117232</c:v>
                </c:pt>
                <c:pt idx="1528">
                  <c:v>7.5673890605327943</c:v>
                </c:pt>
                <c:pt idx="1529">
                  <c:v>7.2785872244266203</c:v>
                </c:pt>
                <c:pt idx="1530">
                  <c:v>7.4899719545984178</c:v>
                </c:pt>
                <c:pt idx="1531">
                  <c:v>7.6550059966460395</c:v>
                </c:pt>
                <c:pt idx="1532">
                  <c:v>7.6062971934893806</c:v>
                </c:pt>
                <c:pt idx="1533">
                  <c:v>7.4004023347588168</c:v>
                </c:pt>
                <c:pt idx="1534">
                  <c:v>7.2810412455014921</c:v>
                </c:pt>
                <c:pt idx="1535">
                  <c:v>7.3983461010077667</c:v>
                </c:pt>
                <c:pt idx="1536">
                  <c:v>7.797790205347277</c:v>
                </c:pt>
                <c:pt idx="1537">
                  <c:v>7.5868989692436601</c:v>
                </c:pt>
                <c:pt idx="1538">
                  <c:v>7.5549505376841752</c:v>
                </c:pt>
                <c:pt idx="1539">
                  <c:v>7.2863342713168144</c:v>
                </c:pt>
                <c:pt idx="1540">
                  <c:v>7.4504808097810393</c:v>
                </c:pt>
                <c:pt idx="1541">
                  <c:v>7.3894241195448833</c:v>
                </c:pt>
                <c:pt idx="1542">
                  <c:v>6.4807761932609269</c:v>
                </c:pt>
                <c:pt idx="1543">
                  <c:v>6.4807761932609269</c:v>
                </c:pt>
                <c:pt idx="1544">
                  <c:v>6.4807761932609269</c:v>
                </c:pt>
                <c:pt idx="1545">
                  <c:v>6.4807761932609269</c:v>
                </c:pt>
                <c:pt idx="1546">
                  <c:v>6.4807761932609269</c:v>
                </c:pt>
                <c:pt idx="1547">
                  <c:v>6.575460333444469</c:v>
                </c:pt>
                <c:pt idx="1548">
                  <c:v>6.8350595074088565</c:v>
                </c:pt>
                <c:pt idx="1549">
                  <c:v>6.588327529310412</c:v>
                </c:pt>
                <c:pt idx="1550">
                  <c:v>7.0597421290151603</c:v>
                </c:pt>
                <c:pt idx="1551">
                  <c:v>7.7709970290291794</c:v>
                </c:pt>
                <c:pt idx="1552">
                  <c:v>7.2012586108488765</c:v>
                </c:pt>
                <c:pt idx="1553">
                  <c:v>7.4902667226780748</c:v>
                </c:pt>
                <c:pt idx="1554">
                  <c:v>7.6896800936359329</c:v>
                </c:pt>
                <c:pt idx="1555">
                  <c:v>8.053578824707067</c:v>
                </c:pt>
                <c:pt idx="1556">
                  <c:v>8.661454900817132</c:v>
                </c:pt>
                <c:pt idx="1557">
                  <c:v>9.3299806358818014</c:v>
                </c:pt>
                <c:pt idx="1558">
                  <c:v>9.3304378049329593</c:v>
                </c:pt>
                <c:pt idx="1559">
                  <c:v>9.4227904783261849</c:v>
                </c:pt>
                <c:pt idx="1560">
                  <c:v>8.7010706872197474</c:v>
                </c:pt>
                <c:pt idx="1561">
                  <c:v>8.7388159318609073</c:v>
                </c:pt>
                <c:pt idx="1562">
                  <c:v>8.8625138713763985</c:v>
                </c:pt>
                <c:pt idx="1563">
                  <c:v>8.7115320850636309</c:v>
                </c:pt>
                <c:pt idx="1564">
                  <c:v>9.0262361816365537</c:v>
                </c:pt>
                <c:pt idx="1565">
                  <c:v>8.8920792332688894</c:v>
                </c:pt>
                <c:pt idx="1566">
                  <c:v>8.7724718755021893</c:v>
                </c:pt>
                <c:pt idx="1567">
                  <c:v>8.9725719589823942</c:v>
                </c:pt>
                <c:pt idx="1568">
                  <c:v>9.6842853393408372</c:v>
                </c:pt>
                <c:pt idx="1569">
                  <c:v>9.7574985365062545</c:v>
                </c:pt>
                <c:pt idx="1570">
                  <c:v>9.7238449240538447</c:v>
                </c:pt>
                <c:pt idx="1571">
                  <c:v>9.1021800703692346</c:v>
                </c:pt>
                <c:pt idx="1572">
                  <c:v>9.0107759781025862</c:v>
                </c:pt>
                <c:pt idx="1573">
                  <c:v>8.5919370890884217</c:v>
                </c:pt>
                <c:pt idx="1574">
                  <c:v>8.9016334614646144</c:v>
                </c:pt>
                <c:pt idx="1575">
                  <c:v>8.6419550101267681</c:v>
                </c:pt>
                <c:pt idx="1576">
                  <c:v>8.757921404407659</c:v>
                </c:pt>
                <c:pt idx="1577">
                  <c:v>8.6437706568226087</c:v>
                </c:pt>
                <c:pt idx="1578">
                  <c:v>8.4277541843379549</c:v>
                </c:pt>
                <c:pt idx="1579">
                  <c:v>7.8606590330280381</c:v>
                </c:pt>
                <c:pt idx="1580">
                  <c:v>7.7474262396572691</c:v>
                </c:pt>
                <c:pt idx="1581">
                  <c:v>7.0084302403613208</c:v>
                </c:pt>
                <c:pt idx="1582">
                  <c:v>6.7510316229235707</c:v>
                </c:pt>
                <c:pt idx="1583">
                  <c:v>7.0084282056107776</c:v>
                </c:pt>
                <c:pt idx="1584">
                  <c:v>7.3140307175164354</c:v>
                </c:pt>
                <c:pt idx="1585">
                  <c:v>7.3454079092945808</c:v>
                </c:pt>
                <c:pt idx="1586">
                  <c:v>7.1262135918733209</c:v>
                </c:pt>
                <c:pt idx="1587">
                  <c:v>7.1030177666317735</c:v>
                </c:pt>
                <c:pt idx="1588">
                  <c:v>7.3199439292247082</c:v>
                </c:pt>
                <c:pt idx="1589">
                  <c:v>7.539593486708954</c:v>
                </c:pt>
                <c:pt idx="1590">
                  <c:v>7.4622824950962405</c:v>
                </c:pt>
                <c:pt idx="1591">
                  <c:v>7.6946654342760326</c:v>
                </c:pt>
                <c:pt idx="1592">
                  <c:v>7.7392329364713595</c:v>
                </c:pt>
                <c:pt idx="1593">
                  <c:v>7.8956737910491919</c:v>
                </c:pt>
                <c:pt idx="1594">
                  <c:v>7.6496445957200994</c:v>
                </c:pt>
                <c:pt idx="1595">
                  <c:v>7.5727886164668998</c:v>
                </c:pt>
                <c:pt idx="1596">
                  <c:v>7.3936088650126761</c:v>
                </c:pt>
                <c:pt idx="1597">
                  <c:v>7.6869355095143241</c:v>
                </c:pt>
                <c:pt idx="1598">
                  <c:v>7.8420117464832657</c:v>
                </c:pt>
                <c:pt idx="1599">
                  <c:v>8.0907682010934607</c:v>
                </c:pt>
                <c:pt idx="1600">
                  <c:v>8.9398215068844102</c:v>
                </c:pt>
                <c:pt idx="1601">
                  <c:v>8.8015761071019494</c:v>
                </c:pt>
                <c:pt idx="1602">
                  <c:v>8.8070330842883529</c:v>
                </c:pt>
                <c:pt idx="1603">
                  <c:v>8.4568654488570481</c:v>
                </c:pt>
                <c:pt idx="1604">
                  <c:v>8.7333626647074301</c:v>
                </c:pt>
                <c:pt idx="1605">
                  <c:v>9.0589773582983817</c:v>
                </c:pt>
                <c:pt idx="1606">
                  <c:v>8.1612689380004451</c:v>
                </c:pt>
                <c:pt idx="1607">
                  <c:v>8.3008837657228192</c:v>
                </c:pt>
                <c:pt idx="1608">
                  <c:v>8.1176085530594246</c:v>
                </c:pt>
                <c:pt idx="1609">
                  <c:v>7.5527853499375501</c:v>
                </c:pt>
                <c:pt idx="1610">
                  <c:v>8.1367062909119223</c:v>
                </c:pt>
                <c:pt idx="1611">
                  <c:v>7.5377796142504776</c:v>
                </c:pt>
                <c:pt idx="1612">
                  <c:v>7.5173145425977879</c:v>
                </c:pt>
                <c:pt idx="1613">
                  <c:v>7.3522343152423408</c:v>
                </c:pt>
                <c:pt idx="1614">
                  <c:v>7.2708303769039775</c:v>
                </c:pt>
                <c:pt idx="1615">
                  <c:v>7.4427346195051181</c:v>
                </c:pt>
                <c:pt idx="1616">
                  <c:v>7.4709276982438038</c:v>
                </c:pt>
                <c:pt idx="1617">
                  <c:v>7.6205479672565328</c:v>
                </c:pt>
                <c:pt idx="1618">
                  <c:v>6.9847808914442551</c:v>
                </c:pt>
                <c:pt idx="1619">
                  <c:v>6.7264697245168641</c:v>
                </c:pt>
                <c:pt idx="1620">
                  <c:v>6.9261113459405248</c:v>
                </c:pt>
                <c:pt idx="1621">
                  <c:v>6.7442039575507433</c:v>
                </c:pt>
                <c:pt idx="1622">
                  <c:v>6.6641637449825311</c:v>
                </c:pt>
                <c:pt idx="1623">
                  <c:v>6.8256097758684779</c:v>
                </c:pt>
                <c:pt idx="1624">
                  <c:v>6.6064121435262377</c:v>
                </c:pt>
                <c:pt idx="1625">
                  <c:v>6.343556217159616</c:v>
                </c:pt>
                <c:pt idx="1626">
                  <c:v>6.4822580738478113</c:v>
                </c:pt>
                <c:pt idx="1627">
                  <c:v>6.3330948333104997</c:v>
                </c:pt>
                <c:pt idx="1628">
                  <c:v>6.605500241375684</c:v>
                </c:pt>
                <c:pt idx="1629">
                  <c:v>6.6291479322398086</c:v>
                </c:pt>
                <c:pt idx="1630">
                  <c:v>6.9865982178941115</c:v>
                </c:pt>
                <c:pt idx="1631">
                  <c:v>7.0657284293099805</c:v>
                </c:pt>
                <c:pt idx="1632">
                  <c:v>7.0957436436776895</c:v>
                </c:pt>
                <c:pt idx="1633">
                  <c:v>7.4636508558587344</c:v>
                </c:pt>
                <c:pt idx="1634">
                  <c:v>7.7178628040092825</c:v>
                </c:pt>
                <c:pt idx="1635">
                  <c:v>8.0571168992851181</c:v>
                </c:pt>
                <c:pt idx="1636">
                  <c:v>8.2385712289739175</c:v>
                </c:pt>
                <c:pt idx="1637">
                  <c:v>8.0666652017101477</c:v>
                </c:pt>
                <c:pt idx="1638">
                  <c:v>8.4600361302715434</c:v>
                </c:pt>
                <c:pt idx="1639">
                  <c:v>8.7888269744384164</c:v>
                </c:pt>
                <c:pt idx="1640">
                  <c:v>8.4541220767708776</c:v>
                </c:pt>
                <c:pt idx="1641">
                  <c:v>8.4295628521378578</c:v>
                </c:pt>
                <c:pt idx="1642">
                  <c:v>8.1498783862667761</c:v>
                </c:pt>
                <c:pt idx="1643">
                  <c:v>8.4059149656497336</c:v>
                </c:pt>
                <c:pt idx="1644">
                  <c:v>8.3536217686484271</c:v>
                </c:pt>
                <c:pt idx="1645">
                  <c:v>8.7979258496575312</c:v>
                </c:pt>
                <c:pt idx="1646">
                  <c:v>8.6360264181721327</c:v>
                </c:pt>
                <c:pt idx="1647">
                  <c:v>8.3331523356604187</c:v>
                </c:pt>
                <c:pt idx="1648">
                  <c:v>8.2117299729775102</c:v>
                </c:pt>
                <c:pt idx="1649">
                  <c:v>7.4900092373824894</c:v>
                </c:pt>
                <c:pt idx="1650">
                  <c:v>7.4604461709225403</c:v>
                </c:pt>
                <c:pt idx="1651">
                  <c:v>7.9020225193332747</c:v>
                </c:pt>
                <c:pt idx="1652">
                  <c:v>7.5591300561518455</c:v>
                </c:pt>
                <c:pt idx="1653">
                  <c:v>7.6105170222735659</c:v>
                </c:pt>
                <c:pt idx="1654">
                  <c:v>7.8870147162097872</c:v>
                </c:pt>
                <c:pt idx="1655">
                  <c:v>8.0211728365325161</c:v>
                </c:pt>
                <c:pt idx="1656">
                  <c:v>8.310857493523887</c:v>
                </c:pt>
                <c:pt idx="1657">
                  <c:v>8.1048479579744175</c:v>
                </c:pt>
                <c:pt idx="1658">
                  <c:v>7.9252121078338726</c:v>
                </c:pt>
                <c:pt idx="1659">
                  <c:v>7.807879342577392</c:v>
                </c:pt>
                <c:pt idx="1660">
                  <c:v>7.8306158872229776</c:v>
                </c:pt>
                <c:pt idx="1661">
                  <c:v>8.2844705534305341</c:v>
                </c:pt>
                <c:pt idx="1662">
                  <c:v>8.7415082249221889</c:v>
                </c:pt>
                <c:pt idx="1663">
                  <c:v>8.9024918403923561</c:v>
                </c:pt>
                <c:pt idx="1664">
                  <c:v>8.7933472904291463</c:v>
                </c:pt>
                <c:pt idx="1665">
                  <c:v>8.7924327823109412</c:v>
                </c:pt>
                <c:pt idx="1666">
                  <c:v>9.4468359694327795</c:v>
                </c:pt>
                <c:pt idx="1667">
                  <c:v>9.9520810975859533</c:v>
                </c:pt>
                <c:pt idx="1668">
                  <c:v>10.117614062482101</c:v>
                </c:pt>
                <c:pt idx="1669">
                  <c:v>10.122612163828967</c:v>
                </c:pt>
                <c:pt idx="1670">
                  <c:v>9.5814471949385069</c:v>
                </c:pt>
                <c:pt idx="1671">
                  <c:v>9.8302007270134997</c:v>
                </c:pt>
                <c:pt idx="1672">
                  <c:v>10.45641400392644</c:v>
                </c:pt>
                <c:pt idx="1673">
                  <c:v>10.433221677665731</c:v>
                </c:pt>
                <c:pt idx="1674">
                  <c:v>10.575562121014125</c:v>
                </c:pt>
                <c:pt idx="1675">
                  <c:v>11.056707895271783</c:v>
                </c:pt>
                <c:pt idx="1676">
                  <c:v>11.183594675077922</c:v>
                </c:pt>
                <c:pt idx="1677">
                  <c:v>11.89439040184185</c:v>
                </c:pt>
                <c:pt idx="1678">
                  <c:v>11.760233572499477</c:v>
                </c:pt>
                <c:pt idx="1679">
                  <c:v>12.260019978863559</c:v>
                </c:pt>
                <c:pt idx="1680">
                  <c:v>12.46</c:v>
                </c:pt>
                <c:pt idx="1681">
                  <c:v>12.65</c:v>
                </c:pt>
                <c:pt idx="1682">
                  <c:v>12.67</c:v>
                </c:pt>
                <c:pt idx="1683">
                  <c:v>11.81</c:v>
                </c:pt>
                <c:pt idx="1684">
                  <c:v>11.48</c:v>
                </c:pt>
                <c:pt idx="1685">
                  <c:v>11.56</c:v>
                </c:pt>
                <c:pt idx="1686">
                  <c:v>12.11</c:v>
                </c:pt>
                <c:pt idx="1687">
                  <c:v>12.62</c:v>
                </c:pt>
                <c:pt idx="1688">
                  <c:v>13.12</c:v>
                </c:pt>
                <c:pt idx="1689">
                  <c:v>13.32</c:v>
                </c:pt>
                <c:pt idx="1690">
                  <c:v>13.02</c:v>
                </c:pt>
                <c:pt idx="1691">
                  <c:v>13.19</c:v>
                </c:pt>
                <c:pt idx="1692">
                  <c:v>13.49</c:v>
                </c:pt>
                <c:pt idx="1693">
                  <c:v>13.4</c:v>
                </c:pt>
                <c:pt idx="1694">
                  <c:v>13.66</c:v>
                </c:pt>
                <c:pt idx="1695">
                  <c:v>13.87</c:v>
                </c:pt>
                <c:pt idx="1696">
                  <c:v>14.21</c:v>
                </c:pt>
                <c:pt idx="1697">
                  <c:v>14.7</c:v>
                </c:pt>
                <c:pt idx="1698">
                  <c:v>14.89</c:v>
                </c:pt>
                <c:pt idx="1699">
                  <c:v>15.22</c:v>
                </c:pt>
                <c:pt idx="1700">
                  <c:v>16.03</c:v>
                </c:pt>
                <c:pt idx="1701">
                  <c:v>16.940000000000001</c:v>
                </c:pt>
                <c:pt idx="1702">
                  <c:v>16.68</c:v>
                </c:pt>
                <c:pt idx="1703">
                  <c:v>17.059999999999999</c:v>
                </c:pt>
                <c:pt idx="1704">
                  <c:v>17.46</c:v>
                </c:pt>
                <c:pt idx="1705">
                  <c:v>17.53</c:v>
                </c:pt>
                <c:pt idx="1706">
                  <c:v>17.32</c:v>
                </c:pt>
                <c:pt idx="1707">
                  <c:v>18.25</c:v>
                </c:pt>
                <c:pt idx="1708">
                  <c:v>19.399999999999999</c:v>
                </c:pt>
                <c:pt idx="1709">
                  <c:v>20</c:v>
                </c:pt>
                <c:pt idx="1710">
                  <c:v>19.02</c:v>
                </c:pt>
                <c:pt idx="1711">
                  <c:v>19.16</c:v>
                </c:pt>
                <c:pt idx="1712">
                  <c:v>19.78</c:v>
                </c:pt>
                <c:pt idx="1713">
                  <c:v>21.17</c:v>
                </c:pt>
                <c:pt idx="1714">
                  <c:v>21.6</c:v>
                </c:pt>
                <c:pt idx="1715">
                  <c:v>23.06</c:v>
                </c:pt>
                <c:pt idx="1716">
                  <c:v>23.15</c:v>
                </c:pt>
                <c:pt idx="1717">
                  <c:v>24.86</c:v>
                </c:pt>
                <c:pt idx="1718">
                  <c:v>24.99</c:v>
                </c:pt>
                <c:pt idx="1719">
                  <c:v>25.43</c:v>
                </c:pt>
                <c:pt idx="1720">
                  <c:v>25.28</c:v>
                </c:pt>
                <c:pt idx="1721">
                  <c:v>25.66</c:v>
                </c:pt>
                <c:pt idx="1722">
                  <c:v>26.15</c:v>
                </c:pt>
                <c:pt idx="1723">
                  <c:v>28.48</c:v>
                </c:pt>
                <c:pt idx="1724">
                  <c:v>30.1</c:v>
                </c:pt>
                <c:pt idx="1725">
                  <c:v>31.3</c:v>
                </c:pt>
                <c:pt idx="1726">
                  <c:v>27.99</c:v>
                </c:pt>
                <c:pt idx="1727">
                  <c:v>20.58</c:v>
                </c:pt>
                <c:pt idx="1728">
                  <c:v>21.4</c:v>
                </c:pt>
                <c:pt idx="1729">
                  <c:v>21.71</c:v>
                </c:pt>
                <c:pt idx="1730">
                  <c:v>23.07</c:v>
                </c:pt>
                <c:pt idx="1731">
                  <c:v>23.94</c:v>
                </c:pt>
                <c:pt idx="1732">
                  <c:v>25.46</c:v>
                </c:pt>
                <c:pt idx="1733">
                  <c:v>23.94</c:v>
                </c:pt>
                <c:pt idx="1734">
                  <c:v>21.52</c:v>
                </c:pt>
                <c:pt idx="1735">
                  <c:v>21.06</c:v>
                </c:pt>
                <c:pt idx="1736">
                  <c:v>20.79</c:v>
                </c:pt>
                <c:pt idx="1737">
                  <c:v>20.78</c:v>
                </c:pt>
                <c:pt idx="1738">
                  <c:v>17.920000000000002</c:v>
                </c:pt>
                <c:pt idx="1739">
                  <c:v>16.62</c:v>
                </c:pt>
                <c:pt idx="1740">
                  <c:v>15.51</c:v>
                </c:pt>
                <c:pt idx="1741">
                  <c:v>15.98</c:v>
                </c:pt>
                <c:pt idx="1742">
                  <c:v>17.2</c:v>
                </c:pt>
                <c:pt idx="1743">
                  <c:v>17.53</c:v>
                </c:pt>
                <c:pt idx="1744">
                  <c:v>15.860000000000001</c:v>
                </c:pt>
                <c:pt idx="1745">
                  <c:v>14.33</c:v>
                </c:pt>
                <c:pt idx="1746">
                  <c:v>13.87</c:v>
                </c:pt>
                <c:pt idx="1747">
                  <c:v>14.33</c:v>
                </c:pt>
                <c:pt idx="1748">
                  <c:v>13.9</c:v>
                </c:pt>
                <c:pt idx="1749">
                  <c:v>11.83</c:v>
                </c:pt>
                <c:pt idx="1750">
                  <c:v>10.25</c:v>
                </c:pt>
                <c:pt idx="1751">
                  <c:v>10.39</c:v>
                </c:pt>
                <c:pt idx="1752">
                  <c:v>8.44</c:v>
                </c:pt>
                <c:pt idx="1753">
                  <c:v>8.3000000000000007</c:v>
                </c:pt>
                <c:pt idx="1754">
                  <c:v>8.23</c:v>
                </c:pt>
                <c:pt idx="1755">
                  <c:v>8.26</c:v>
                </c:pt>
                <c:pt idx="1756">
                  <c:v>6.28</c:v>
                </c:pt>
                <c:pt idx="1757">
                  <c:v>5.51</c:v>
                </c:pt>
                <c:pt idx="1758">
                  <c:v>4.7699999999999996</c:v>
                </c:pt>
                <c:pt idx="1759">
                  <c:v>5.01</c:v>
                </c:pt>
                <c:pt idx="1760">
                  <c:v>7.53</c:v>
                </c:pt>
                <c:pt idx="1761">
                  <c:v>8.26</c:v>
                </c:pt>
                <c:pt idx="1762">
                  <c:v>7.12</c:v>
                </c:pt>
                <c:pt idx="1763">
                  <c:v>7.05</c:v>
                </c:pt>
                <c:pt idx="1764">
                  <c:v>6.82</c:v>
                </c:pt>
                <c:pt idx="1765">
                  <c:v>7.09</c:v>
                </c:pt>
                <c:pt idx="1766">
                  <c:v>6.25</c:v>
                </c:pt>
                <c:pt idx="1767">
                  <c:v>6.23</c:v>
                </c:pt>
                <c:pt idx="1768">
                  <c:v>6.89</c:v>
                </c:pt>
                <c:pt idx="1769">
                  <c:v>8.8699999999999992</c:v>
                </c:pt>
                <c:pt idx="1770">
                  <c:v>10.39</c:v>
                </c:pt>
                <c:pt idx="1771">
                  <c:v>11.23</c:v>
                </c:pt>
                <c:pt idx="1772">
                  <c:v>10.67</c:v>
                </c:pt>
                <c:pt idx="1773">
                  <c:v>10.58</c:v>
                </c:pt>
                <c:pt idx="1774">
                  <c:v>9.5500000000000007</c:v>
                </c:pt>
                <c:pt idx="1775">
                  <c:v>9.7799999999999994</c:v>
                </c:pt>
                <c:pt idx="1776">
                  <c:v>9.9700000000000006</c:v>
                </c:pt>
                <c:pt idx="1777">
                  <c:v>10.54</c:v>
                </c:pt>
                <c:pt idx="1778">
                  <c:v>11.32</c:v>
                </c:pt>
                <c:pt idx="1779">
                  <c:v>10.74</c:v>
                </c:pt>
                <c:pt idx="1780">
                  <c:v>10.92</c:v>
                </c:pt>
                <c:pt idx="1781">
                  <c:v>9.81</c:v>
                </c:pt>
                <c:pt idx="1782">
                  <c:v>9.94</c:v>
                </c:pt>
                <c:pt idx="1783">
                  <c:v>9.4700000000000006</c:v>
                </c:pt>
                <c:pt idx="1784">
                  <c:v>9.1</c:v>
                </c:pt>
                <c:pt idx="1785">
                  <c:v>8.8800000000000008</c:v>
                </c:pt>
                <c:pt idx="1786">
                  <c:v>8.9499999999999993</c:v>
                </c:pt>
                <c:pt idx="1787">
                  <c:v>9.1999999999999993</c:v>
                </c:pt>
                <c:pt idx="1788">
                  <c:v>9.26</c:v>
                </c:pt>
                <c:pt idx="1789">
                  <c:v>9.26</c:v>
                </c:pt>
                <c:pt idx="1790">
                  <c:v>8.98</c:v>
                </c:pt>
                <c:pt idx="1791">
                  <c:v>8.41</c:v>
                </c:pt>
                <c:pt idx="1792">
                  <c:v>9.0399999999999991</c:v>
                </c:pt>
                <c:pt idx="1793">
                  <c:v>9.75</c:v>
                </c:pt>
                <c:pt idx="1794">
                  <c:v>10.119999999999999</c:v>
                </c:pt>
                <c:pt idx="1795">
                  <c:v>10.65</c:v>
                </c:pt>
                <c:pt idx="1796">
                  <c:v>11.37</c:v>
                </c:pt>
                <c:pt idx="1797">
                  <c:v>11.61</c:v>
                </c:pt>
                <c:pt idx="1798">
                  <c:v>11.92</c:v>
                </c:pt>
                <c:pt idx="1799">
                  <c:v>13.04</c:v>
                </c:pt>
                <c:pt idx="1800">
                  <c:v>13.04</c:v>
                </c:pt>
                <c:pt idx="1801">
                  <c:v>13.76</c:v>
                </c:pt>
                <c:pt idx="1802">
                  <c:v>14.55</c:v>
                </c:pt>
                <c:pt idx="1803">
                  <c:v>14.86</c:v>
                </c:pt>
                <c:pt idx="1804">
                  <c:v>14.88</c:v>
                </c:pt>
                <c:pt idx="1805">
                  <c:v>14.09</c:v>
                </c:pt>
                <c:pt idx="1806">
                  <c:v>14.69</c:v>
                </c:pt>
                <c:pt idx="1807">
                  <c:v>15.56</c:v>
                </c:pt>
                <c:pt idx="1808">
                  <c:v>15.87</c:v>
                </c:pt>
                <c:pt idx="1809">
                  <c:v>16.05</c:v>
                </c:pt>
                <c:pt idx="1810">
                  <c:v>16.89</c:v>
                </c:pt>
                <c:pt idx="1811">
                  <c:v>17.36</c:v>
                </c:pt>
                <c:pt idx="1812">
                  <c:v>17.059999999999999</c:v>
                </c:pt>
                <c:pt idx="1813">
                  <c:v>17.59</c:v>
                </c:pt>
                <c:pt idx="1814">
                  <c:v>18.11</c:v>
                </c:pt>
                <c:pt idx="1815">
                  <c:v>18.09</c:v>
                </c:pt>
                <c:pt idx="1816">
                  <c:v>17.010000000000002</c:v>
                </c:pt>
                <c:pt idx="1817">
                  <c:v>16.25</c:v>
                </c:pt>
                <c:pt idx="1818">
                  <c:v>15.64</c:v>
                </c:pt>
                <c:pt idx="1819">
                  <c:v>16.57</c:v>
                </c:pt>
                <c:pt idx="1820">
                  <c:v>16.739999999999998</c:v>
                </c:pt>
                <c:pt idx="1821">
                  <c:v>14.37</c:v>
                </c:pt>
                <c:pt idx="1822">
                  <c:v>12.28</c:v>
                </c:pt>
                <c:pt idx="1823">
                  <c:v>11.2</c:v>
                </c:pt>
                <c:pt idx="1824">
                  <c:v>11.02</c:v>
                </c:pt>
                <c:pt idx="1825">
                  <c:v>11.31</c:v>
                </c:pt>
                <c:pt idx="1826">
                  <c:v>11.04</c:v>
                </c:pt>
                <c:pt idx="1827">
                  <c:v>10.31</c:v>
                </c:pt>
                <c:pt idx="1828">
                  <c:v>9.89</c:v>
                </c:pt>
                <c:pt idx="1829">
                  <c:v>9.98</c:v>
                </c:pt>
                <c:pt idx="1830">
                  <c:v>10.210000000000001</c:v>
                </c:pt>
                <c:pt idx="1831">
                  <c:v>12.24</c:v>
                </c:pt>
                <c:pt idx="1832">
                  <c:v>12.31</c:v>
                </c:pt>
                <c:pt idx="1833">
                  <c:v>11.75</c:v>
                </c:pt>
                <c:pt idx="1834">
                  <c:v>13.06</c:v>
                </c:pt>
                <c:pt idx="1835">
                  <c:v>13.07</c:v>
                </c:pt>
                <c:pt idx="1836">
                  <c:v>12.69</c:v>
                </c:pt>
                <c:pt idx="1837">
                  <c:v>12.5</c:v>
                </c:pt>
                <c:pt idx="1838">
                  <c:v>12.4</c:v>
                </c:pt>
                <c:pt idx="1839">
                  <c:v>12.39</c:v>
                </c:pt>
                <c:pt idx="1840">
                  <c:v>10.83</c:v>
                </c:pt>
                <c:pt idx="1841">
                  <c:v>11.23</c:v>
                </c:pt>
                <c:pt idx="1842">
                  <c:v>11.43</c:v>
                </c:pt>
                <c:pt idx="1843">
                  <c:v>11.71</c:v>
                </c:pt>
                <c:pt idx="1844">
                  <c:v>11.54</c:v>
                </c:pt>
                <c:pt idx="1845">
                  <c:v>12.77</c:v>
                </c:pt>
                <c:pt idx="1846">
                  <c:v>12.9</c:v>
                </c:pt>
                <c:pt idx="1847">
                  <c:v>12.67</c:v>
                </c:pt>
                <c:pt idx="1848">
                  <c:v>12.37</c:v>
                </c:pt>
                <c:pt idx="1849">
                  <c:v>12.3</c:v>
                </c:pt>
                <c:pt idx="1850">
                  <c:v>12.22</c:v>
                </c:pt>
                <c:pt idx="1851">
                  <c:v>12.15</c:v>
                </c:pt>
                <c:pt idx="1852">
                  <c:v>12.27</c:v>
                </c:pt>
                <c:pt idx="1853">
                  <c:v>10.58</c:v>
                </c:pt>
                <c:pt idx="1854">
                  <c:v>9.67</c:v>
                </c:pt>
                <c:pt idx="1855">
                  <c:v>9.99</c:v>
                </c:pt>
                <c:pt idx="1856">
                  <c:v>10.199999999999999</c:v>
                </c:pt>
                <c:pt idx="1857">
                  <c:v>10.63</c:v>
                </c:pt>
                <c:pt idx="1858">
                  <c:v>10.73</c:v>
                </c:pt>
                <c:pt idx="1859">
                  <c:v>10.98</c:v>
                </c:pt>
                <c:pt idx="1860">
                  <c:v>10.53</c:v>
                </c:pt>
                <c:pt idx="1861">
                  <c:v>10.55</c:v>
                </c:pt>
                <c:pt idx="1862">
                  <c:v>9.89</c:v>
                </c:pt>
                <c:pt idx="1863">
                  <c:v>9.9499999999999993</c:v>
                </c:pt>
                <c:pt idx="1864">
                  <c:v>9.64</c:v>
                </c:pt>
                <c:pt idx="1865">
                  <c:v>9.43</c:v>
                </c:pt>
                <c:pt idx="1866">
                  <c:v>9.76</c:v>
                </c:pt>
                <c:pt idx="1867">
                  <c:v>10.26</c:v>
                </c:pt>
                <c:pt idx="1868">
                  <c:v>10.210000000000001</c:v>
                </c:pt>
                <c:pt idx="1869">
                  <c:v>10.24</c:v>
                </c:pt>
                <c:pt idx="1870">
                  <c:v>9.83</c:v>
                </c:pt>
                <c:pt idx="1871">
                  <c:v>9.3699999999999992</c:v>
                </c:pt>
                <c:pt idx="1872">
                  <c:v>8.76</c:v>
                </c:pt>
                <c:pt idx="1873">
                  <c:v>8.93</c:v>
                </c:pt>
                <c:pt idx="1874">
                  <c:v>8.65</c:v>
                </c:pt>
                <c:pt idx="1875">
                  <c:v>8.18</c:v>
                </c:pt>
                <c:pt idx="1876">
                  <c:v>7.84</c:v>
                </c:pt>
                <c:pt idx="1877">
                  <c:v>7.9300000000000006</c:v>
                </c:pt>
                <c:pt idx="1878">
                  <c:v>8.33</c:v>
                </c:pt>
                <c:pt idx="1879">
                  <c:v>8.64</c:v>
                </c:pt>
                <c:pt idx="1880">
                  <c:v>8.59</c:v>
                </c:pt>
                <c:pt idx="1881">
                  <c:v>8.68</c:v>
                </c:pt>
                <c:pt idx="1882">
                  <c:v>9.32</c:v>
                </c:pt>
                <c:pt idx="1883">
                  <c:v>9.4700000000000006</c:v>
                </c:pt>
                <c:pt idx="1884">
                  <c:v>9.52</c:v>
                </c:pt>
                <c:pt idx="1885">
                  <c:v>10.09</c:v>
                </c:pt>
                <c:pt idx="1886">
                  <c:v>10.69</c:v>
                </c:pt>
                <c:pt idx="1887">
                  <c:v>11.07</c:v>
                </c:pt>
                <c:pt idx="1888">
                  <c:v>11.44</c:v>
                </c:pt>
                <c:pt idx="1889">
                  <c:v>11.89</c:v>
                </c:pt>
                <c:pt idx="1890">
                  <c:v>12.1</c:v>
                </c:pt>
                <c:pt idx="1891">
                  <c:v>12.35</c:v>
                </c:pt>
                <c:pt idx="1892">
                  <c:v>11.74</c:v>
                </c:pt>
                <c:pt idx="1893">
                  <c:v>11.99</c:v>
                </c:pt>
                <c:pt idx="1894">
                  <c:v>11.88</c:v>
                </c:pt>
                <c:pt idx="1895">
                  <c:v>11.33</c:v>
                </c:pt>
                <c:pt idx="1896">
                  <c:v>11.48</c:v>
                </c:pt>
                <c:pt idx="1897">
                  <c:v>11.85</c:v>
                </c:pt>
                <c:pt idx="1898">
                  <c:v>11.77</c:v>
                </c:pt>
                <c:pt idx="1899">
                  <c:v>12.1</c:v>
                </c:pt>
                <c:pt idx="1900">
                  <c:v>11.89</c:v>
                </c:pt>
                <c:pt idx="1901">
                  <c:v>12.1</c:v>
                </c:pt>
                <c:pt idx="1902">
                  <c:v>12.67</c:v>
                </c:pt>
                <c:pt idx="1903">
                  <c:v>13</c:v>
                </c:pt>
                <c:pt idx="1904">
                  <c:v>12.81</c:v>
                </c:pt>
                <c:pt idx="1905">
                  <c:v>12.6</c:v>
                </c:pt>
                <c:pt idx="1906">
                  <c:v>12.91</c:v>
                </c:pt>
                <c:pt idx="1907">
                  <c:v>12.82</c:v>
                </c:pt>
                <c:pt idx="1908">
                  <c:v>13.1</c:v>
                </c:pt>
                <c:pt idx="1909">
                  <c:v>13.49</c:v>
                </c:pt>
                <c:pt idx="1910">
                  <c:v>13.94</c:v>
                </c:pt>
                <c:pt idx="1911">
                  <c:v>13.93</c:v>
                </c:pt>
                <c:pt idx="1912">
                  <c:v>14.28</c:v>
                </c:pt>
                <c:pt idx="1913">
                  <c:v>14.82</c:v>
                </c:pt>
                <c:pt idx="1914">
                  <c:v>15.09</c:v>
                </c:pt>
                <c:pt idx="1915">
                  <c:v>14.78</c:v>
                </c:pt>
                <c:pt idx="1916">
                  <c:v>14.83</c:v>
                </c:pt>
                <c:pt idx="1917">
                  <c:v>15.84</c:v>
                </c:pt>
                <c:pt idx="1918">
                  <c:v>16.5</c:v>
                </c:pt>
                <c:pt idx="1919">
                  <c:v>17.04</c:v>
                </c:pt>
                <c:pt idx="1920">
                  <c:v>17.329999999999998</c:v>
                </c:pt>
                <c:pt idx="1921">
                  <c:v>18.02</c:v>
                </c:pt>
                <c:pt idx="1922">
                  <c:v>18.07</c:v>
                </c:pt>
                <c:pt idx="1923">
                  <c:v>17.53</c:v>
                </c:pt>
                <c:pt idx="1924">
                  <c:v>18.66</c:v>
                </c:pt>
                <c:pt idx="1925">
                  <c:v>18.7</c:v>
                </c:pt>
                <c:pt idx="1926">
                  <c:v>18.579999999999998</c:v>
                </c:pt>
                <c:pt idx="1927">
                  <c:v>18.05</c:v>
                </c:pt>
                <c:pt idx="1928">
                  <c:v>17.7</c:v>
                </c:pt>
                <c:pt idx="1929">
                  <c:v>15.09</c:v>
                </c:pt>
                <c:pt idx="1930">
                  <c:v>14.75</c:v>
                </c:pt>
                <c:pt idx="1931">
                  <c:v>14.69</c:v>
                </c:pt>
                <c:pt idx="1932">
                  <c:v>15.13</c:v>
                </c:pt>
                <c:pt idx="1933">
                  <c:v>15.21</c:v>
                </c:pt>
                <c:pt idx="1934">
                  <c:v>15.8</c:v>
                </c:pt>
                <c:pt idx="1935">
                  <c:v>15.16</c:v>
                </c:pt>
                <c:pt idx="1936">
                  <c:v>14.6</c:v>
                </c:pt>
                <c:pt idx="1937">
                  <c:v>14.34</c:v>
                </c:pt>
                <c:pt idx="1938">
                  <c:v>14.84</c:v>
                </c:pt>
                <c:pt idx="1939">
                  <c:v>15.77</c:v>
                </c:pt>
                <c:pt idx="1940">
                  <c:v>15.46</c:v>
                </c:pt>
                <c:pt idx="1941">
                  <c:v>15.06</c:v>
                </c:pt>
                <c:pt idx="1942">
                  <c:v>15.45</c:v>
                </c:pt>
                <c:pt idx="1943">
                  <c:v>15.27</c:v>
                </c:pt>
                <c:pt idx="1944">
                  <c:v>15.03</c:v>
                </c:pt>
                <c:pt idx="1945">
                  <c:v>14.83</c:v>
                </c:pt>
                <c:pt idx="1946">
                  <c:v>14.1</c:v>
                </c:pt>
                <c:pt idx="1947">
                  <c:v>14.3</c:v>
                </c:pt>
                <c:pt idx="1948">
                  <c:v>15.4</c:v>
                </c:pt>
                <c:pt idx="1949">
                  <c:v>16.149999999999999</c:v>
                </c:pt>
                <c:pt idx="1950">
                  <c:v>16.82</c:v>
                </c:pt>
                <c:pt idx="1951">
                  <c:v>16.420000000000002</c:v>
                </c:pt>
                <c:pt idx="1952">
                  <c:v>15.94</c:v>
                </c:pt>
                <c:pt idx="1953">
                  <c:v>15.76</c:v>
                </c:pt>
                <c:pt idx="1954">
                  <c:v>16.190000000000001</c:v>
                </c:pt>
                <c:pt idx="1955">
                  <c:v>15.29</c:v>
                </c:pt>
                <c:pt idx="1956">
                  <c:v>15.19</c:v>
                </c:pt>
                <c:pt idx="1957">
                  <c:v>15.36</c:v>
                </c:pt>
                <c:pt idx="1958">
                  <c:v>14.77</c:v>
                </c:pt>
                <c:pt idx="1959">
                  <c:v>14.91</c:v>
                </c:pt>
                <c:pt idx="1960">
                  <c:v>14.89</c:v>
                </c:pt>
                <c:pt idx="1961">
                  <c:v>14.78</c:v>
                </c:pt>
                <c:pt idx="1962">
                  <c:v>13.97</c:v>
                </c:pt>
                <c:pt idx="1963">
                  <c:v>14.76</c:v>
                </c:pt>
                <c:pt idx="1964">
                  <c:v>15.29</c:v>
                </c:pt>
                <c:pt idx="1965">
                  <c:v>15.49</c:v>
                </c:pt>
                <c:pt idx="1966">
                  <c:v>15.89</c:v>
                </c:pt>
                <c:pt idx="1967">
                  <c:v>16.11</c:v>
                </c:pt>
                <c:pt idx="1968">
                  <c:v>17.05</c:v>
                </c:pt>
                <c:pt idx="1969">
                  <c:v>17.22</c:v>
                </c:pt>
                <c:pt idx="1970">
                  <c:v>17.29</c:v>
                </c:pt>
                <c:pt idx="1971">
                  <c:v>17.96</c:v>
                </c:pt>
                <c:pt idx="1972">
                  <c:v>18.78</c:v>
                </c:pt>
                <c:pt idx="1973">
                  <c:v>17.690000000000001</c:v>
                </c:pt>
                <c:pt idx="1974">
                  <c:v>17.84</c:v>
                </c:pt>
                <c:pt idx="1975">
                  <c:v>18.420000000000002</c:v>
                </c:pt>
                <c:pt idx="1976">
                  <c:v>19.45</c:v>
                </c:pt>
                <c:pt idx="1977">
                  <c:v>19.53</c:v>
                </c:pt>
                <c:pt idx="1978">
                  <c:v>19.510000000000002</c:v>
                </c:pt>
                <c:pt idx="1979">
                  <c:v>20.43</c:v>
                </c:pt>
                <c:pt idx="1980">
                  <c:v>21.66</c:v>
                </c:pt>
                <c:pt idx="1981">
                  <c:v>21.8</c:v>
                </c:pt>
                <c:pt idx="1982">
                  <c:v>21.48</c:v>
                </c:pt>
                <c:pt idx="1983">
                  <c:v>22.43</c:v>
                </c:pt>
                <c:pt idx="1984">
                  <c:v>21.52</c:v>
                </c:pt>
                <c:pt idx="1985">
                  <c:v>20.96</c:v>
                </c:pt>
                <c:pt idx="1986">
                  <c:v>22.4</c:v>
                </c:pt>
                <c:pt idx="1987">
                  <c:v>23.28</c:v>
                </c:pt>
                <c:pt idx="1988">
                  <c:v>23.26</c:v>
                </c:pt>
                <c:pt idx="1989">
                  <c:v>22.94</c:v>
                </c:pt>
                <c:pt idx="1990">
                  <c:v>22.88</c:v>
                </c:pt>
                <c:pt idx="1991">
                  <c:v>23.77</c:v>
                </c:pt>
                <c:pt idx="1992">
                  <c:v>24.14</c:v>
                </c:pt>
                <c:pt idx="1993">
                  <c:v>23.26</c:v>
                </c:pt>
                <c:pt idx="1994">
                  <c:v>24.37</c:v>
                </c:pt>
                <c:pt idx="1995">
                  <c:v>23.32</c:v>
                </c:pt>
                <c:pt idx="1996">
                  <c:v>23.86</c:v>
                </c:pt>
                <c:pt idx="1997">
                  <c:v>24.96</c:v>
                </c:pt>
                <c:pt idx="1998">
                  <c:v>25.4</c:v>
                </c:pt>
                <c:pt idx="1999">
                  <c:v>25.03</c:v>
                </c:pt>
                <c:pt idx="2000">
                  <c:v>24.54</c:v>
                </c:pt>
                <c:pt idx="2001">
                  <c:v>24.52</c:v>
                </c:pt>
                <c:pt idx="2002">
                  <c:v>25.66</c:v>
                </c:pt>
                <c:pt idx="2003">
                  <c:v>26.57</c:v>
                </c:pt>
                <c:pt idx="2004">
                  <c:v>26.38</c:v>
                </c:pt>
                <c:pt idx="2005">
                  <c:v>25.9</c:v>
                </c:pt>
                <c:pt idx="2006">
                  <c:v>25.29</c:v>
                </c:pt>
                <c:pt idx="2007">
                  <c:v>24.62</c:v>
                </c:pt>
                <c:pt idx="2008">
                  <c:v>24.54</c:v>
                </c:pt>
                <c:pt idx="2009">
                  <c:v>24.14</c:v>
                </c:pt>
                <c:pt idx="2010">
                  <c:v>24.75</c:v>
                </c:pt>
                <c:pt idx="2011">
                  <c:v>23.32</c:v>
                </c:pt>
                <c:pt idx="2012">
                  <c:v>23.35</c:v>
                </c:pt>
                <c:pt idx="2013">
                  <c:v>24.54</c:v>
                </c:pt>
                <c:pt idx="2014">
                  <c:v>24.76</c:v>
                </c:pt>
                <c:pt idx="2015">
                  <c:v>24.81</c:v>
                </c:pt>
                <c:pt idx="2016">
                  <c:v>26.08</c:v>
                </c:pt>
                <c:pt idx="2017">
                  <c:v>26.15</c:v>
                </c:pt>
                <c:pt idx="2018">
                  <c:v>26.94</c:v>
                </c:pt>
                <c:pt idx="2019">
                  <c:v>28.26</c:v>
                </c:pt>
                <c:pt idx="2020">
                  <c:v>29.19</c:v>
                </c:pt>
                <c:pt idx="2021">
                  <c:v>29.21</c:v>
                </c:pt>
                <c:pt idx="2022">
                  <c:v>30.88</c:v>
                </c:pt>
                <c:pt idx="2023">
                  <c:v>29.83</c:v>
                </c:pt>
                <c:pt idx="2024">
                  <c:v>32.31</c:v>
                </c:pt>
                <c:pt idx="2025">
                  <c:v>31.68</c:v>
                </c:pt>
                <c:pt idx="2026">
                  <c:v>34.24</c:v>
                </c:pt>
                <c:pt idx="2027">
                  <c:v>35.979999999999997</c:v>
                </c:pt>
                <c:pt idx="2028">
                  <c:v>36.630000000000003</c:v>
                </c:pt>
                <c:pt idx="2029">
                  <c:v>36.76</c:v>
                </c:pt>
                <c:pt idx="2030">
                  <c:v>36.58</c:v>
                </c:pt>
                <c:pt idx="2031">
                  <c:v>37.96</c:v>
                </c:pt>
                <c:pt idx="2032">
                  <c:v>37.909999999999997</c:v>
                </c:pt>
                <c:pt idx="2033">
                  <c:v>41.03</c:v>
                </c:pt>
                <c:pt idx="2034">
                  <c:v>43.52</c:v>
                </c:pt>
                <c:pt idx="2035">
                  <c:v>43.18</c:v>
                </c:pt>
                <c:pt idx="2036">
                  <c:v>43.67</c:v>
                </c:pt>
                <c:pt idx="2037">
                  <c:v>42.34</c:v>
                </c:pt>
                <c:pt idx="2038">
                  <c:v>45.51</c:v>
                </c:pt>
                <c:pt idx="2039">
                  <c:v>45.48</c:v>
                </c:pt>
                <c:pt idx="2040">
                  <c:v>43.82</c:v>
                </c:pt>
                <c:pt idx="2041">
                  <c:v>45.34</c:v>
                </c:pt>
                <c:pt idx="2042">
                  <c:v>48.48</c:v>
                </c:pt>
                <c:pt idx="2043">
                  <c:v>48.38</c:v>
                </c:pt>
                <c:pt idx="2044">
                  <c:v>45.2</c:v>
                </c:pt>
                <c:pt idx="2045">
                  <c:v>46.97</c:v>
                </c:pt>
                <c:pt idx="2046">
                  <c:v>49.39</c:v>
                </c:pt>
                <c:pt idx="2047">
                  <c:v>47.51</c:v>
                </c:pt>
                <c:pt idx="2048">
                  <c:v>45.35</c:v>
                </c:pt>
                <c:pt idx="2049">
                  <c:v>45.58</c:v>
                </c:pt>
                <c:pt idx="2050">
                  <c:v>45.08</c:v>
                </c:pt>
                <c:pt idx="2051">
                  <c:v>46.67</c:v>
                </c:pt>
                <c:pt idx="2052">
                  <c:v>44.72</c:v>
                </c:pt>
                <c:pt idx="2053">
                  <c:v>43.26</c:v>
                </c:pt>
                <c:pt idx="2054">
                  <c:v>44.11</c:v>
                </c:pt>
                <c:pt idx="2055">
                  <c:v>45.74</c:v>
                </c:pt>
                <c:pt idx="2056">
                  <c:v>47.43</c:v>
                </c:pt>
                <c:pt idx="2057">
                  <c:v>47.37</c:v>
                </c:pt>
                <c:pt idx="2058">
                  <c:v>47.91</c:v>
                </c:pt>
                <c:pt idx="2059">
                  <c:v>45.22</c:v>
                </c:pt>
                <c:pt idx="2060">
                  <c:v>42.42</c:v>
                </c:pt>
                <c:pt idx="2061">
                  <c:v>41.06</c:v>
                </c:pt>
                <c:pt idx="2062">
                  <c:v>41.72</c:v>
                </c:pt>
                <c:pt idx="2063">
                  <c:v>39.99</c:v>
                </c:pt>
                <c:pt idx="2064">
                  <c:v>41.7</c:v>
                </c:pt>
                <c:pt idx="2065">
                  <c:v>40.840000000000003</c:v>
                </c:pt>
                <c:pt idx="2066">
                  <c:v>42.1</c:v>
                </c:pt>
                <c:pt idx="2067">
                  <c:v>43.44</c:v>
                </c:pt>
                <c:pt idx="2068">
                  <c:v>44.09</c:v>
                </c:pt>
                <c:pt idx="2069">
                  <c:v>45.24</c:v>
                </c:pt>
                <c:pt idx="2070">
                  <c:v>47.19</c:v>
                </c:pt>
                <c:pt idx="2071">
                  <c:v>47.75</c:v>
                </c:pt>
                <c:pt idx="2072">
                  <c:v>50.06</c:v>
                </c:pt>
                <c:pt idx="2073">
                  <c:v>51.33</c:v>
                </c:pt>
                <c:pt idx="2074">
                  <c:v>52.48</c:v>
                </c:pt>
                <c:pt idx="2075">
                  <c:v>55.21</c:v>
                </c:pt>
                <c:pt idx="2076">
                  <c:v>55.45</c:v>
                </c:pt>
                <c:pt idx="2077">
                  <c:v>55.41</c:v>
                </c:pt>
                <c:pt idx="2078">
                  <c:v>55.44</c:v>
                </c:pt>
                <c:pt idx="2079">
                  <c:v>57.59</c:v>
                </c:pt>
                <c:pt idx="2080">
                  <c:v>58.68</c:v>
                </c:pt>
                <c:pt idx="2081">
                  <c:v>58.47</c:v>
                </c:pt>
                <c:pt idx="2082">
                  <c:v>60.51</c:v>
                </c:pt>
                <c:pt idx="2083">
                  <c:v>59.6</c:v>
                </c:pt>
                <c:pt idx="2084">
                  <c:v>56.88</c:v>
                </c:pt>
                <c:pt idx="2085">
                  <c:v>57.52</c:v>
                </c:pt>
                <c:pt idx="2086">
                  <c:v>58.28</c:v>
                </c:pt>
                <c:pt idx="2087">
                  <c:v>59.89</c:v>
                </c:pt>
                <c:pt idx="2088">
                  <c:v>55.61</c:v>
                </c:pt>
                <c:pt idx="2089">
                  <c:v>56.12</c:v>
                </c:pt>
                <c:pt idx="2090">
                  <c:v>55.34</c:v>
                </c:pt>
                <c:pt idx="2091">
                  <c:v>54.37</c:v>
                </c:pt>
                <c:pt idx="2092">
                  <c:v>55.83</c:v>
                </c:pt>
                <c:pt idx="2093">
                  <c:v>56.92</c:v>
                </c:pt>
                <c:pt idx="2094">
                  <c:v>55.51</c:v>
                </c:pt>
                <c:pt idx="2095">
                  <c:v>56.96</c:v>
                </c:pt>
                <c:pt idx="2096">
                  <c:v>53.52</c:v>
                </c:pt>
                <c:pt idx="2097">
                  <c:v>53.39</c:v>
                </c:pt>
                <c:pt idx="2098">
                  <c:v>55.54</c:v>
                </c:pt>
                <c:pt idx="2099">
                  <c:v>58.11</c:v>
                </c:pt>
                <c:pt idx="2100">
                  <c:v>61.78</c:v>
                </c:pt>
                <c:pt idx="2101">
                  <c:v>63.44</c:v>
                </c:pt>
                <c:pt idx="2102">
                  <c:v>65.06</c:v>
                </c:pt>
                <c:pt idx="2103">
                  <c:v>65.31</c:v>
                </c:pt>
                <c:pt idx="2104">
                  <c:v>66.56</c:v>
                </c:pt>
                <c:pt idx="2105">
                  <c:v>64.64</c:v>
                </c:pt>
                <c:pt idx="2106">
                  <c:v>66.760000000000005</c:v>
                </c:pt>
                <c:pt idx="2107">
                  <c:v>68.069999999999993</c:v>
                </c:pt>
                <c:pt idx="2108">
                  <c:v>66.73</c:v>
                </c:pt>
                <c:pt idx="2109">
                  <c:v>68.62</c:v>
                </c:pt>
                <c:pt idx="2110">
                  <c:v>71.319999999999993</c:v>
                </c:pt>
                <c:pt idx="2111">
                  <c:v>71.55</c:v>
                </c:pt>
                <c:pt idx="2112">
                  <c:v>68.84</c:v>
                </c:pt>
                <c:pt idx="2113">
                  <c:v>69.959999999999994</c:v>
                </c:pt>
                <c:pt idx="2114">
                  <c:v>69.55</c:v>
                </c:pt>
                <c:pt idx="2115">
                  <c:v>65.239999999999995</c:v>
                </c:pt>
                <c:pt idx="2116">
                  <c:v>59.63</c:v>
                </c:pt>
                <c:pt idx="2117">
                  <c:v>54.75</c:v>
                </c:pt>
                <c:pt idx="2118">
                  <c:v>58.23</c:v>
                </c:pt>
                <c:pt idx="2119">
                  <c:v>59.12</c:v>
                </c:pt>
                <c:pt idx="2120">
                  <c:v>56.27</c:v>
                </c:pt>
                <c:pt idx="2121">
                  <c:v>56.52</c:v>
                </c:pt>
                <c:pt idx="2122">
                  <c:v>62.26</c:v>
                </c:pt>
                <c:pt idx="2123">
                  <c:v>63.1</c:v>
                </c:pt>
                <c:pt idx="2124">
                  <c:v>66.2</c:v>
                </c:pt>
                <c:pt idx="2125">
                  <c:v>64.290000000000006</c:v>
                </c:pt>
                <c:pt idx="2126">
                  <c:v>66.569999999999993</c:v>
                </c:pt>
                <c:pt idx="2127">
                  <c:v>69.8</c:v>
                </c:pt>
                <c:pt idx="2128">
                  <c:v>70.8</c:v>
                </c:pt>
                <c:pt idx="2129">
                  <c:v>69.37</c:v>
                </c:pt>
                <c:pt idx="2130">
                  <c:v>69.13</c:v>
                </c:pt>
                <c:pt idx="2131">
                  <c:v>72.5</c:v>
                </c:pt>
                <c:pt idx="2132">
                  <c:v>71.7</c:v>
                </c:pt>
                <c:pt idx="2133">
                  <c:v>74.010000000000005</c:v>
                </c:pt>
                <c:pt idx="2134">
                  <c:v>73.23</c:v>
                </c:pt>
                <c:pt idx="2135">
                  <c:v>75.02</c:v>
                </c:pt>
                <c:pt idx="2136">
                  <c:v>77.040000000000006</c:v>
                </c:pt>
                <c:pt idx="2137">
                  <c:v>77.8</c:v>
                </c:pt>
                <c:pt idx="2138">
                  <c:v>78.98</c:v>
                </c:pt>
                <c:pt idx="2139">
                  <c:v>79.459999999999994</c:v>
                </c:pt>
                <c:pt idx="2140">
                  <c:v>80.37</c:v>
                </c:pt>
                <c:pt idx="2141">
                  <c:v>81.69</c:v>
                </c:pt>
                <c:pt idx="2142">
                  <c:v>83.18</c:v>
                </c:pt>
                <c:pt idx="2143">
                  <c:v>81.83</c:v>
                </c:pt>
                <c:pt idx="2144">
                  <c:v>84.18</c:v>
                </c:pt>
                <c:pt idx="2145">
                  <c:v>84.86</c:v>
                </c:pt>
                <c:pt idx="2146">
                  <c:v>84.42</c:v>
                </c:pt>
                <c:pt idx="2147">
                  <c:v>84.75</c:v>
                </c:pt>
                <c:pt idx="2148">
                  <c:v>87.56</c:v>
                </c:pt>
                <c:pt idx="2149">
                  <c:v>87.43</c:v>
                </c:pt>
                <c:pt idx="2150">
                  <c:v>86.16</c:v>
                </c:pt>
                <c:pt idx="2151">
                  <c:v>89.11</c:v>
                </c:pt>
                <c:pt idx="2152">
                  <c:v>88.42</c:v>
                </c:pt>
                <c:pt idx="2153">
                  <c:v>84.12</c:v>
                </c:pt>
                <c:pt idx="2154">
                  <c:v>85.25</c:v>
                </c:pt>
                <c:pt idx="2155">
                  <c:v>87.17</c:v>
                </c:pt>
                <c:pt idx="2156">
                  <c:v>89.96</c:v>
                </c:pt>
                <c:pt idx="2157">
                  <c:v>92.42</c:v>
                </c:pt>
                <c:pt idx="2158">
                  <c:v>91.61</c:v>
                </c:pt>
                <c:pt idx="2159">
                  <c:v>92.43</c:v>
                </c:pt>
                <c:pt idx="2160">
                  <c:v>92.88</c:v>
                </c:pt>
                <c:pt idx="2161">
                  <c:v>91.22</c:v>
                </c:pt>
                <c:pt idx="2162">
                  <c:v>89.23</c:v>
                </c:pt>
                <c:pt idx="2163">
                  <c:v>91.06</c:v>
                </c:pt>
                <c:pt idx="2164">
                  <c:v>86.13</c:v>
                </c:pt>
                <c:pt idx="2165">
                  <c:v>84.74</c:v>
                </c:pt>
                <c:pt idx="2166">
                  <c:v>83.6</c:v>
                </c:pt>
                <c:pt idx="2167">
                  <c:v>77.099999999999994</c:v>
                </c:pt>
                <c:pt idx="2168">
                  <c:v>76.56</c:v>
                </c:pt>
                <c:pt idx="2169">
                  <c:v>80.2</c:v>
                </c:pt>
                <c:pt idx="2170">
                  <c:v>80.45</c:v>
                </c:pt>
                <c:pt idx="2171">
                  <c:v>80.33</c:v>
                </c:pt>
                <c:pt idx="2172">
                  <c:v>86.61</c:v>
                </c:pt>
                <c:pt idx="2173">
                  <c:v>86.78</c:v>
                </c:pt>
                <c:pt idx="2174">
                  <c:v>90.2</c:v>
                </c:pt>
                <c:pt idx="2175">
                  <c:v>94.01</c:v>
                </c:pt>
                <c:pt idx="2176">
                  <c:v>89.08</c:v>
                </c:pt>
                <c:pt idx="2177">
                  <c:v>90.64</c:v>
                </c:pt>
                <c:pt idx="2178">
                  <c:v>94.75</c:v>
                </c:pt>
                <c:pt idx="2179">
                  <c:v>93.64</c:v>
                </c:pt>
                <c:pt idx="2180">
                  <c:v>96.71</c:v>
                </c:pt>
                <c:pt idx="2181">
                  <c:v>93.3</c:v>
                </c:pt>
                <c:pt idx="2182">
                  <c:v>94</c:v>
                </c:pt>
                <c:pt idx="2183">
                  <c:v>96.47</c:v>
                </c:pt>
                <c:pt idx="2184">
                  <c:v>92.24</c:v>
                </c:pt>
                <c:pt idx="2185">
                  <c:v>89.36</c:v>
                </c:pt>
                <c:pt idx="2186">
                  <c:v>90.2</c:v>
                </c:pt>
                <c:pt idx="2187">
                  <c:v>97.46</c:v>
                </c:pt>
                <c:pt idx="2188">
                  <c:v>98.68</c:v>
                </c:pt>
                <c:pt idx="2189">
                  <c:v>99.58</c:v>
                </c:pt>
                <c:pt idx="2190">
                  <c:v>97.74</c:v>
                </c:pt>
                <c:pt idx="2191">
                  <c:v>98.86</c:v>
                </c:pt>
                <c:pt idx="2192">
                  <c:v>102.67</c:v>
                </c:pt>
                <c:pt idx="2193">
                  <c:v>103.41</c:v>
                </c:pt>
                <c:pt idx="2194">
                  <c:v>108.37</c:v>
                </c:pt>
                <c:pt idx="2195">
                  <c:v>103.86</c:v>
                </c:pt>
                <c:pt idx="2196">
                  <c:v>103.01</c:v>
                </c:pt>
                <c:pt idx="2197">
                  <c:v>98.13</c:v>
                </c:pt>
                <c:pt idx="2198">
                  <c:v>101.51</c:v>
                </c:pt>
                <c:pt idx="2199">
                  <c:v>103.69</c:v>
                </c:pt>
                <c:pt idx="2200">
                  <c:v>103.46</c:v>
                </c:pt>
                <c:pt idx="2201">
                  <c:v>97.71</c:v>
                </c:pt>
                <c:pt idx="2202">
                  <c:v>91.83</c:v>
                </c:pt>
                <c:pt idx="2203">
                  <c:v>95.51</c:v>
                </c:pt>
                <c:pt idx="2204">
                  <c:v>93.12</c:v>
                </c:pt>
                <c:pt idx="2205">
                  <c:v>97.12</c:v>
                </c:pt>
                <c:pt idx="2206">
                  <c:v>93.81</c:v>
                </c:pt>
                <c:pt idx="2207">
                  <c:v>92.06</c:v>
                </c:pt>
                <c:pt idx="2208">
                  <c:v>85.02</c:v>
                </c:pt>
                <c:pt idx="2209">
                  <c:v>89.5</c:v>
                </c:pt>
                <c:pt idx="2210">
                  <c:v>89.63</c:v>
                </c:pt>
                <c:pt idx="2211">
                  <c:v>81.52</c:v>
                </c:pt>
                <c:pt idx="2212">
                  <c:v>76.55</c:v>
                </c:pt>
                <c:pt idx="2213">
                  <c:v>72.72</c:v>
                </c:pt>
                <c:pt idx="2214">
                  <c:v>78.05</c:v>
                </c:pt>
                <c:pt idx="2215">
                  <c:v>81.52</c:v>
                </c:pt>
                <c:pt idx="2216">
                  <c:v>84.3</c:v>
                </c:pt>
                <c:pt idx="2217">
                  <c:v>83.25</c:v>
                </c:pt>
                <c:pt idx="2218">
                  <c:v>87.2</c:v>
                </c:pt>
                <c:pt idx="2219">
                  <c:v>92.15</c:v>
                </c:pt>
                <c:pt idx="2220">
                  <c:v>95.88</c:v>
                </c:pt>
                <c:pt idx="2221">
                  <c:v>96.75</c:v>
                </c:pt>
                <c:pt idx="2222">
                  <c:v>100.31</c:v>
                </c:pt>
                <c:pt idx="2223">
                  <c:v>103.95</c:v>
                </c:pt>
                <c:pt idx="2224">
                  <c:v>99.63</c:v>
                </c:pt>
                <c:pt idx="2225">
                  <c:v>98.7</c:v>
                </c:pt>
                <c:pt idx="2226">
                  <c:v>95.58</c:v>
                </c:pt>
                <c:pt idx="2227">
                  <c:v>99.03</c:v>
                </c:pt>
                <c:pt idx="2228">
                  <c:v>98.34</c:v>
                </c:pt>
                <c:pt idx="2229">
                  <c:v>94.23</c:v>
                </c:pt>
                <c:pt idx="2230">
                  <c:v>93.99</c:v>
                </c:pt>
                <c:pt idx="2231">
                  <c:v>102.09</c:v>
                </c:pt>
                <c:pt idx="2232">
                  <c:v>103.94</c:v>
                </c:pt>
                <c:pt idx="2233">
                  <c:v>106.57</c:v>
                </c:pt>
                <c:pt idx="2234">
                  <c:v>107.2</c:v>
                </c:pt>
                <c:pt idx="2235">
                  <c:v>107.67</c:v>
                </c:pt>
                <c:pt idx="2236">
                  <c:v>109.53</c:v>
                </c:pt>
                <c:pt idx="2237">
                  <c:v>107.14</c:v>
                </c:pt>
                <c:pt idx="2238">
                  <c:v>107.39</c:v>
                </c:pt>
                <c:pt idx="2239">
                  <c:v>111.09</c:v>
                </c:pt>
                <c:pt idx="2240">
                  <c:v>110.55</c:v>
                </c:pt>
                <c:pt idx="2241">
                  <c:v>111.58</c:v>
                </c:pt>
                <c:pt idx="2242">
                  <c:v>116.67</c:v>
                </c:pt>
                <c:pt idx="2243">
                  <c:v>118.05</c:v>
                </c:pt>
                <c:pt idx="2244">
                  <c:v>116.03</c:v>
                </c:pt>
                <c:pt idx="2245">
                  <c:v>111.68</c:v>
                </c:pt>
                <c:pt idx="2246">
                  <c:v>111.52</c:v>
                </c:pt>
                <c:pt idx="2247">
                  <c:v>106.97</c:v>
                </c:pt>
                <c:pt idx="2248">
                  <c:v>104.95</c:v>
                </c:pt>
                <c:pt idx="2249">
                  <c:v>104.26</c:v>
                </c:pt>
                <c:pt idx="2250">
                  <c:v>108.22</c:v>
                </c:pt>
                <c:pt idx="2251">
                  <c:v>104.25</c:v>
                </c:pt>
                <c:pt idx="2252">
                  <c:v>108.43</c:v>
                </c:pt>
                <c:pt idx="2253">
                  <c:v>108.29</c:v>
                </c:pt>
                <c:pt idx="2254">
                  <c:v>95.96</c:v>
                </c:pt>
                <c:pt idx="2255">
                  <c:v>97.55</c:v>
                </c:pt>
                <c:pt idx="2256">
                  <c:v>96.57</c:v>
                </c:pt>
                <c:pt idx="2257">
                  <c:v>96.22</c:v>
                </c:pt>
                <c:pt idx="2258">
                  <c:v>93.98</c:v>
                </c:pt>
                <c:pt idx="2259">
                  <c:v>90.31</c:v>
                </c:pt>
                <c:pt idx="2260">
                  <c:v>87.28</c:v>
                </c:pt>
                <c:pt idx="2261">
                  <c:v>86</c:v>
                </c:pt>
                <c:pt idx="2262">
                  <c:v>79.31</c:v>
                </c:pt>
                <c:pt idx="2263">
                  <c:v>72.150000000000006</c:v>
                </c:pt>
                <c:pt idx="2264">
                  <c:v>63.54</c:v>
                </c:pt>
                <c:pt idx="2265">
                  <c:v>73.900000000000006</c:v>
                </c:pt>
                <c:pt idx="2266">
                  <c:v>69.97</c:v>
                </c:pt>
                <c:pt idx="2267">
                  <c:v>68.56</c:v>
                </c:pt>
                <c:pt idx="2268">
                  <c:v>76.98</c:v>
                </c:pt>
                <c:pt idx="2269">
                  <c:v>81.59</c:v>
                </c:pt>
                <c:pt idx="2270">
                  <c:v>83.36</c:v>
                </c:pt>
                <c:pt idx="2271">
                  <c:v>87.3</c:v>
                </c:pt>
                <c:pt idx="2272">
                  <c:v>91.15</c:v>
                </c:pt>
                <c:pt idx="2273">
                  <c:v>95.19</c:v>
                </c:pt>
                <c:pt idx="2274">
                  <c:v>88.75</c:v>
                </c:pt>
                <c:pt idx="2275">
                  <c:v>86.88</c:v>
                </c:pt>
                <c:pt idx="2276">
                  <c:v>83.87</c:v>
                </c:pt>
                <c:pt idx="2277">
                  <c:v>89.04</c:v>
                </c:pt>
                <c:pt idx="2278">
                  <c:v>91.24</c:v>
                </c:pt>
                <c:pt idx="2279">
                  <c:v>90.19</c:v>
                </c:pt>
                <c:pt idx="2280">
                  <c:v>100.86</c:v>
                </c:pt>
                <c:pt idx="2281">
                  <c:v>99.71</c:v>
                </c:pt>
                <c:pt idx="2282">
                  <c:v>102.77</c:v>
                </c:pt>
                <c:pt idx="2283">
                  <c:v>101.64</c:v>
                </c:pt>
                <c:pt idx="2284">
                  <c:v>100.18</c:v>
                </c:pt>
                <c:pt idx="2285">
                  <c:v>104.28</c:v>
                </c:pt>
                <c:pt idx="2286">
                  <c:v>103.44</c:v>
                </c:pt>
                <c:pt idx="2287">
                  <c:v>102.91</c:v>
                </c:pt>
                <c:pt idx="2288">
                  <c:v>105.24</c:v>
                </c:pt>
                <c:pt idx="2289">
                  <c:v>102.9</c:v>
                </c:pt>
                <c:pt idx="2290">
                  <c:v>102.1</c:v>
                </c:pt>
                <c:pt idx="2291">
                  <c:v>107.46</c:v>
                </c:pt>
                <c:pt idx="2292">
                  <c:v>102.03</c:v>
                </c:pt>
                <c:pt idx="2293">
                  <c:v>99.82</c:v>
                </c:pt>
                <c:pt idx="2294">
                  <c:v>98.42</c:v>
                </c:pt>
                <c:pt idx="2295">
                  <c:v>98.44</c:v>
                </c:pt>
                <c:pt idx="2296">
                  <c:v>96.12</c:v>
                </c:pt>
                <c:pt idx="2297">
                  <c:v>100.48</c:v>
                </c:pt>
                <c:pt idx="2298">
                  <c:v>98.85</c:v>
                </c:pt>
                <c:pt idx="2299">
                  <c:v>96.77</c:v>
                </c:pt>
                <c:pt idx="2300">
                  <c:v>96.53</c:v>
                </c:pt>
                <c:pt idx="2301">
                  <c:v>92.34</c:v>
                </c:pt>
                <c:pt idx="2302">
                  <c:v>94.83</c:v>
                </c:pt>
                <c:pt idx="2303">
                  <c:v>95.1</c:v>
                </c:pt>
                <c:pt idx="2304">
                  <c:v>89.25</c:v>
                </c:pt>
                <c:pt idx="2305">
                  <c:v>87.04</c:v>
                </c:pt>
                <c:pt idx="2306">
                  <c:v>89.21</c:v>
                </c:pt>
                <c:pt idx="2307">
                  <c:v>96.83</c:v>
                </c:pt>
                <c:pt idx="2308">
                  <c:v>97.24</c:v>
                </c:pt>
                <c:pt idx="2309">
                  <c:v>95.53</c:v>
                </c:pt>
                <c:pt idx="2310">
                  <c:v>100.68</c:v>
                </c:pt>
                <c:pt idx="2311">
                  <c:v>103.29</c:v>
                </c:pt>
                <c:pt idx="2312">
                  <c:v>102.54</c:v>
                </c:pt>
                <c:pt idx="2313">
                  <c:v>93.15</c:v>
                </c:pt>
                <c:pt idx="2314">
                  <c:v>94.7</c:v>
                </c:pt>
                <c:pt idx="2315">
                  <c:v>96.11</c:v>
                </c:pt>
                <c:pt idx="2316">
                  <c:v>99.93</c:v>
                </c:pt>
                <c:pt idx="2317">
                  <c:v>96.28</c:v>
                </c:pt>
                <c:pt idx="2318">
                  <c:v>101.59</c:v>
                </c:pt>
                <c:pt idx="2319">
                  <c:v>101.76</c:v>
                </c:pt>
                <c:pt idx="2320">
                  <c:v>99.08</c:v>
                </c:pt>
                <c:pt idx="2321">
                  <c:v>102.91</c:v>
                </c:pt>
                <c:pt idx="2322">
                  <c:v>103.81</c:v>
                </c:pt>
                <c:pt idx="2323">
                  <c:v>109.32</c:v>
                </c:pt>
                <c:pt idx="2324">
                  <c:v>109.32</c:v>
                </c:pt>
                <c:pt idx="2325">
                  <c:v>101.82</c:v>
                </c:pt>
                <c:pt idx="2326">
                  <c:v>106.16</c:v>
                </c:pt>
                <c:pt idx="2327">
                  <c:v>107.94</c:v>
                </c:pt>
                <c:pt idx="2328">
                  <c:v>114.16</c:v>
                </c:pt>
                <c:pt idx="2329">
                  <c:v>113.66</c:v>
                </c:pt>
                <c:pt idx="2330">
                  <c:v>102.09</c:v>
                </c:pt>
                <c:pt idx="2331">
                  <c:v>106.29</c:v>
                </c:pt>
                <c:pt idx="2332">
                  <c:v>111.24</c:v>
                </c:pt>
                <c:pt idx="2333">
                  <c:v>114.24</c:v>
                </c:pt>
                <c:pt idx="2334">
                  <c:v>121.67</c:v>
                </c:pt>
                <c:pt idx="2335">
                  <c:v>122.38</c:v>
                </c:pt>
                <c:pt idx="2336">
                  <c:v>125.46</c:v>
                </c:pt>
                <c:pt idx="2337">
                  <c:v>127.47</c:v>
                </c:pt>
                <c:pt idx="2338">
                  <c:v>140.52000000000001</c:v>
                </c:pt>
                <c:pt idx="2339">
                  <c:v>135.76</c:v>
                </c:pt>
                <c:pt idx="2340">
                  <c:v>129.55000000000001</c:v>
                </c:pt>
                <c:pt idx="2341">
                  <c:v>131.27000000000001</c:v>
                </c:pt>
                <c:pt idx="2342">
                  <c:v>136</c:v>
                </c:pt>
                <c:pt idx="2343">
                  <c:v>132.81</c:v>
                </c:pt>
                <c:pt idx="2344">
                  <c:v>132.59</c:v>
                </c:pt>
                <c:pt idx="2345">
                  <c:v>131.21</c:v>
                </c:pt>
                <c:pt idx="2346">
                  <c:v>130.91999999999999</c:v>
                </c:pt>
                <c:pt idx="2347">
                  <c:v>122.79</c:v>
                </c:pt>
                <c:pt idx="2348">
                  <c:v>116.18</c:v>
                </c:pt>
                <c:pt idx="2349">
                  <c:v>121.89</c:v>
                </c:pt>
                <c:pt idx="2350">
                  <c:v>126.35</c:v>
                </c:pt>
                <c:pt idx="2351">
                  <c:v>122.55</c:v>
                </c:pt>
                <c:pt idx="2352">
                  <c:v>120.4</c:v>
                </c:pt>
                <c:pt idx="2353">
                  <c:v>113.11</c:v>
                </c:pt>
                <c:pt idx="2354">
                  <c:v>111.96</c:v>
                </c:pt>
                <c:pt idx="2355">
                  <c:v>116.44</c:v>
                </c:pt>
                <c:pt idx="2356">
                  <c:v>111.88</c:v>
                </c:pt>
                <c:pt idx="2357">
                  <c:v>109.61</c:v>
                </c:pt>
                <c:pt idx="2358">
                  <c:v>107.09</c:v>
                </c:pt>
                <c:pt idx="2359">
                  <c:v>119.51</c:v>
                </c:pt>
                <c:pt idx="2360">
                  <c:v>120.42</c:v>
                </c:pt>
                <c:pt idx="2361">
                  <c:v>133.72</c:v>
                </c:pt>
                <c:pt idx="2362">
                  <c:v>138.53</c:v>
                </c:pt>
                <c:pt idx="2363">
                  <c:v>140.63999999999999</c:v>
                </c:pt>
                <c:pt idx="2364">
                  <c:v>145.30000000000001</c:v>
                </c:pt>
                <c:pt idx="2365">
                  <c:v>148.06</c:v>
                </c:pt>
                <c:pt idx="2366">
                  <c:v>152.96</c:v>
                </c:pt>
                <c:pt idx="2367">
                  <c:v>164.43</c:v>
                </c:pt>
                <c:pt idx="2368">
                  <c:v>162.38999999999999</c:v>
                </c:pt>
                <c:pt idx="2369">
                  <c:v>167.64</c:v>
                </c:pt>
                <c:pt idx="2370">
                  <c:v>162.56</c:v>
                </c:pt>
                <c:pt idx="2371">
                  <c:v>164.4</c:v>
                </c:pt>
                <c:pt idx="2372">
                  <c:v>166.07</c:v>
                </c:pt>
                <c:pt idx="2373">
                  <c:v>163.55000000000001</c:v>
                </c:pt>
                <c:pt idx="2374">
                  <c:v>166.4</c:v>
                </c:pt>
                <c:pt idx="2375">
                  <c:v>164.93</c:v>
                </c:pt>
                <c:pt idx="2376">
                  <c:v>163.41</c:v>
                </c:pt>
                <c:pt idx="2377">
                  <c:v>157.06</c:v>
                </c:pt>
                <c:pt idx="2378">
                  <c:v>159.18</c:v>
                </c:pt>
                <c:pt idx="2379">
                  <c:v>160.05000000000001</c:v>
                </c:pt>
                <c:pt idx="2380">
                  <c:v>150.55000000000001</c:v>
                </c:pt>
                <c:pt idx="2381">
                  <c:v>153.18</c:v>
                </c:pt>
                <c:pt idx="2382">
                  <c:v>150.66</c:v>
                </c:pt>
                <c:pt idx="2383">
                  <c:v>166.68</c:v>
                </c:pt>
                <c:pt idx="2384">
                  <c:v>166.1</c:v>
                </c:pt>
                <c:pt idx="2385">
                  <c:v>166.09</c:v>
                </c:pt>
                <c:pt idx="2386">
                  <c:v>163.58000000000001</c:v>
                </c:pt>
                <c:pt idx="2387">
                  <c:v>167.24</c:v>
                </c:pt>
                <c:pt idx="2388">
                  <c:v>179.63</c:v>
                </c:pt>
                <c:pt idx="2389">
                  <c:v>181.18</c:v>
                </c:pt>
                <c:pt idx="2390">
                  <c:v>180.66</c:v>
                </c:pt>
                <c:pt idx="2391">
                  <c:v>179.83</c:v>
                </c:pt>
                <c:pt idx="2392">
                  <c:v>189.55</c:v>
                </c:pt>
                <c:pt idx="2393">
                  <c:v>191.85</c:v>
                </c:pt>
                <c:pt idx="2394">
                  <c:v>190.92</c:v>
                </c:pt>
                <c:pt idx="2395">
                  <c:v>188.63</c:v>
                </c:pt>
                <c:pt idx="2396">
                  <c:v>182.08</c:v>
                </c:pt>
                <c:pt idx="2397">
                  <c:v>189.82</c:v>
                </c:pt>
                <c:pt idx="2398">
                  <c:v>202.17</c:v>
                </c:pt>
                <c:pt idx="2399">
                  <c:v>211.28</c:v>
                </c:pt>
                <c:pt idx="2400">
                  <c:v>211.78</c:v>
                </c:pt>
                <c:pt idx="2401">
                  <c:v>226.92</c:v>
                </c:pt>
                <c:pt idx="2402">
                  <c:v>238.9</c:v>
                </c:pt>
                <c:pt idx="2403">
                  <c:v>235.52</c:v>
                </c:pt>
                <c:pt idx="2404">
                  <c:v>247.35</c:v>
                </c:pt>
                <c:pt idx="2405">
                  <c:v>250.84</c:v>
                </c:pt>
                <c:pt idx="2406">
                  <c:v>236.12</c:v>
                </c:pt>
                <c:pt idx="2407">
                  <c:v>252.93</c:v>
                </c:pt>
                <c:pt idx="2408">
                  <c:v>231.32</c:v>
                </c:pt>
                <c:pt idx="2409">
                  <c:v>243.98</c:v>
                </c:pt>
                <c:pt idx="2410">
                  <c:v>249.22</c:v>
                </c:pt>
                <c:pt idx="2411">
                  <c:v>242.17</c:v>
                </c:pt>
                <c:pt idx="2412">
                  <c:v>274.08</c:v>
                </c:pt>
                <c:pt idx="2413">
                  <c:v>284.2</c:v>
                </c:pt>
                <c:pt idx="2414">
                  <c:v>291.7</c:v>
                </c:pt>
                <c:pt idx="2415">
                  <c:v>288.36</c:v>
                </c:pt>
                <c:pt idx="2416">
                  <c:v>290.10000000000002</c:v>
                </c:pt>
                <c:pt idx="2417">
                  <c:v>304</c:v>
                </c:pt>
                <c:pt idx="2418">
                  <c:v>318.66000000000003</c:v>
                </c:pt>
                <c:pt idx="2419">
                  <c:v>329.8</c:v>
                </c:pt>
                <c:pt idx="2420">
                  <c:v>321.83</c:v>
                </c:pt>
                <c:pt idx="2421">
                  <c:v>251.79</c:v>
                </c:pt>
                <c:pt idx="2422">
                  <c:v>230.3</c:v>
                </c:pt>
                <c:pt idx="2423">
                  <c:v>247.08</c:v>
                </c:pt>
                <c:pt idx="2424">
                  <c:v>257.07</c:v>
                </c:pt>
                <c:pt idx="2425">
                  <c:v>267.82</c:v>
                </c:pt>
                <c:pt idx="2426">
                  <c:v>258.89</c:v>
                </c:pt>
                <c:pt idx="2427">
                  <c:v>261.33</c:v>
                </c:pt>
                <c:pt idx="2428">
                  <c:v>262.16000000000003</c:v>
                </c:pt>
                <c:pt idx="2429">
                  <c:v>273.5</c:v>
                </c:pt>
                <c:pt idx="2430">
                  <c:v>272.02</c:v>
                </c:pt>
                <c:pt idx="2431">
                  <c:v>261.52</c:v>
                </c:pt>
                <c:pt idx="2432">
                  <c:v>271.91000000000003</c:v>
                </c:pt>
                <c:pt idx="2433">
                  <c:v>278.97000000000003</c:v>
                </c:pt>
                <c:pt idx="2434">
                  <c:v>273.7</c:v>
                </c:pt>
                <c:pt idx="2435">
                  <c:v>277.72000000000003</c:v>
                </c:pt>
                <c:pt idx="2436">
                  <c:v>297.47000000000003</c:v>
                </c:pt>
                <c:pt idx="2437">
                  <c:v>288.86</c:v>
                </c:pt>
                <c:pt idx="2438">
                  <c:v>294.87</c:v>
                </c:pt>
                <c:pt idx="2439">
                  <c:v>309.64</c:v>
                </c:pt>
                <c:pt idx="2440">
                  <c:v>320.52</c:v>
                </c:pt>
                <c:pt idx="2441">
                  <c:v>317.98</c:v>
                </c:pt>
                <c:pt idx="2442">
                  <c:v>346.08</c:v>
                </c:pt>
                <c:pt idx="2443">
                  <c:v>351.45</c:v>
                </c:pt>
                <c:pt idx="2444">
                  <c:v>349.15</c:v>
                </c:pt>
                <c:pt idx="2445">
                  <c:v>340.36</c:v>
                </c:pt>
                <c:pt idx="2446">
                  <c:v>345.99</c:v>
                </c:pt>
                <c:pt idx="2447">
                  <c:v>353.4</c:v>
                </c:pt>
                <c:pt idx="2448">
                  <c:v>329.08</c:v>
                </c:pt>
                <c:pt idx="2449">
                  <c:v>331.89</c:v>
                </c:pt>
                <c:pt idx="2450">
                  <c:v>339.94</c:v>
                </c:pt>
                <c:pt idx="2451">
                  <c:v>330.8</c:v>
                </c:pt>
                <c:pt idx="2452">
                  <c:v>361.23</c:v>
                </c:pt>
                <c:pt idx="2453">
                  <c:v>358.02</c:v>
                </c:pt>
                <c:pt idx="2454">
                  <c:v>356.15</c:v>
                </c:pt>
                <c:pt idx="2455">
                  <c:v>322.56</c:v>
                </c:pt>
                <c:pt idx="2456">
                  <c:v>306.05</c:v>
                </c:pt>
                <c:pt idx="2457">
                  <c:v>304</c:v>
                </c:pt>
                <c:pt idx="2458">
                  <c:v>322.22000000000003</c:v>
                </c:pt>
                <c:pt idx="2459">
                  <c:v>330.22</c:v>
                </c:pt>
                <c:pt idx="2460">
                  <c:v>343.93</c:v>
                </c:pt>
                <c:pt idx="2461">
                  <c:v>367.07</c:v>
                </c:pt>
                <c:pt idx="2462">
                  <c:v>375.22</c:v>
                </c:pt>
                <c:pt idx="2463">
                  <c:v>375.34</c:v>
                </c:pt>
                <c:pt idx="2464">
                  <c:v>389.83</c:v>
                </c:pt>
                <c:pt idx="2465">
                  <c:v>371.16</c:v>
                </c:pt>
                <c:pt idx="2466">
                  <c:v>387.81</c:v>
                </c:pt>
                <c:pt idx="2467">
                  <c:v>395.43</c:v>
                </c:pt>
                <c:pt idx="2468">
                  <c:v>387.86</c:v>
                </c:pt>
                <c:pt idx="2469">
                  <c:v>392.45</c:v>
                </c:pt>
                <c:pt idx="2470">
                  <c:v>375.22</c:v>
                </c:pt>
                <c:pt idx="2471">
                  <c:v>417.09</c:v>
                </c:pt>
                <c:pt idx="2472">
                  <c:v>408.78</c:v>
                </c:pt>
                <c:pt idx="2473">
                  <c:v>412.7</c:v>
                </c:pt>
                <c:pt idx="2474">
                  <c:v>403.69</c:v>
                </c:pt>
                <c:pt idx="2475">
                  <c:v>414.95</c:v>
                </c:pt>
                <c:pt idx="2476">
                  <c:v>415.35</c:v>
                </c:pt>
                <c:pt idx="2477">
                  <c:v>408.14</c:v>
                </c:pt>
                <c:pt idx="2478">
                  <c:v>424.21</c:v>
                </c:pt>
                <c:pt idx="2479">
                  <c:v>414.03</c:v>
                </c:pt>
                <c:pt idx="2480">
                  <c:v>417.8</c:v>
                </c:pt>
                <c:pt idx="2481">
                  <c:v>418.68</c:v>
                </c:pt>
                <c:pt idx="2482">
                  <c:v>431.35</c:v>
                </c:pt>
                <c:pt idx="2483">
                  <c:v>435.71</c:v>
                </c:pt>
                <c:pt idx="2484">
                  <c:v>438.78</c:v>
                </c:pt>
                <c:pt idx="2485">
                  <c:v>443.38</c:v>
                </c:pt>
                <c:pt idx="2486">
                  <c:v>451.67</c:v>
                </c:pt>
                <c:pt idx="2487">
                  <c:v>440.19</c:v>
                </c:pt>
                <c:pt idx="2488">
                  <c:v>450.19</c:v>
                </c:pt>
                <c:pt idx="2489">
                  <c:v>450.53</c:v>
                </c:pt>
                <c:pt idx="2490">
                  <c:v>448.13</c:v>
                </c:pt>
                <c:pt idx="2491">
                  <c:v>463.56</c:v>
                </c:pt>
                <c:pt idx="2492">
                  <c:v>458.93</c:v>
                </c:pt>
                <c:pt idx="2493">
                  <c:v>467.83</c:v>
                </c:pt>
                <c:pt idx="2494">
                  <c:v>461.79</c:v>
                </c:pt>
                <c:pt idx="2495">
                  <c:v>466.45</c:v>
                </c:pt>
                <c:pt idx="2496">
                  <c:v>481.61</c:v>
                </c:pt>
                <c:pt idx="2497">
                  <c:v>467.14</c:v>
                </c:pt>
                <c:pt idx="2498">
                  <c:v>445.77</c:v>
                </c:pt>
                <c:pt idx="2499">
                  <c:v>450.91</c:v>
                </c:pt>
                <c:pt idx="2500">
                  <c:v>456.5</c:v>
                </c:pt>
                <c:pt idx="2501">
                  <c:v>444.27</c:v>
                </c:pt>
                <c:pt idx="2502">
                  <c:v>458.26</c:v>
                </c:pt>
                <c:pt idx="2503">
                  <c:v>475.49</c:v>
                </c:pt>
                <c:pt idx="2504">
                  <c:v>462.71</c:v>
                </c:pt>
                <c:pt idx="2505">
                  <c:v>472.35</c:v>
                </c:pt>
                <c:pt idx="2506">
                  <c:v>453.69</c:v>
                </c:pt>
                <c:pt idx="2507">
                  <c:v>459.27</c:v>
                </c:pt>
                <c:pt idx="2508">
                  <c:v>470.42</c:v>
                </c:pt>
                <c:pt idx="2509">
                  <c:v>487.39</c:v>
                </c:pt>
                <c:pt idx="2510">
                  <c:v>500.71</c:v>
                </c:pt>
                <c:pt idx="2511">
                  <c:v>514.71</c:v>
                </c:pt>
                <c:pt idx="2512">
                  <c:v>533.4</c:v>
                </c:pt>
                <c:pt idx="2513">
                  <c:v>544.75</c:v>
                </c:pt>
                <c:pt idx="2514">
                  <c:v>562.05999999999995</c:v>
                </c:pt>
                <c:pt idx="2515">
                  <c:v>561.88</c:v>
                </c:pt>
                <c:pt idx="2516">
                  <c:v>584.41</c:v>
                </c:pt>
                <c:pt idx="2517">
                  <c:v>581.5</c:v>
                </c:pt>
                <c:pt idx="2518">
                  <c:v>605.37</c:v>
                </c:pt>
                <c:pt idx="2519">
                  <c:v>615.92999999999995</c:v>
                </c:pt>
                <c:pt idx="2520">
                  <c:v>636.02</c:v>
                </c:pt>
                <c:pt idx="2521">
                  <c:v>640.42999999999995</c:v>
                </c:pt>
                <c:pt idx="2522">
                  <c:v>645.5</c:v>
                </c:pt>
                <c:pt idx="2523">
                  <c:v>654.16999999999996</c:v>
                </c:pt>
                <c:pt idx="2524">
                  <c:v>669.12</c:v>
                </c:pt>
                <c:pt idx="2525">
                  <c:v>670.63</c:v>
                </c:pt>
                <c:pt idx="2526">
                  <c:v>639.95000000000005</c:v>
                </c:pt>
                <c:pt idx="2527">
                  <c:v>651.99</c:v>
                </c:pt>
                <c:pt idx="2528">
                  <c:v>687.33</c:v>
                </c:pt>
                <c:pt idx="2529">
                  <c:v>705.27</c:v>
                </c:pt>
                <c:pt idx="2530">
                  <c:v>757.02</c:v>
                </c:pt>
                <c:pt idx="2531">
                  <c:v>740.74</c:v>
                </c:pt>
                <c:pt idx="2532">
                  <c:v>786.16</c:v>
                </c:pt>
                <c:pt idx="2533">
                  <c:v>790.82</c:v>
                </c:pt>
                <c:pt idx="2534">
                  <c:v>757.12</c:v>
                </c:pt>
                <c:pt idx="2535">
                  <c:v>801.34</c:v>
                </c:pt>
                <c:pt idx="2536">
                  <c:v>848.28</c:v>
                </c:pt>
                <c:pt idx="2537">
                  <c:v>885.14</c:v>
                </c:pt>
                <c:pt idx="2538">
                  <c:v>954.31</c:v>
                </c:pt>
                <c:pt idx="2539">
                  <c:v>899.47</c:v>
                </c:pt>
                <c:pt idx="2540">
                  <c:v>947.28</c:v>
                </c:pt>
                <c:pt idx="2541">
                  <c:v>914.62</c:v>
                </c:pt>
                <c:pt idx="2542">
                  <c:v>955.4</c:v>
                </c:pt>
                <c:pt idx="2543">
                  <c:v>970.43</c:v>
                </c:pt>
                <c:pt idx="2544">
                  <c:v>980.28</c:v>
                </c:pt>
                <c:pt idx="2545">
                  <c:v>1049.3399999999999</c:v>
                </c:pt>
                <c:pt idx="2546">
                  <c:v>1101.75</c:v>
                </c:pt>
                <c:pt idx="2547">
                  <c:v>1111.75</c:v>
                </c:pt>
                <c:pt idx="2548">
                  <c:v>1090.82</c:v>
                </c:pt>
                <c:pt idx="2549">
                  <c:v>1133.8399999999999</c:v>
                </c:pt>
                <c:pt idx="2550">
                  <c:v>1120.67</c:v>
                </c:pt>
                <c:pt idx="2551">
                  <c:v>957.28</c:v>
                </c:pt>
                <c:pt idx="2552">
                  <c:v>1017.01</c:v>
                </c:pt>
                <c:pt idx="2553">
                  <c:v>1098.67</c:v>
                </c:pt>
                <c:pt idx="2554">
                  <c:v>1163.6300000000001</c:v>
                </c:pt>
                <c:pt idx="2555">
                  <c:v>1229.23</c:v>
                </c:pt>
                <c:pt idx="2556">
                  <c:v>1279.6400000000001</c:v>
                </c:pt>
                <c:pt idx="2557">
                  <c:v>1238.33</c:v>
                </c:pt>
                <c:pt idx="2558">
                  <c:v>1286.3699999999999</c:v>
                </c:pt>
                <c:pt idx="2559">
                  <c:v>1335.18</c:v>
                </c:pt>
                <c:pt idx="2560">
                  <c:v>1301.8399999999999</c:v>
                </c:pt>
                <c:pt idx="2561">
                  <c:v>1372.71</c:v>
                </c:pt>
                <c:pt idx="2562">
                  <c:v>1328.72</c:v>
                </c:pt>
                <c:pt idx="2563">
                  <c:v>1320.41</c:v>
                </c:pt>
                <c:pt idx="2564">
                  <c:v>1282.71</c:v>
                </c:pt>
                <c:pt idx="2565">
                  <c:v>1362.93</c:v>
                </c:pt>
                <c:pt idx="2566">
                  <c:v>1388.91</c:v>
                </c:pt>
                <c:pt idx="2567">
                  <c:v>1469.25</c:v>
                </c:pt>
                <c:pt idx="2568">
                  <c:v>1394.46</c:v>
                </c:pt>
                <c:pt idx="2569">
                  <c:v>1366.42</c:v>
                </c:pt>
                <c:pt idx="2570">
                  <c:v>1498.58</c:v>
                </c:pt>
                <c:pt idx="2571">
                  <c:v>1452.43</c:v>
                </c:pt>
                <c:pt idx="2572">
                  <c:v>1420.6</c:v>
                </c:pt>
                <c:pt idx="2573">
                  <c:v>1454.6</c:v>
                </c:pt>
                <c:pt idx="2574">
                  <c:v>1430.83</c:v>
                </c:pt>
                <c:pt idx="2575">
                  <c:v>1517.68</c:v>
                </c:pt>
                <c:pt idx="2576">
                  <c:v>1436.51</c:v>
                </c:pt>
                <c:pt idx="2577">
                  <c:v>1429.4</c:v>
                </c:pt>
                <c:pt idx="2578">
                  <c:v>1314.95</c:v>
                </c:pt>
                <c:pt idx="2579">
                  <c:v>1320.28</c:v>
                </c:pt>
                <c:pt idx="2580">
                  <c:v>1366.01</c:v>
                </c:pt>
                <c:pt idx="2581">
                  <c:v>1239.94</c:v>
                </c:pt>
                <c:pt idx="2582">
                  <c:v>1160.33</c:v>
                </c:pt>
                <c:pt idx="2583">
                  <c:v>1249.46</c:v>
                </c:pt>
                <c:pt idx="2584">
                  <c:v>1255.82</c:v>
                </c:pt>
                <c:pt idx="2585">
                  <c:v>1224.3800000000001</c:v>
                </c:pt>
                <c:pt idx="2586">
                  <c:v>1211.23</c:v>
                </c:pt>
                <c:pt idx="2587">
                  <c:v>1133.58</c:v>
                </c:pt>
                <c:pt idx="2588">
                  <c:v>1040.94</c:v>
                </c:pt>
                <c:pt idx="2589">
                  <c:v>1059.78</c:v>
                </c:pt>
                <c:pt idx="2590">
                  <c:v>1139.45</c:v>
                </c:pt>
                <c:pt idx="2591">
                  <c:v>1148.08</c:v>
                </c:pt>
                <c:pt idx="2592">
                  <c:v>1130.2</c:v>
                </c:pt>
                <c:pt idx="2593">
                  <c:v>1106.73</c:v>
                </c:pt>
                <c:pt idx="2594">
                  <c:v>1147.3900000000001</c:v>
                </c:pt>
                <c:pt idx="2595">
                  <c:v>1076.92</c:v>
                </c:pt>
                <c:pt idx="2596">
                  <c:v>1067.1400000000001</c:v>
                </c:pt>
                <c:pt idx="2597">
                  <c:v>989.82</c:v>
                </c:pt>
                <c:pt idx="2598">
                  <c:v>911.62</c:v>
                </c:pt>
                <c:pt idx="2599">
                  <c:v>916.07</c:v>
                </c:pt>
                <c:pt idx="2600">
                  <c:v>815.28</c:v>
                </c:pt>
                <c:pt idx="2601">
                  <c:v>885.76</c:v>
                </c:pt>
                <c:pt idx="2602">
                  <c:v>936.31</c:v>
                </c:pt>
                <c:pt idx="2603">
                  <c:v>879.82</c:v>
                </c:pt>
                <c:pt idx="2604">
                  <c:v>855.7</c:v>
                </c:pt>
                <c:pt idx="2605">
                  <c:v>841.15</c:v>
                </c:pt>
                <c:pt idx="2606">
                  <c:v>848.18</c:v>
                </c:pt>
                <c:pt idx="2607">
                  <c:v>916.92</c:v>
                </c:pt>
                <c:pt idx="2608">
                  <c:v>963.59</c:v>
                </c:pt>
                <c:pt idx="2609">
                  <c:v>974.5</c:v>
                </c:pt>
                <c:pt idx="2610">
                  <c:v>990.31</c:v>
                </c:pt>
                <c:pt idx="2611">
                  <c:v>1008.01</c:v>
                </c:pt>
                <c:pt idx="2612">
                  <c:v>995.97</c:v>
                </c:pt>
                <c:pt idx="2613">
                  <c:v>1050.71</c:v>
                </c:pt>
                <c:pt idx="2614">
                  <c:v>1058.2</c:v>
                </c:pt>
                <c:pt idx="2615">
                  <c:v>1111.92</c:v>
                </c:pt>
                <c:pt idx="2616">
                  <c:v>1131.1300000000001</c:v>
                </c:pt>
                <c:pt idx="2617">
                  <c:v>1144.94</c:v>
                </c:pt>
                <c:pt idx="2618">
                  <c:v>1126.21</c:v>
                </c:pt>
                <c:pt idx="2619">
                  <c:v>1107.3</c:v>
                </c:pt>
                <c:pt idx="2620">
                  <c:v>1120.68</c:v>
                </c:pt>
                <c:pt idx="2621">
                  <c:v>1140.8399999999999</c:v>
                </c:pt>
                <c:pt idx="2622">
                  <c:v>1101.72</c:v>
                </c:pt>
                <c:pt idx="2623">
                  <c:v>1104.24</c:v>
                </c:pt>
                <c:pt idx="2624">
                  <c:v>1114.58</c:v>
                </c:pt>
                <c:pt idx="2625">
                  <c:v>1130.2</c:v>
                </c:pt>
                <c:pt idx="2626">
                  <c:v>1173.82</c:v>
                </c:pt>
                <c:pt idx="2627">
                  <c:v>1211.92</c:v>
                </c:pt>
                <c:pt idx="2628">
                  <c:v>1181.27</c:v>
                </c:pt>
                <c:pt idx="2629">
                  <c:v>1203.5999999999999</c:v>
                </c:pt>
                <c:pt idx="2630">
                  <c:v>1180.5899999999999</c:v>
                </c:pt>
                <c:pt idx="2631">
                  <c:v>1156.8499999999999</c:v>
                </c:pt>
                <c:pt idx="2632">
                  <c:v>1191.5</c:v>
                </c:pt>
                <c:pt idx="2633">
                  <c:v>1191.33</c:v>
                </c:pt>
                <c:pt idx="2634">
                  <c:v>1234.18</c:v>
                </c:pt>
                <c:pt idx="2635">
                  <c:v>1220.33</c:v>
                </c:pt>
                <c:pt idx="2636">
                  <c:v>1228.81</c:v>
                </c:pt>
                <c:pt idx="2637">
                  <c:v>1207.01</c:v>
                </c:pt>
                <c:pt idx="2638">
                  <c:v>1249.48</c:v>
                </c:pt>
                <c:pt idx="2639">
                  <c:v>1248.29</c:v>
                </c:pt>
                <c:pt idx="2640">
                  <c:v>1280.08</c:v>
                </c:pt>
                <c:pt idx="2641">
                  <c:v>1280.6600000000001</c:v>
                </c:pt>
                <c:pt idx="2642">
                  <c:v>1294.8699999999999</c:v>
                </c:pt>
                <c:pt idx="2643">
                  <c:v>1310.6099999999999</c:v>
                </c:pt>
                <c:pt idx="2644">
                  <c:v>1270.0899999999999</c:v>
                </c:pt>
                <c:pt idx="2645">
                  <c:v>1270.2</c:v>
                </c:pt>
                <c:pt idx="2646">
                  <c:v>1276.6600000000001</c:v>
                </c:pt>
                <c:pt idx="2647">
                  <c:v>1303.82</c:v>
                </c:pt>
                <c:pt idx="2648">
                  <c:v>1335.85</c:v>
                </c:pt>
                <c:pt idx="2649">
                  <c:v>1377.94</c:v>
                </c:pt>
                <c:pt idx="2650">
                  <c:v>1400.63</c:v>
                </c:pt>
                <c:pt idx="2651">
                  <c:v>1418.3</c:v>
                </c:pt>
                <c:pt idx="2652">
                  <c:v>1438.24</c:v>
                </c:pt>
                <c:pt idx="2653">
                  <c:v>1406.82</c:v>
                </c:pt>
                <c:pt idx="2654">
                  <c:v>1420.86</c:v>
                </c:pt>
                <c:pt idx="2655">
                  <c:v>1482.37</c:v>
                </c:pt>
                <c:pt idx="2656">
                  <c:v>1530.62</c:v>
                </c:pt>
                <c:pt idx="2657">
                  <c:v>1503.35</c:v>
                </c:pt>
                <c:pt idx="2658">
                  <c:v>1455.27</c:v>
                </c:pt>
                <c:pt idx="2659">
                  <c:v>1473.99</c:v>
                </c:pt>
                <c:pt idx="2660">
                  <c:v>1526.75</c:v>
                </c:pt>
                <c:pt idx="2661">
                  <c:v>1549.38</c:v>
                </c:pt>
                <c:pt idx="2662">
                  <c:v>1481.14</c:v>
                </c:pt>
                <c:pt idx="2663">
                  <c:v>1468.36</c:v>
                </c:pt>
                <c:pt idx="2664">
                  <c:v>1378.55</c:v>
                </c:pt>
                <c:pt idx="2665">
                  <c:v>1330.63</c:v>
                </c:pt>
                <c:pt idx="2666">
                  <c:v>1322.7</c:v>
                </c:pt>
                <c:pt idx="2667">
                  <c:v>1385.59</c:v>
                </c:pt>
                <c:pt idx="2668">
                  <c:v>1400.38</c:v>
                </c:pt>
                <c:pt idx="2669">
                  <c:v>1280</c:v>
                </c:pt>
                <c:pt idx="2670">
                  <c:v>1267.3800000000001</c:v>
                </c:pt>
                <c:pt idx="2671">
                  <c:v>1282.83</c:v>
                </c:pt>
                <c:pt idx="2672">
                  <c:v>1164.74</c:v>
                </c:pt>
                <c:pt idx="2673">
                  <c:v>968.75</c:v>
                </c:pt>
                <c:pt idx="2674">
                  <c:v>896.24</c:v>
                </c:pt>
                <c:pt idx="2675">
                  <c:v>903.25</c:v>
                </c:pt>
                <c:pt idx="2676">
                  <c:v>825.88</c:v>
                </c:pt>
                <c:pt idx="2677">
                  <c:v>735.09</c:v>
                </c:pt>
                <c:pt idx="2678">
                  <c:v>797.87</c:v>
                </c:pt>
                <c:pt idx="2679">
                  <c:v>872.81</c:v>
                </c:pt>
                <c:pt idx="2680">
                  <c:v>919.14</c:v>
                </c:pt>
                <c:pt idx="2681">
                  <c:v>919.32</c:v>
                </c:pt>
                <c:pt idx="2682">
                  <c:v>986.75</c:v>
                </c:pt>
                <c:pt idx="2683">
                  <c:v>1020.62</c:v>
                </c:pt>
                <c:pt idx="2684">
                  <c:v>1057.07</c:v>
                </c:pt>
                <c:pt idx="2685">
                  <c:v>1036.19</c:v>
                </c:pt>
                <c:pt idx="2686">
                  <c:v>1110.6300000000001</c:v>
                </c:pt>
              </c:numCache>
            </c:numRef>
          </c:yVal>
        </c:ser>
        <c:axId val="95469952"/>
        <c:axId val="95471488"/>
      </c:scatterChart>
      <c:valAx>
        <c:axId val="95469952"/>
        <c:scaling>
          <c:orientation val="minMax"/>
          <c:max val="1949"/>
          <c:min val="1778.0939999999998"/>
        </c:scaling>
        <c:axPos val="b"/>
        <c:majorGridlines/>
        <c:numFmt formatCode="0.000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95471488"/>
        <c:crossesAt val="-10000"/>
        <c:crossBetween val="midCat"/>
        <c:majorUnit val="19.079999999999988"/>
        <c:minorUnit val="4"/>
      </c:valAx>
      <c:valAx>
        <c:axId val="95471488"/>
        <c:scaling>
          <c:orientation val="minMax"/>
          <c:max val="32"/>
          <c:min val="0"/>
        </c:scaling>
        <c:axPos val="l"/>
        <c:majorGridlines/>
        <c:numFmt formatCode="0" sourceLinked="0"/>
        <c:tickLblPos val="nextTo"/>
        <c:crossAx val="95469952"/>
        <c:crossesAt val="0"/>
        <c:crossBetween val="midCat"/>
        <c:majorUnit val="2"/>
        <c:minorUnit val="1.0000000000000068E-4"/>
      </c:valAx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10</xdr:col>
      <xdr:colOff>274320</xdr:colOff>
      <xdr:row>23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274320</xdr:colOff>
      <xdr:row>59</xdr:row>
      <xdr:rowOff>60960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0.23504</cdr:x>
      <cdr:y>0.00354</cdr:y>
    </cdr:from>
    <cdr:to>
      <cdr:x>0.82666</cdr:x>
      <cdr:y>0.14856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76400" y="15206"/>
          <a:ext cx="4219576" cy="622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Continuous USA Stock Market Index</a:t>
          </a:r>
        </a:p>
        <a:p xmlns:a="http://schemas.openxmlformats.org/drawingml/2006/main">
          <a:pPr algn="ctr"/>
          <a:r>
            <a:rPr lang="en-US" sz="1400" b="1"/>
            <a:t>Gridlines at 19.08-Year Intervals</a:t>
          </a:r>
        </a:p>
      </cdr:txBody>
    </cdr:sp>
  </cdr:relSizeAnchor>
  <cdr:relSizeAnchor xmlns:cdr="http://schemas.openxmlformats.org/drawingml/2006/chartDrawing">
    <cdr:from>
      <cdr:x>0.48612</cdr:x>
      <cdr:y>0.90022</cdr:y>
    </cdr:from>
    <cdr:to>
      <cdr:x>0.57692</cdr:x>
      <cdr:y>0.97409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67129" y="3867152"/>
          <a:ext cx="647671" cy="31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Year</a:t>
          </a:r>
        </a:p>
      </cdr:txBody>
    </cdr:sp>
  </cdr:relSizeAnchor>
  <cdr:relSizeAnchor xmlns:cdr="http://schemas.openxmlformats.org/drawingml/2006/chartDrawing">
    <cdr:from>
      <cdr:x>0.64103</cdr:x>
      <cdr:y>0.88692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2031" y="3810002"/>
          <a:ext cx="2560289" cy="485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Sources:  Standard &amp; Poor's Corp.; G. William Schwert;</a:t>
          </a:r>
          <a:r>
            <a:rPr lang="en-US" sz="1100" baseline="0"/>
            <a:t>  Warren &amp; Pearson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0.91173</cdr:y>
    </cdr:from>
    <cdr:to>
      <cdr:x>0.01603</cdr:x>
      <cdr:y>0.99294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918735"/>
          <a:ext cx="114300" cy="4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0.00534</cdr:x>
      <cdr:y>0.06245</cdr:y>
    </cdr:from>
    <cdr:to>
      <cdr:x>0.04006</cdr:x>
      <cdr:y>0.82483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1475613" y="1781969"/>
          <a:ext cx="3275034" cy="247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Stock Market </a:t>
          </a:r>
          <a:r>
            <a:rPr lang="en-US" sz="1400" b="1" baseline="0"/>
            <a:t> (Detrended &amp; Demeaned)</a:t>
          </a:r>
          <a:endParaRPr lang="en-US" sz="14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0.27777</cdr:x>
      <cdr:y>0</cdr:y>
    </cdr:from>
    <cdr:to>
      <cdr:x>0.78125</cdr:x>
      <cdr:y>0.07415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1174" y="0"/>
          <a:ext cx="3590951" cy="400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000" b="1"/>
            <a:t>Continuous Stock Market Index</a:t>
          </a:r>
        </a:p>
      </cdr:txBody>
    </cdr:sp>
  </cdr:relSizeAnchor>
  <cdr:relSizeAnchor xmlns:cdr="http://schemas.openxmlformats.org/drawingml/2006/chartDrawing">
    <cdr:from>
      <cdr:x>0.42869</cdr:x>
      <cdr:y>0.92338</cdr:y>
    </cdr:from>
    <cdr:to>
      <cdr:x>0.58627</cdr:x>
      <cdr:y>0.97458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57546" y="4981598"/>
          <a:ext cx="1123929" cy="27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Decimal</a:t>
          </a:r>
          <a:r>
            <a:rPr lang="en-US" sz="1200" b="1"/>
            <a:t> Date</a:t>
          </a:r>
        </a:p>
      </cdr:txBody>
    </cdr:sp>
  </cdr:relSizeAnchor>
  <cdr:relSizeAnchor xmlns:cdr="http://schemas.openxmlformats.org/drawingml/2006/chartDrawing">
    <cdr:from>
      <cdr:x>0.64103</cdr:x>
      <cdr:y>0.91984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2000" y="4962525"/>
          <a:ext cx="2560320" cy="432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Sources:  Standard &amp; Poor's Corp.; G. William Schwert;</a:t>
          </a:r>
          <a:r>
            <a:rPr lang="en-US" sz="1100" baseline="0"/>
            <a:t>  Warren &amp; Pearson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0.91879</cdr:y>
    </cdr:from>
    <cdr:to>
      <cdr:x>0.34054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023485"/>
          <a:ext cx="24288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  The Unified Cycle Theory Newsletter   http://www.uct-news.com</a:t>
          </a:r>
        </a:p>
      </cdr:txBody>
    </cdr:sp>
  </cdr:relSizeAnchor>
  <cdr:relSizeAnchor xmlns:cdr="http://schemas.openxmlformats.org/drawingml/2006/chartDrawing">
    <cdr:from>
      <cdr:x>0.00534</cdr:x>
      <cdr:y>0.11123</cdr:y>
    </cdr:from>
    <cdr:to>
      <cdr:x>0.04006</cdr:x>
      <cdr:y>0.77507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1628775" y="2266950"/>
          <a:ext cx="3581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Stock Market Level</a:t>
          </a:r>
          <a:r>
            <a:rPr lang="en-US" sz="1400" b="1" baseline="0"/>
            <a:t> (Detrended &amp; Demeaned)</a:t>
          </a:r>
          <a:endParaRPr lang="en-U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23-1 - Month_Stock_Pgram_2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23-2 - Month_Stock_Pgram_2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3375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23-3 - Month_Stock_Pgram_6-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3375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6400000</xdr:colOff>
      <xdr:row>172</xdr:row>
      <xdr:rowOff>113381</xdr:rowOff>
    </xdr:to>
    <xdr:pic>
      <xdr:nvPicPr>
        <xdr:cNvPr id="5" name="Picture 4" descr="23-4 - Month_Stock_Pgram_19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3375" y="26289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Schwert_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inance.yahoo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5260"/>
  <sheetViews>
    <sheetView topLeftCell="N1" workbookViewId="0">
      <pane ySplit="1" topLeftCell="A2" activePane="bottomLeft" state="frozen"/>
      <selection pane="bottomLeft" activeCell="O1" sqref="O1"/>
    </sheetView>
  </sheetViews>
  <sheetFormatPr defaultRowHeight="15"/>
  <cols>
    <col min="1" max="1" width="5.109375" style="7" customWidth="1"/>
    <col min="2" max="2" width="6.33203125" style="8" customWidth="1"/>
    <col min="3" max="3" width="5.44140625" style="9" customWidth="1"/>
    <col min="4" max="4" width="12.44140625" style="9" customWidth="1"/>
    <col min="5" max="5" width="9.21875" style="9" customWidth="1"/>
    <col min="6" max="6" width="12.44140625" style="10" customWidth="1"/>
    <col min="7" max="7" width="10.109375" style="10" customWidth="1"/>
    <col min="8" max="8" width="11.5546875" style="11" customWidth="1"/>
    <col min="9" max="9" width="8.109375" style="10" customWidth="1"/>
    <col min="10" max="10" width="9.109375" style="10" customWidth="1"/>
    <col min="11" max="11" width="2.77734375" style="27" customWidth="1"/>
    <col min="12" max="12" width="6.109375" style="12" customWidth="1"/>
    <col min="13" max="13" width="6.44140625" style="30" customWidth="1"/>
    <col min="14" max="14" width="2.77734375" style="13" customWidth="1"/>
    <col min="15" max="15" width="8.88671875" style="14"/>
    <col min="16" max="16" width="6.77734375" style="14" customWidth="1"/>
    <col min="17" max="17" width="6.88671875" style="16" customWidth="1"/>
    <col min="18" max="18" width="5.77734375" style="32" customWidth="1"/>
    <col min="19" max="19" width="6" style="32" customWidth="1"/>
    <col min="20" max="20" width="5.88671875" style="32" customWidth="1"/>
    <col min="21" max="21" width="0.5546875" style="16" customWidth="1"/>
    <col min="22" max="22" width="10.44140625" style="16" customWidth="1"/>
    <col min="23" max="23" width="5.33203125" style="16" customWidth="1"/>
    <col min="24" max="24" width="5.109375" style="16" customWidth="1"/>
    <col min="25" max="25" width="5.33203125" style="16" customWidth="1"/>
    <col min="26" max="26" width="7.33203125" style="16" customWidth="1"/>
    <col min="27" max="27" width="0.5546875" style="69" customWidth="1"/>
    <col min="28" max="28" width="7.33203125" style="16" customWidth="1"/>
    <col min="29" max="29" width="6.109375" style="16" customWidth="1"/>
    <col min="30" max="30" width="4.6640625" style="16" customWidth="1"/>
    <col min="31" max="31" width="4.6640625" style="87" customWidth="1"/>
    <col min="32" max="32" width="8.33203125" style="16" customWidth="1"/>
    <col min="33" max="33" width="2.77734375" style="16" customWidth="1"/>
    <col min="34" max="34" width="8.88671875" style="16"/>
    <col min="35" max="35" width="6.88671875" style="16" customWidth="1"/>
    <col min="36" max="36" width="7.6640625" style="16" customWidth="1"/>
    <col min="37" max="37" width="5.77734375" style="16" customWidth="1"/>
    <col min="38" max="38" width="6.109375" style="16" customWidth="1"/>
    <col min="39" max="39" width="5.109375" style="16" customWidth="1"/>
    <col min="40" max="40" width="0.5546875" style="16" customWidth="1"/>
    <col min="41" max="41" width="10.6640625" style="16" customWidth="1"/>
    <col min="42" max="42" width="5.44140625" style="16" customWidth="1"/>
    <col min="43" max="43" width="5.109375" style="16" customWidth="1"/>
    <col min="44" max="44" width="5.21875" style="16" customWidth="1"/>
    <col min="45" max="45" width="7.33203125" style="16" customWidth="1"/>
    <col min="46" max="46" width="0.5546875" style="69" customWidth="1"/>
    <col min="47" max="47" width="7.33203125" style="16" customWidth="1"/>
    <col min="48" max="48" width="6.33203125" style="16" customWidth="1"/>
    <col min="49" max="49" width="4.5546875" style="16" customWidth="1"/>
    <col min="50" max="50" width="8.5546875" style="16" customWidth="1"/>
    <col min="51" max="51" width="2.77734375" style="16" customWidth="1"/>
    <col min="52" max="52" width="9.44140625" style="16" customWidth="1"/>
    <col min="53" max="53" width="7.44140625" style="16" customWidth="1"/>
    <col min="54" max="54" width="8.109375" style="16" customWidth="1"/>
    <col min="55" max="55" width="6.6640625" style="16" customWidth="1"/>
    <col min="56" max="56" width="5.6640625" style="16" customWidth="1"/>
    <col min="57" max="57" width="5" style="16" customWidth="1"/>
    <col min="58" max="58" width="0.5546875" style="16" customWidth="1"/>
    <col min="59" max="59" width="10.44140625" style="16" customWidth="1"/>
    <col min="60" max="60" width="5.21875" style="16" customWidth="1"/>
    <col min="61" max="61" width="5.77734375" style="16" customWidth="1"/>
    <col min="62" max="62" width="5.88671875" style="16" customWidth="1"/>
    <col min="63" max="63" width="7.21875" style="16" customWidth="1"/>
    <col min="64" max="64" width="0.5546875" style="69" customWidth="1"/>
    <col min="65" max="65" width="6.33203125" style="16" customWidth="1"/>
    <col min="66" max="66" width="5.88671875" style="16" customWidth="1"/>
    <col min="67" max="67" width="4.5546875" style="74" customWidth="1"/>
    <col min="68" max="68" width="8.6640625" style="16" customWidth="1"/>
    <col min="69" max="69" width="2.77734375" style="16" customWidth="1"/>
    <col min="70" max="78" width="8.88671875" style="16"/>
  </cols>
  <sheetData>
    <row r="1" spans="1:78" s="1" customFormat="1" ht="15.75">
      <c r="A1" s="18" t="s">
        <v>1</v>
      </c>
      <c r="B1" s="19" t="s">
        <v>0</v>
      </c>
      <c r="C1" s="20" t="s">
        <v>2</v>
      </c>
      <c r="D1" s="20" t="s">
        <v>3</v>
      </c>
      <c r="E1" s="20" t="s">
        <v>4</v>
      </c>
      <c r="F1" s="21" t="s">
        <v>21</v>
      </c>
      <c r="G1" s="21" t="s">
        <v>22</v>
      </c>
      <c r="H1" s="22" t="s">
        <v>16</v>
      </c>
      <c r="I1" s="21" t="s">
        <v>19</v>
      </c>
      <c r="J1" s="21" t="s">
        <v>20</v>
      </c>
      <c r="K1" s="26"/>
      <c r="L1" s="23" t="s">
        <v>81</v>
      </c>
      <c r="M1" s="29" t="s">
        <v>82</v>
      </c>
      <c r="N1" s="24"/>
      <c r="O1" s="51" t="s">
        <v>43</v>
      </c>
      <c r="P1" s="46" t="s">
        <v>44</v>
      </c>
      <c r="Q1" s="46" t="s">
        <v>45</v>
      </c>
      <c r="R1" s="46" t="s">
        <v>46</v>
      </c>
      <c r="S1" s="46" t="s">
        <v>47</v>
      </c>
      <c r="T1" s="46" t="s">
        <v>48</v>
      </c>
      <c r="U1" s="49"/>
      <c r="V1" s="60" t="s">
        <v>49</v>
      </c>
      <c r="W1" s="65" t="s">
        <v>50</v>
      </c>
      <c r="X1" s="34" t="s">
        <v>51</v>
      </c>
      <c r="Y1" s="62" t="s">
        <v>52</v>
      </c>
      <c r="Z1" s="62" t="s">
        <v>53</v>
      </c>
      <c r="AA1" s="67"/>
      <c r="AB1" s="62" t="s">
        <v>97</v>
      </c>
      <c r="AC1" s="62" t="s">
        <v>103</v>
      </c>
      <c r="AD1" s="62" t="s">
        <v>98</v>
      </c>
      <c r="AE1" s="83" t="s">
        <v>107</v>
      </c>
      <c r="AF1" s="62" t="s">
        <v>99</v>
      </c>
      <c r="AG1" s="43"/>
      <c r="AH1" s="51" t="s">
        <v>43</v>
      </c>
      <c r="AI1" s="46" t="s">
        <v>44</v>
      </c>
      <c r="AJ1" s="46" t="s">
        <v>84</v>
      </c>
      <c r="AK1" s="46" t="s">
        <v>46</v>
      </c>
      <c r="AL1" s="46" t="s">
        <v>85</v>
      </c>
      <c r="AM1" s="46" t="s">
        <v>86</v>
      </c>
      <c r="AN1" s="49"/>
      <c r="AO1" s="60" t="s">
        <v>49</v>
      </c>
      <c r="AP1" s="65" t="s">
        <v>50</v>
      </c>
      <c r="AQ1" s="34" t="s">
        <v>88</v>
      </c>
      <c r="AR1" s="62" t="s">
        <v>89</v>
      </c>
      <c r="AS1" s="62" t="s">
        <v>53</v>
      </c>
      <c r="AT1" s="67"/>
      <c r="AU1" s="62" t="s">
        <v>100</v>
      </c>
      <c r="AV1" s="62" t="s">
        <v>103</v>
      </c>
      <c r="AW1" s="62" t="s">
        <v>98</v>
      </c>
      <c r="AX1" s="62" t="s">
        <v>99</v>
      </c>
      <c r="AY1" s="43"/>
      <c r="AZ1" s="51" t="s">
        <v>43</v>
      </c>
      <c r="BA1" s="46" t="s">
        <v>44</v>
      </c>
      <c r="BB1" s="46" t="s">
        <v>91</v>
      </c>
      <c r="BC1" s="46" t="s">
        <v>46</v>
      </c>
      <c r="BD1" s="46" t="s">
        <v>92</v>
      </c>
      <c r="BE1" s="46" t="s">
        <v>93</v>
      </c>
      <c r="BF1" s="49"/>
      <c r="BG1" s="60" t="s">
        <v>49</v>
      </c>
      <c r="BH1" s="65" t="s">
        <v>50</v>
      </c>
      <c r="BI1" s="34" t="s">
        <v>95</v>
      </c>
      <c r="BJ1" s="62" t="s">
        <v>96</v>
      </c>
      <c r="BK1" s="62" t="s">
        <v>53</v>
      </c>
      <c r="BL1" s="67"/>
      <c r="BM1" s="62" t="s">
        <v>101</v>
      </c>
      <c r="BN1" s="62" t="s">
        <v>103</v>
      </c>
      <c r="BO1" s="71" t="s">
        <v>98</v>
      </c>
      <c r="BP1" s="62" t="s">
        <v>99</v>
      </c>
      <c r="BQ1" s="43"/>
      <c r="BR1" s="25"/>
      <c r="BS1" s="25"/>
      <c r="BT1" s="25"/>
      <c r="BU1" s="25"/>
      <c r="BV1" s="25"/>
      <c r="BW1" s="25"/>
      <c r="BX1" s="25"/>
      <c r="BY1" s="25"/>
      <c r="BZ1" s="25"/>
    </row>
    <row r="2" spans="1:78" s="1" customFormat="1" ht="14.1" customHeight="1">
      <c r="A2" s="7"/>
      <c r="B2" s="8">
        <f t="shared" ref="B2:B3" si="0">B3-(1/12)</f>
        <v>1786.0416666670146</v>
      </c>
      <c r="C2" s="9"/>
      <c r="D2" s="9"/>
      <c r="E2" s="9"/>
      <c r="F2" s="10">
        <v>90</v>
      </c>
      <c r="G2" s="10"/>
      <c r="H2" s="11"/>
      <c r="I2" s="10"/>
      <c r="J2" s="10"/>
      <c r="K2" s="27"/>
      <c r="L2" s="31">
        <f t="shared" ref="L2:L65" si="1">B2</f>
        <v>1786.0416666670146</v>
      </c>
      <c r="M2" s="30">
        <f t="shared" ref="M2:M24" si="2">M3</f>
        <v>1.8843683083511775</v>
      </c>
      <c r="N2" s="13"/>
      <c r="O2" s="50" t="s">
        <v>54</v>
      </c>
      <c r="P2" s="47">
        <f>Q2-(0.235745306106089/2)</f>
        <v>1783.7594953469468</v>
      </c>
      <c r="Q2" s="47">
        <v>1783.8773679999999</v>
      </c>
      <c r="R2" s="47"/>
      <c r="S2" s="47"/>
      <c r="T2" s="47"/>
      <c r="U2" s="45"/>
      <c r="V2" s="59" t="s">
        <v>55</v>
      </c>
      <c r="W2" s="57"/>
      <c r="X2" s="35">
        <v>5</v>
      </c>
      <c r="Y2" s="61"/>
      <c r="Z2" s="61"/>
      <c r="AA2" s="68"/>
      <c r="AB2" s="61">
        <f xml:space="preserve"> SIN((2*PI()*(Q2-2000+AC2)/2.1217077549548) + 0.707378034)</f>
        <v>0.2873688890166855</v>
      </c>
      <c r="AC2" s="61">
        <v>-0.432</v>
      </c>
      <c r="AD2" s="72">
        <v>-4</v>
      </c>
      <c r="AE2" s="84">
        <v>-0.122</v>
      </c>
      <c r="AF2" s="61">
        <f>CORREL(T80:T515,AB84:AB519)</f>
        <v>-0.12226053357388957</v>
      </c>
      <c r="AG2" s="44"/>
      <c r="AH2" s="50" t="s">
        <v>54</v>
      </c>
      <c r="AI2" s="47">
        <f>AJ2-(0.707235918318267/2)</f>
        <v>1777.1586270408407</v>
      </c>
      <c r="AJ2" s="47">
        <v>1777.5122449999999</v>
      </c>
      <c r="AK2" s="47"/>
      <c r="AL2" s="47"/>
      <c r="AM2" s="47"/>
      <c r="AN2" s="45"/>
      <c r="AO2" s="59" t="s">
        <v>55</v>
      </c>
      <c r="AP2" s="57"/>
      <c r="AQ2" s="35">
        <v>5</v>
      </c>
      <c r="AR2" s="61"/>
      <c r="AS2" s="61"/>
      <c r="AT2" s="68"/>
      <c r="AU2" s="61">
        <f xml:space="preserve"> SIN((2*PI()*(AJ2-2000+AV2)/6.3651232648644) + 1.28299025)</f>
        <v>0.85620383392231125</v>
      </c>
      <c r="AV2" s="61">
        <v>0.55000000000000004</v>
      </c>
      <c r="AW2" s="72">
        <v>-4</v>
      </c>
      <c r="AX2" s="61">
        <f>CORREL(AM26:AM327,AU30:AU331)</f>
        <v>-0.13055324280836933</v>
      </c>
      <c r="AY2" s="44"/>
      <c r="AZ2" s="50" t="s">
        <v>54</v>
      </c>
      <c r="BA2" s="47">
        <f>BB2-(2.1217077549548/2)</f>
        <v>1763.7211451225226</v>
      </c>
      <c r="BB2" s="47">
        <v>1764.781999</v>
      </c>
      <c r="BC2" s="47"/>
      <c r="BD2" s="47"/>
      <c r="BE2" s="47"/>
      <c r="BF2" s="45"/>
      <c r="BG2" s="59" t="s">
        <v>55</v>
      </c>
      <c r="BH2" s="57"/>
      <c r="BI2" s="35">
        <v>8</v>
      </c>
      <c r="BJ2" s="61"/>
      <c r="BK2" s="61"/>
      <c r="BL2" s="68"/>
      <c r="BM2" s="61">
        <f xml:space="preserve"> SIN((2*PI()*(BB2-2000+BN2)/19.0953697945932) + 5.663651193)</f>
        <v>-0.5000001580465615</v>
      </c>
      <c r="BN2" s="61">
        <v>0</v>
      </c>
      <c r="BO2" s="72">
        <v>-4</v>
      </c>
      <c r="BP2" s="61">
        <f>CORREL(BE16:BE114,BM20:BM118)</f>
        <v>-0.1033755177036508</v>
      </c>
      <c r="BQ2" s="44"/>
      <c r="BR2" s="15"/>
      <c r="BS2" s="15"/>
      <c r="BT2" s="15"/>
      <c r="BU2" s="15"/>
      <c r="BV2" s="15"/>
      <c r="BW2" s="15"/>
      <c r="BX2" s="15"/>
      <c r="BY2" s="15"/>
      <c r="BZ2" s="15"/>
    </row>
    <row r="3" spans="1:78" s="1" customFormat="1" ht="14.1" customHeight="1">
      <c r="A3" s="7"/>
      <c r="B3" s="8">
        <f t="shared" si="0"/>
        <v>1786.1250000003479</v>
      </c>
      <c r="C3" s="9"/>
      <c r="D3" s="9"/>
      <c r="E3" s="9"/>
      <c r="F3" s="10">
        <v>90</v>
      </c>
      <c r="G3" s="10"/>
      <c r="H3" s="11"/>
      <c r="I3" s="10"/>
      <c r="J3" s="10"/>
      <c r="K3" s="27"/>
      <c r="L3" s="31">
        <f t="shared" si="1"/>
        <v>1786.1250000003479</v>
      </c>
      <c r="M3" s="30">
        <f t="shared" si="2"/>
        <v>1.8843683083511775</v>
      </c>
      <c r="N3" s="13"/>
      <c r="O3" s="52" t="s">
        <v>56</v>
      </c>
      <c r="P3" s="47">
        <f>P2+0.235745306106089</f>
        <v>1783.9952406530529</v>
      </c>
      <c r="Q3" s="47">
        <f>Q2+0.235745306106089</f>
        <v>1784.113113306106</v>
      </c>
      <c r="R3" s="47"/>
      <c r="S3" s="47"/>
      <c r="T3" s="47"/>
      <c r="U3" s="48"/>
      <c r="V3" s="59" t="s">
        <v>57</v>
      </c>
      <c r="W3" s="57"/>
      <c r="X3" s="35">
        <f>IF(X2=9, 1, X2+1)</f>
        <v>6</v>
      </c>
      <c r="Y3" s="61"/>
      <c r="Z3" s="61"/>
      <c r="AA3" s="68"/>
      <c r="AB3" s="61">
        <f t="shared" ref="AB3:AB9" si="3" xml:space="preserve"> SIN((2*PI()*(Q3-2000+AC3)/2.1217077549548) + 0.707378034)</f>
        <v>0.83581215854010038</v>
      </c>
      <c r="AC3" s="61">
        <f>AC2</f>
        <v>-0.432</v>
      </c>
      <c r="AD3" s="72">
        <v>-3</v>
      </c>
      <c r="AE3" s="84">
        <v>-6.5000000000000002E-2</v>
      </c>
      <c r="AF3" s="61">
        <f>CORREL(T80:T515,AB83:AB518)</f>
        <v>-6.4966608374394427E-2</v>
      </c>
      <c r="AG3" s="44"/>
      <c r="AH3" s="52" t="s">
        <v>83</v>
      </c>
      <c r="AI3" s="47">
        <f>AI2+0.707235918318267</f>
        <v>1777.8658629591589</v>
      </c>
      <c r="AJ3" s="47">
        <f>AJ2+0.707235918318267</f>
        <v>1778.2194809183181</v>
      </c>
      <c r="AK3" s="47"/>
      <c r="AL3" s="47"/>
      <c r="AM3" s="47"/>
      <c r="AN3" s="48"/>
      <c r="AO3" s="59" t="s">
        <v>57</v>
      </c>
      <c r="AP3" s="57"/>
      <c r="AQ3" s="35">
        <f>IF(AQ2=9, 1, AQ2+1)</f>
        <v>6</v>
      </c>
      <c r="AR3" s="61"/>
      <c r="AS3" s="61"/>
      <c r="AT3" s="68"/>
      <c r="AU3" s="61">
        <f t="shared" ref="AU3:AU8" si="4" xml:space="preserve"> SIN((2*PI()*(AJ3-2000+AV3)/6.3651232648644) + 1.28299025)</f>
        <v>0.32380157722743874</v>
      </c>
      <c r="AV3" s="61">
        <f>AV2</f>
        <v>0.55000000000000004</v>
      </c>
      <c r="AW3" s="72">
        <v>-3</v>
      </c>
      <c r="AX3" s="61">
        <f>CORREL(AM26:AM327,AU29:AU330)</f>
        <v>-6.9413979338598358E-2</v>
      </c>
      <c r="AY3" s="44"/>
      <c r="AZ3" s="52" t="s">
        <v>90</v>
      </c>
      <c r="BA3" s="47">
        <f>BA2+2.1217077549548</f>
        <v>1765.8428528774773</v>
      </c>
      <c r="BB3" s="47">
        <f>BB2+2.1217077549548</f>
        <v>1766.9037067549548</v>
      </c>
      <c r="BC3" s="47"/>
      <c r="BD3" s="47"/>
      <c r="BE3" s="47"/>
      <c r="BF3" s="48"/>
      <c r="BG3" s="59" t="s">
        <v>57</v>
      </c>
      <c r="BH3" s="57"/>
      <c r="BI3" s="35">
        <f>IF(BI2=9, 1, BI2+1)</f>
        <v>9</v>
      </c>
      <c r="BJ3" s="61"/>
      <c r="BK3" s="61"/>
      <c r="BL3" s="68"/>
      <c r="BM3" s="61">
        <f t="shared" ref="BM3:BM10" si="5" xml:space="preserve"> SIN((2*PI()*(BB3-2000+BN3)/19.0953697945932) + 5.663651193)</f>
        <v>-0.93969268320335275</v>
      </c>
      <c r="BN3" s="61">
        <f>BN2</f>
        <v>0</v>
      </c>
      <c r="BO3" s="72">
        <v>-3</v>
      </c>
      <c r="BP3" s="61">
        <f>CORREL(BE16:BE114,BM19:BM117)</f>
        <v>0.13962596569089566</v>
      </c>
      <c r="BQ3" s="44"/>
      <c r="BR3" s="15"/>
      <c r="BS3" s="15"/>
      <c r="BT3" s="15"/>
      <c r="BU3" s="15"/>
      <c r="BV3" s="15"/>
      <c r="BW3" s="15"/>
      <c r="BX3" s="15"/>
      <c r="BY3" s="15"/>
      <c r="BZ3" s="15"/>
    </row>
    <row r="4" spans="1:78" s="1" customFormat="1" ht="14.1" customHeight="1">
      <c r="A4" s="7"/>
      <c r="B4" s="8">
        <f t="shared" ref="B4:B67" si="6">B5-(1/12)</f>
        <v>1786.2083333336811</v>
      </c>
      <c r="C4" s="9"/>
      <c r="D4" s="9"/>
      <c r="E4" s="9"/>
      <c r="F4" s="10">
        <v>90</v>
      </c>
      <c r="G4" s="10"/>
      <c r="H4" s="11"/>
      <c r="I4" s="10"/>
      <c r="J4" s="10"/>
      <c r="K4" s="27"/>
      <c r="L4" s="31">
        <f t="shared" si="1"/>
        <v>1786.2083333336811</v>
      </c>
      <c r="M4" s="30">
        <f t="shared" si="2"/>
        <v>1.8843683083511775</v>
      </c>
      <c r="N4" s="13"/>
      <c r="O4" s="50"/>
      <c r="P4" s="47">
        <f t="shared" ref="P4:P67" si="7">P3+0.235745306106089</f>
        <v>1784.2309859591589</v>
      </c>
      <c r="Q4" s="47">
        <f t="shared" ref="Q4:Q67" si="8">Q3+0.235745306106089</f>
        <v>1784.3488586122121</v>
      </c>
      <c r="R4" s="47"/>
      <c r="S4" s="47"/>
      <c r="T4" s="47"/>
      <c r="U4" s="48"/>
      <c r="V4" s="59" t="s">
        <v>58</v>
      </c>
      <c r="W4" s="57"/>
      <c r="X4" s="35">
        <f t="shared" ref="X4:X33" si="9">IF(X3=9, 1, X3+1)</f>
        <v>7</v>
      </c>
      <c r="Y4" s="61"/>
      <c r="Z4" s="61"/>
      <c r="AA4" s="68"/>
      <c r="AB4" s="61">
        <f t="shared" si="3"/>
        <v>0.993169630065175</v>
      </c>
      <c r="AC4" s="61">
        <f t="shared" ref="AC4:AC9" si="10">AC3</f>
        <v>-0.432</v>
      </c>
      <c r="AD4" s="72">
        <v>-2</v>
      </c>
      <c r="AE4" s="84">
        <v>2.3E-2</v>
      </c>
      <c r="AF4" s="61">
        <f>CORREL(T80:T515,AB82:AB517)</f>
        <v>2.2720263015668013E-2</v>
      </c>
      <c r="AG4" s="44"/>
      <c r="AH4" s="50"/>
      <c r="AI4" s="47">
        <f t="shared" ref="AI4:AI67" si="11">AI3+0.707235918318267</f>
        <v>1778.5730988774772</v>
      </c>
      <c r="AJ4" s="47">
        <f t="shared" ref="AJ4:AJ67" si="12">AJ3+0.707235918318267</f>
        <v>1778.9267168366364</v>
      </c>
      <c r="AK4" s="47"/>
      <c r="AL4" s="47"/>
      <c r="AM4" s="47"/>
      <c r="AN4" s="48"/>
      <c r="AO4" s="59" t="s">
        <v>58</v>
      </c>
      <c r="AP4" s="57"/>
      <c r="AQ4" s="35">
        <f t="shared" ref="AQ4:AQ29" si="13">IF(AQ3=9, 1, AQ3+1)</f>
        <v>7</v>
      </c>
      <c r="AR4" s="61"/>
      <c r="AS4" s="61"/>
      <c r="AT4" s="68"/>
      <c r="AU4" s="61">
        <f t="shared" si="4"/>
        <v>-0.36011103610582479</v>
      </c>
      <c r="AV4" s="61">
        <f t="shared" ref="AV4:AV8" si="14">AV3</f>
        <v>0.55000000000000004</v>
      </c>
      <c r="AW4" s="72">
        <v>-2</v>
      </c>
      <c r="AX4" s="61">
        <f>CORREL(AM26:AM327,AU28:AU329)</f>
        <v>2.4049808899411617E-2</v>
      </c>
      <c r="AY4" s="44"/>
      <c r="AZ4" s="50"/>
      <c r="BA4" s="47">
        <f t="shared" ref="BA4:BA67" si="15">BA3+2.1217077549548</f>
        <v>1767.964560632432</v>
      </c>
      <c r="BB4" s="47">
        <f t="shared" ref="BB4:BB67" si="16">BB3+2.1217077549548</f>
        <v>1769.0254145099095</v>
      </c>
      <c r="BC4" s="47"/>
      <c r="BD4" s="47"/>
      <c r="BE4" s="47"/>
      <c r="BF4" s="48"/>
      <c r="BG4" s="59" t="s">
        <v>58</v>
      </c>
      <c r="BH4" s="57"/>
      <c r="BI4" s="35">
        <f t="shared" ref="BI4:BI30" si="17">IF(BI3=9, 1, BI3+1)</f>
        <v>1</v>
      </c>
      <c r="BJ4" s="61"/>
      <c r="BK4" s="61"/>
      <c r="BL4" s="68"/>
      <c r="BM4" s="61">
        <f t="shared" si="5"/>
        <v>-0.93969255836844756</v>
      </c>
      <c r="BN4" s="61">
        <f t="shared" ref="BN4:BN10" si="18">BN3</f>
        <v>0</v>
      </c>
      <c r="BO4" s="72">
        <v>-2</v>
      </c>
      <c r="BP4" s="61">
        <f>CORREL(BE16:BE114,BM18:BM116)</f>
        <v>0.31729490796892462</v>
      </c>
      <c r="BQ4" s="44"/>
      <c r="BR4" s="15"/>
      <c r="BS4" s="15"/>
      <c r="BT4" s="15"/>
      <c r="BU4" s="15"/>
      <c r="BV4" s="15"/>
      <c r="BW4" s="15"/>
      <c r="BX4" s="15"/>
      <c r="BY4" s="15"/>
      <c r="BZ4" s="15"/>
    </row>
    <row r="5" spans="1:78" s="1" customFormat="1" ht="14.1" customHeight="1">
      <c r="A5" s="7"/>
      <c r="B5" s="8">
        <f t="shared" si="6"/>
        <v>1786.2916666670144</v>
      </c>
      <c r="C5" s="9"/>
      <c r="D5" s="9"/>
      <c r="E5" s="9"/>
      <c r="F5" s="10">
        <v>90</v>
      </c>
      <c r="G5" s="10"/>
      <c r="H5" s="11"/>
      <c r="I5" s="10"/>
      <c r="J5" s="10"/>
      <c r="K5" s="27"/>
      <c r="L5" s="31">
        <f t="shared" si="1"/>
        <v>1786.2916666670144</v>
      </c>
      <c r="M5" s="30">
        <f t="shared" si="2"/>
        <v>1.8843683083511775</v>
      </c>
      <c r="N5" s="13"/>
      <c r="O5" s="50" t="s">
        <v>59</v>
      </c>
      <c r="P5" s="47">
        <f t="shared" si="7"/>
        <v>1784.466731265265</v>
      </c>
      <c r="Q5" s="47">
        <f t="shared" si="8"/>
        <v>1784.5846039183182</v>
      </c>
      <c r="R5" s="47"/>
      <c r="S5" s="47"/>
      <c r="T5" s="47"/>
      <c r="U5" s="48"/>
      <c r="V5" s="59" t="s">
        <v>60</v>
      </c>
      <c r="W5" s="57"/>
      <c r="X5" s="35">
        <f t="shared" si="9"/>
        <v>8</v>
      </c>
      <c r="Y5" s="61"/>
      <c r="Z5" s="61"/>
      <c r="AA5" s="68"/>
      <c r="AB5" s="61">
        <f t="shared" si="3"/>
        <v>0.68581199383183566</v>
      </c>
      <c r="AC5" s="61">
        <f t="shared" si="10"/>
        <v>-0.432</v>
      </c>
      <c r="AD5" s="72">
        <v>-1</v>
      </c>
      <c r="AE5" s="84">
        <v>0.1</v>
      </c>
      <c r="AF5" s="75">
        <f>CORREL(T80:T515,AB81:AB516)</f>
        <v>9.9862779662957826E-2</v>
      </c>
      <c r="AG5" s="44"/>
      <c r="AH5" s="50" t="s">
        <v>59</v>
      </c>
      <c r="AI5" s="47">
        <f t="shared" si="11"/>
        <v>1779.2803347957954</v>
      </c>
      <c r="AJ5" s="47">
        <f t="shared" si="12"/>
        <v>1779.6339527549546</v>
      </c>
      <c r="AK5" s="47"/>
      <c r="AL5" s="47"/>
      <c r="AM5" s="47"/>
      <c r="AN5" s="48"/>
      <c r="AO5" s="59" t="s">
        <v>87</v>
      </c>
      <c r="AP5" s="57"/>
      <c r="AQ5" s="35">
        <f t="shared" si="13"/>
        <v>8</v>
      </c>
      <c r="AR5" s="61"/>
      <c r="AS5" s="61"/>
      <c r="AT5" s="68"/>
      <c r="AU5" s="61">
        <f t="shared" si="4"/>
        <v>-0.87552369345681524</v>
      </c>
      <c r="AV5" s="61">
        <f t="shared" si="14"/>
        <v>0.55000000000000004</v>
      </c>
      <c r="AW5" s="72">
        <v>-1</v>
      </c>
      <c r="AX5" s="75">
        <f>CORREL(AM26:AM327,AU27:AU328)</f>
        <v>0.10638096351212549</v>
      </c>
      <c r="AY5" s="44"/>
      <c r="AZ5" s="50" t="s">
        <v>59</v>
      </c>
      <c r="BA5" s="47">
        <f t="shared" si="15"/>
        <v>1770.0862683873868</v>
      </c>
      <c r="BB5" s="47">
        <f t="shared" si="16"/>
        <v>1771.1471222648643</v>
      </c>
      <c r="BC5" s="47"/>
      <c r="BD5" s="47"/>
      <c r="BE5" s="47"/>
      <c r="BF5" s="48"/>
      <c r="BG5" s="59" t="s">
        <v>94</v>
      </c>
      <c r="BH5" s="57"/>
      <c r="BI5" s="35">
        <f t="shared" si="17"/>
        <v>2</v>
      </c>
      <c r="BJ5" s="61"/>
      <c r="BK5" s="61"/>
      <c r="BL5" s="68"/>
      <c r="BM5" s="61">
        <f t="shared" si="5"/>
        <v>-0.49999984195348551</v>
      </c>
      <c r="BN5" s="61">
        <f t="shared" si="18"/>
        <v>0</v>
      </c>
      <c r="BO5" s="72">
        <v>-1</v>
      </c>
      <c r="BP5" s="75">
        <f>CORREL(BE16:BE114,BM17:BM115)</f>
        <v>0.3464980364681936</v>
      </c>
      <c r="BQ5" s="44"/>
      <c r="BR5" s="15"/>
      <c r="BS5" s="15"/>
      <c r="BT5" s="15"/>
      <c r="BU5" s="15"/>
      <c r="BV5" s="15"/>
      <c r="BW5" s="15"/>
      <c r="BX5" s="15"/>
      <c r="BY5" s="15"/>
      <c r="BZ5" s="15"/>
    </row>
    <row r="6" spans="1:78" s="1" customFormat="1" ht="14.1" customHeight="1">
      <c r="A6" s="7"/>
      <c r="B6" s="8">
        <f t="shared" si="6"/>
        <v>1786.3750000003477</v>
      </c>
      <c r="C6" s="9"/>
      <c r="D6" s="9"/>
      <c r="E6" s="9"/>
      <c r="F6" s="10">
        <v>90</v>
      </c>
      <c r="G6" s="10"/>
      <c r="H6" s="11"/>
      <c r="I6" s="10"/>
      <c r="J6" s="10"/>
      <c r="K6" s="27"/>
      <c r="L6" s="31">
        <f t="shared" si="1"/>
        <v>1786.3750000003477</v>
      </c>
      <c r="M6" s="30">
        <f t="shared" si="2"/>
        <v>1.8843683083511775</v>
      </c>
      <c r="N6" s="13"/>
      <c r="O6" s="50" t="s">
        <v>61</v>
      </c>
      <c r="P6" s="47">
        <f t="shared" si="7"/>
        <v>1784.7024765713711</v>
      </c>
      <c r="Q6" s="47">
        <f t="shared" si="8"/>
        <v>1784.8203492244243</v>
      </c>
      <c r="R6" s="47"/>
      <c r="S6" s="47"/>
      <c r="T6" s="47"/>
      <c r="U6" s="48"/>
      <c r="V6" s="59"/>
      <c r="W6" s="57"/>
      <c r="X6" s="35">
        <f t="shared" si="9"/>
        <v>9</v>
      </c>
      <c r="Y6" s="61"/>
      <c r="Z6" s="61"/>
      <c r="AA6" s="68"/>
      <c r="AB6" s="61">
        <f t="shared" si="3"/>
        <v>5.7555303733287294E-2</v>
      </c>
      <c r="AC6" s="61">
        <f t="shared" si="10"/>
        <v>-0.432</v>
      </c>
      <c r="AD6" s="77">
        <v>0</v>
      </c>
      <c r="AE6" s="85">
        <v>0.13</v>
      </c>
      <c r="AF6" s="75">
        <f>CORREL(T80:T515,AB80:AB515)</f>
        <v>0.13019730014620154</v>
      </c>
      <c r="AG6" s="44"/>
      <c r="AH6" s="50" t="s">
        <v>61</v>
      </c>
      <c r="AI6" s="47">
        <f t="shared" si="11"/>
        <v>1779.9875707141136</v>
      </c>
      <c r="AJ6" s="47">
        <f t="shared" si="12"/>
        <v>1780.3411886732729</v>
      </c>
      <c r="AK6" s="47"/>
      <c r="AL6" s="47"/>
      <c r="AM6" s="47"/>
      <c r="AN6" s="48"/>
      <c r="AO6" s="59"/>
      <c r="AP6" s="57"/>
      <c r="AQ6" s="35">
        <f t="shared" si="13"/>
        <v>9</v>
      </c>
      <c r="AR6" s="61"/>
      <c r="AS6" s="61"/>
      <c r="AT6" s="68"/>
      <c r="AU6" s="61">
        <f t="shared" si="4"/>
        <v>-0.98126908427738579</v>
      </c>
      <c r="AV6" s="61">
        <f t="shared" si="14"/>
        <v>0.55000000000000004</v>
      </c>
      <c r="AW6" s="77">
        <v>0</v>
      </c>
      <c r="AX6" s="75">
        <f>CORREL(AM26:AM327,AU26:AU327)</f>
        <v>0.13896992519946652</v>
      </c>
      <c r="AY6" s="44"/>
      <c r="AZ6" s="50" t="s">
        <v>61</v>
      </c>
      <c r="BA6" s="47">
        <f t="shared" si="15"/>
        <v>1772.2079761423415</v>
      </c>
      <c r="BB6" s="47">
        <f t="shared" si="16"/>
        <v>1773.268830019819</v>
      </c>
      <c r="BC6" s="47"/>
      <c r="BD6" s="47"/>
      <c r="BE6" s="47"/>
      <c r="BF6" s="48"/>
      <c r="BG6" s="59"/>
      <c r="BH6" s="57"/>
      <c r="BI6" s="35">
        <f t="shared" si="17"/>
        <v>3</v>
      </c>
      <c r="BJ6" s="61"/>
      <c r="BK6" s="61"/>
      <c r="BL6" s="68"/>
      <c r="BM6" s="61">
        <f t="shared" si="5"/>
        <v>0.17364835739076825</v>
      </c>
      <c r="BN6" s="61">
        <f t="shared" si="18"/>
        <v>0</v>
      </c>
      <c r="BO6" s="77">
        <v>0</v>
      </c>
      <c r="BP6" s="75">
        <f>CORREL(BE16:BE114,BM16:BM114)</f>
        <v>0.21357088280727365</v>
      </c>
      <c r="BQ6" s="44"/>
      <c r="BR6" s="15"/>
      <c r="BS6" s="15"/>
      <c r="BT6" s="15"/>
      <c r="BU6" s="15"/>
      <c r="BV6" s="15"/>
      <c r="BW6" s="15"/>
      <c r="BX6" s="15"/>
      <c r="BY6" s="15"/>
      <c r="BZ6" s="15"/>
    </row>
    <row r="7" spans="1:78" s="1" customFormat="1" ht="14.1" customHeight="1">
      <c r="A7" s="7"/>
      <c r="B7" s="8">
        <f t="shared" si="6"/>
        <v>1786.4583333336809</v>
      </c>
      <c r="C7" s="9"/>
      <c r="D7" s="9"/>
      <c r="E7" s="9"/>
      <c r="F7" s="10">
        <v>90</v>
      </c>
      <c r="G7" s="10"/>
      <c r="H7" s="11"/>
      <c r="I7" s="10"/>
      <c r="J7" s="10"/>
      <c r="K7" s="27"/>
      <c r="L7" s="31">
        <f t="shared" si="1"/>
        <v>1786.4583333336809</v>
      </c>
      <c r="M7" s="30">
        <f t="shared" si="2"/>
        <v>1.8843683083511775</v>
      </c>
      <c r="N7" s="13"/>
      <c r="O7" s="50" t="s">
        <v>62</v>
      </c>
      <c r="P7" s="47">
        <f t="shared" si="7"/>
        <v>1784.9382218774772</v>
      </c>
      <c r="Q7" s="47">
        <f t="shared" si="8"/>
        <v>1785.0560945305303</v>
      </c>
      <c r="R7" s="47"/>
      <c r="S7" s="47"/>
      <c r="T7" s="47"/>
      <c r="U7" s="48"/>
      <c r="V7" s="58" t="s">
        <v>63</v>
      </c>
      <c r="W7" s="57"/>
      <c r="X7" s="35">
        <f t="shared" si="9"/>
        <v>1</v>
      </c>
      <c r="Y7" s="61"/>
      <c r="Z7" s="61"/>
      <c r="AA7" s="68"/>
      <c r="AB7" s="61">
        <f t="shared" si="3"/>
        <v>-0.59763215263792391</v>
      </c>
      <c r="AC7" s="61">
        <f t="shared" si="10"/>
        <v>-0.432</v>
      </c>
      <c r="AD7" s="72">
        <v>1</v>
      </c>
      <c r="AE7" s="84">
        <v>0.1</v>
      </c>
      <c r="AF7" s="75">
        <f>CORREL(T80:T515,AB79:AB514)</f>
        <v>9.9605485070684133E-2</v>
      </c>
      <c r="AG7" s="44"/>
      <c r="AH7" s="50" t="s">
        <v>62</v>
      </c>
      <c r="AI7" s="47">
        <f t="shared" si="11"/>
        <v>1780.6948066324319</v>
      </c>
      <c r="AJ7" s="47">
        <f t="shared" si="12"/>
        <v>1781.0484245915911</v>
      </c>
      <c r="AK7" s="47"/>
      <c r="AL7" s="47"/>
      <c r="AM7" s="47"/>
      <c r="AN7" s="48"/>
      <c r="AO7" s="58" t="s">
        <v>63</v>
      </c>
      <c r="AP7" s="57"/>
      <c r="AQ7" s="35">
        <f t="shared" si="13"/>
        <v>1</v>
      </c>
      <c r="AR7" s="61"/>
      <c r="AS7" s="61"/>
      <c r="AT7" s="68"/>
      <c r="AU7" s="61">
        <f t="shared" si="4"/>
        <v>-0.62786776497348284</v>
      </c>
      <c r="AV7" s="61">
        <f t="shared" si="14"/>
        <v>0.55000000000000004</v>
      </c>
      <c r="AW7" s="72">
        <v>1</v>
      </c>
      <c r="AX7" s="75">
        <f>CORREL(AM26:AM327,AU25:AU326)</f>
        <v>0.10637800375234992</v>
      </c>
      <c r="AY7" s="44"/>
      <c r="AZ7" s="50" t="s">
        <v>62</v>
      </c>
      <c r="BA7" s="47">
        <f t="shared" si="15"/>
        <v>1774.3296838972963</v>
      </c>
      <c r="BB7" s="47">
        <f t="shared" si="16"/>
        <v>1775.3905377747737</v>
      </c>
      <c r="BC7" s="47"/>
      <c r="BD7" s="47"/>
      <c r="BE7" s="47"/>
      <c r="BF7" s="48"/>
      <c r="BG7" s="58" t="s">
        <v>63</v>
      </c>
      <c r="BH7" s="57"/>
      <c r="BI7" s="35">
        <f t="shared" si="17"/>
        <v>4</v>
      </c>
      <c r="BJ7" s="61"/>
      <c r="BK7" s="61"/>
      <c r="BL7" s="68"/>
      <c r="BM7" s="61">
        <f t="shared" si="5"/>
        <v>0.76604456042536151</v>
      </c>
      <c r="BN7" s="61">
        <f t="shared" si="18"/>
        <v>0</v>
      </c>
      <c r="BO7" s="72">
        <v>1</v>
      </c>
      <c r="BP7" s="75">
        <f>CORREL(BE16:BE114,BM15:BM113)</f>
        <v>-1.9288460495128577E-2</v>
      </c>
      <c r="BQ7" s="44"/>
      <c r="BR7" s="15"/>
      <c r="BS7" s="15"/>
      <c r="BT7" s="15"/>
      <c r="BU7" s="15"/>
      <c r="BV7" s="15"/>
      <c r="BW7" s="15"/>
      <c r="BX7" s="15"/>
      <c r="BY7" s="15"/>
      <c r="BZ7" s="15"/>
    </row>
    <row r="8" spans="1:78" s="1" customFormat="1" ht="14.1" customHeight="1">
      <c r="A8" s="7"/>
      <c r="B8" s="8">
        <f t="shared" si="6"/>
        <v>1786.5416666670142</v>
      </c>
      <c r="C8" s="9"/>
      <c r="D8" s="9"/>
      <c r="E8" s="9"/>
      <c r="F8" s="10">
        <v>90</v>
      </c>
      <c r="G8" s="10"/>
      <c r="H8" s="11"/>
      <c r="I8" s="10"/>
      <c r="J8" s="10"/>
      <c r="K8" s="27"/>
      <c r="L8" s="31">
        <f t="shared" si="1"/>
        <v>1786.5416666670142</v>
      </c>
      <c r="M8" s="30">
        <f t="shared" si="2"/>
        <v>1.8843683083511775</v>
      </c>
      <c r="N8" s="13"/>
      <c r="O8" s="55">
        <f>MAX(Q2:Q5000)</f>
        <v>2013.2575508412181</v>
      </c>
      <c r="P8" s="47">
        <f t="shared" si="7"/>
        <v>1785.1739671835833</v>
      </c>
      <c r="Q8" s="47">
        <f t="shared" si="8"/>
        <v>1785.2918398366364</v>
      </c>
      <c r="R8" s="47"/>
      <c r="S8" s="47"/>
      <c r="T8" s="47"/>
      <c r="U8" s="48"/>
      <c r="V8" s="58">
        <f>COUNTIFS(Cell_2,"=1",Peak_2,"&gt;-100000")</f>
        <v>13</v>
      </c>
      <c r="W8" s="57">
        <f>V8/V27</f>
        <v>0.11711711711711711</v>
      </c>
      <c r="X8" s="35">
        <f t="shared" si="9"/>
        <v>2</v>
      </c>
      <c r="Y8" s="61"/>
      <c r="Z8" s="61"/>
      <c r="AA8" s="68"/>
      <c r="AB8" s="61">
        <f t="shared" si="3"/>
        <v>-0.9731808828484676</v>
      </c>
      <c r="AC8" s="61">
        <f t="shared" si="10"/>
        <v>-0.432</v>
      </c>
      <c r="AD8" s="72">
        <v>2</v>
      </c>
      <c r="AE8" s="84">
        <v>2.1999999999999999E-2</v>
      </c>
      <c r="AF8" s="61">
        <f>CORREL(T80:T515,AB78:AB513)</f>
        <v>2.2493769724683591E-2</v>
      </c>
      <c r="AG8" s="44"/>
      <c r="AH8" s="55">
        <f>MAX(AJ2:AJ5000)</f>
        <v>2013.0218057999762</v>
      </c>
      <c r="AI8" s="47">
        <f t="shared" si="11"/>
        <v>1781.4020425507501</v>
      </c>
      <c r="AJ8" s="47">
        <f t="shared" si="12"/>
        <v>1781.7556605099094</v>
      </c>
      <c r="AK8" s="47"/>
      <c r="AL8" s="47"/>
      <c r="AM8" s="47"/>
      <c r="AN8" s="48"/>
      <c r="AO8" s="58">
        <f>COUNTIFS(Cell_6,"=1",Peak_6,"&gt;-100000")</f>
        <v>6</v>
      </c>
      <c r="AP8" s="57">
        <f>AO8/AO27</f>
        <v>0.14285714285714285</v>
      </c>
      <c r="AQ8" s="35">
        <f t="shared" si="13"/>
        <v>2</v>
      </c>
      <c r="AR8" s="61"/>
      <c r="AS8" s="61"/>
      <c r="AT8" s="68"/>
      <c r="AU8" s="61">
        <f t="shared" si="4"/>
        <v>1.9319859534407215E-2</v>
      </c>
      <c r="AV8" s="61">
        <f t="shared" si="14"/>
        <v>0.55000000000000004</v>
      </c>
      <c r="AW8" s="72">
        <v>2</v>
      </c>
      <c r="AX8" s="61">
        <f>CORREL(AM26:AM327,AU24:AU325)</f>
        <v>2.4131409661608601E-2</v>
      </c>
      <c r="AY8" s="44"/>
      <c r="AZ8" s="55">
        <f>MAX(BB2:BB5000)</f>
        <v>2029.9954683693427</v>
      </c>
      <c r="BA8" s="47">
        <f t="shared" si="15"/>
        <v>1776.451391652251</v>
      </c>
      <c r="BB8" s="47">
        <f t="shared" si="16"/>
        <v>1777.5122455297285</v>
      </c>
      <c r="BC8" s="47"/>
      <c r="BD8" s="47"/>
      <c r="BE8" s="47"/>
      <c r="BF8" s="48"/>
      <c r="BG8" s="58">
        <f>COUNTIFS(Cell_19,"=1",Peak_19,"&gt;-100000")</f>
        <v>2</v>
      </c>
      <c r="BH8" s="57">
        <f>BG8/BG27</f>
        <v>0.16666666666666666</v>
      </c>
      <c r="BI8" s="35">
        <f t="shared" si="17"/>
        <v>5</v>
      </c>
      <c r="BJ8" s="61"/>
      <c r="BK8" s="61"/>
      <c r="BL8" s="68"/>
      <c r="BM8" s="61">
        <f t="shared" si="5"/>
        <v>0.99999999999998335</v>
      </c>
      <c r="BN8" s="61">
        <f t="shared" si="18"/>
        <v>0</v>
      </c>
      <c r="BO8" s="72">
        <v>2</v>
      </c>
      <c r="BP8" s="61">
        <f>CORREL(BE16:BE114,BM14:BM112)</f>
        <v>-0.24312251876450328</v>
      </c>
      <c r="BQ8" s="44"/>
      <c r="BR8" s="15"/>
      <c r="BS8" s="15"/>
      <c r="BT8" s="15"/>
      <c r="BU8" s="15"/>
      <c r="BV8" s="15"/>
      <c r="BW8" s="15"/>
      <c r="BX8" s="15"/>
      <c r="BY8" s="15"/>
      <c r="BZ8" s="15"/>
    </row>
    <row r="9" spans="1:78" s="1" customFormat="1" ht="14.1" customHeight="1">
      <c r="A9" s="7"/>
      <c r="B9" s="8">
        <f t="shared" si="6"/>
        <v>1786.6250000003474</v>
      </c>
      <c r="C9" s="9"/>
      <c r="D9" s="9"/>
      <c r="E9" s="9"/>
      <c r="F9" s="10">
        <v>90</v>
      </c>
      <c r="G9" s="10"/>
      <c r="H9" s="11"/>
      <c r="I9" s="10"/>
      <c r="J9" s="10"/>
      <c r="K9" s="27"/>
      <c r="L9" s="31">
        <f t="shared" si="1"/>
        <v>1786.6250000003474</v>
      </c>
      <c r="M9" s="30">
        <f t="shared" si="2"/>
        <v>1.8843683083511775</v>
      </c>
      <c r="N9" s="13"/>
      <c r="O9" s="50"/>
      <c r="P9" s="47">
        <f t="shared" si="7"/>
        <v>1785.4097124896894</v>
      </c>
      <c r="Q9" s="47">
        <f t="shared" si="8"/>
        <v>1785.5275851427425</v>
      </c>
      <c r="R9" s="47"/>
      <c r="S9" s="47"/>
      <c r="T9" s="47"/>
      <c r="U9" s="48"/>
      <c r="V9" s="56" t="s">
        <v>64</v>
      </c>
      <c r="W9" s="57"/>
      <c r="X9" s="35">
        <f t="shared" si="9"/>
        <v>3</v>
      </c>
      <c r="Y9" s="61"/>
      <c r="Z9" s="61"/>
      <c r="AA9" s="68"/>
      <c r="AB9" s="61">
        <f t="shared" si="3"/>
        <v>-0.89336746227338315</v>
      </c>
      <c r="AC9" s="61">
        <f t="shared" si="10"/>
        <v>-0.432</v>
      </c>
      <c r="AD9" s="72">
        <v>3</v>
      </c>
      <c r="AE9" s="84">
        <v>-6.5000000000000002E-2</v>
      </c>
      <c r="AF9" s="61">
        <f>CORREL(T80:T515,AB77:AB512)</f>
        <v>-6.5224022442202087E-2</v>
      </c>
      <c r="AG9" s="44"/>
      <c r="AH9" s="50"/>
      <c r="AI9" s="47">
        <f t="shared" si="11"/>
        <v>1782.1092784690684</v>
      </c>
      <c r="AJ9" s="47">
        <f t="shared" si="12"/>
        <v>1782.4628964282276</v>
      </c>
      <c r="AK9" s="47"/>
      <c r="AL9" s="47"/>
      <c r="AM9" s="47"/>
      <c r="AN9" s="48"/>
      <c r="AO9" s="56" t="s">
        <v>64</v>
      </c>
      <c r="AP9" s="57"/>
      <c r="AQ9" s="35">
        <f t="shared" si="13"/>
        <v>3</v>
      </c>
      <c r="AR9" s="61"/>
      <c r="AS9" s="61"/>
      <c r="AT9" s="68"/>
      <c r="AU9" s="61">
        <f t="shared" ref="AU9:AU72" si="19" xml:space="preserve"> SIN((2*PI()*(AJ9-2000+AV9)/6.3651232648644) + 1.28299025)</f>
        <v>0.65746750704984902</v>
      </c>
      <c r="AV9" s="61">
        <f t="shared" ref="AV9:AV72" si="20">AV8</f>
        <v>0.55000000000000004</v>
      </c>
      <c r="AW9" s="72">
        <v>3</v>
      </c>
      <c r="AX9" s="61">
        <f>CORREL(AM26:AM327,AU23:AU324)</f>
        <v>-6.9372082035809926E-2</v>
      </c>
      <c r="AY9" s="44"/>
      <c r="AZ9" s="50"/>
      <c r="BA9" s="47">
        <f t="shared" si="15"/>
        <v>1778.5730994072057</v>
      </c>
      <c r="BB9" s="47">
        <f t="shared" si="16"/>
        <v>1779.6339532846832</v>
      </c>
      <c r="BC9" s="47"/>
      <c r="BD9" s="47"/>
      <c r="BE9" s="47"/>
      <c r="BF9" s="48"/>
      <c r="BG9" s="56" t="s">
        <v>64</v>
      </c>
      <c r="BH9" s="57"/>
      <c r="BI9" s="35">
        <f t="shared" si="17"/>
        <v>6</v>
      </c>
      <c r="BJ9" s="61"/>
      <c r="BK9" s="61"/>
      <c r="BL9" s="68"/>
      <c r="BM9" s="61">
        <f t="shared" si="5"/>
        <v>0.7660443258125883</v>
      </c>
      <c r="BN9" s="61">
        <f t="shared" si="18"/>
        <v>0</v>
      </c>
      <c r="BO9" s="72">
        <v>3</v>
      </c>
      <c r="BP9" s="61">
        <f>CORREL(BE16:BE114,BM13:BM111)</f>
        <v>-0.35319684849815591</v>
      </c>
      <c r="BQ9" s="44"/>
      <c r="BR9" s="15"/>
      <c r="BS9" s="15"/>
      <c r="BT9" s="15"/>
      <c r="BU9" s="15"/>
      <c r="BV9" s="15"/>
      <c r="BW9" s="15"/>
      <c r="BX9" s="15"/>
      <c r="BY9" s="15"/>
      <c r="BZ9" s="15"/>
    </row>
    <row r="10" spans="1:78" s="1" customFormat="1" ht="14.1" customHeight="1">
      <c r="A10" s="7"/>
      <c r="B10" s="8">
        <f t="shared" si="6"/>
        <v>1786.7083333336807</v>
      </c>
      <c r="C10" s="9"/>
      <c r="D10" s="9"/>
      <c r="E10" s="9"/>
      <c r="F10" s="10">
        <v>90</v>
      </c>
      <c r="G10" s="10"/>
      <c r="H10" s="11"/>
      <c r="I10" s="10"/>
      <c r="J10" s="10"/>
      <c r="K10" s="27"/>
      <c r="L10" s="31">
        <f t="shared" si="1"/>
        <v>1786.7083333336807</v>
      </c>
      <c r="M10" s="30">
        <f t="shared" si="2"/>
        <v>1.8843683083511775</v>
      </c>
      <c r="N10" s="13"/>
      <c r="O10" s="50" t="s">
        <v>65</v>
      </c>
      <c r="P10" s="47">
        <f t="shared" si="7"/>
        <v>1785.6454577957954</v>
      </c>
      <c r="Q10" s="47">
        <f t="shared" si="8"/>
        <v>1785.7633304488486</v>
      </c>
      <c r="R10" s="47"/>
      <c r="S10" s="47"/>
      <c r="T10" s="47"/>
      <c r="U10" s="48"/>
      <c r="V10" s="58">
        <f>COUNTIFS(Cell_2,"=2",Peak_2,"&gt;-100000")</f>
        <v>12</v>
      </c>
      <c r="W10" s="57">
        <f>V10/V27</f>
        <v>0.10810810810810811</v>
      </c>
      <c r="X10" s="35">
        <f t="shared" si="9"/>
        <v>4</v>
      </c>
      <c r="Y10" s="61"/>
      <c r="Z10" s="61"/>
      <c r="AA10" s="68"/>
      <c r="AB10" s="61">
        <f t="shared" ref="AB10:AB73" si="21" xml:space="preserve"> SIN((2*PI()*(Q10-2000+AC10)/2.1217077549548) + 0.707378034)</f>
        <v>-0.39553747742731099</v>
      </c>
      <c r="AC10" s="61">
        <f t="shared" ref="AC10:AC73" si="22">AC9</f>
        <v>-0.432</v>
      </c>
      <c r="AD10" s="72">
        <v>4</v>
      </c>
      <c r="AE10" s="84">
        <v>-0.122</v>
      </c>
      <c r="AF10" s="61">
        <f>CORREL(T80:T515,AB76:AB511)</f>
        <v>-0.12242843322963923</v>
      </c>
      <c r="AG10" s="44"/>
      <c r="AH10" s="50" t="s">
        <v>65</v>
      </c>
      <c r="AI10" s="47">
        <f t="shared" si="11"/>
        <v>1782.8165143873866</v>
      </c>
      <c r="AJ10" s="47">
        <f t="shared" si="12"/>
        <v>1783.1701323465459</v>
      </c>
      <c r="AK10" s="47"/>
      <c r="AL10" s="47"/>
      <c r="AM10" s="47"/>
      <c r="AN10" s="48"/>
      <c r="AO10" s="58">
        <f>COUNTIFS(Cell_6,"=2",Peak_6,"&gt;-100000")</f>
        <v>4</v>
      </c>
      <c r="AP10" s="57">
        <f>AO10/AO27</f>
        <v>9.5238095238095233E-2</v>
      </c>
      <c r="AQ10" s="35">
        <f t="shared" si="13"/>
        <v>4</v>
      </c>
      <c r="AR10" s="61"/>
      <c r="AS10" s="61"/>
      <c r="AT10" s="68"/>
      <c r="AU10" s="61">
        <f t="shared" si="19"/>
        <v>0.98797880107925418</v>
      </c>
      <c r="AV10" s="61">
        <f t="shared" si="20"/>
        <v>0.55000000000000004</v>
      </c>
      <c r="AW10" s="72">
        <v>4</v>
      </c>
      <c r="AX10" s="61">
        <f>CORREL(AM26:AM327,AU22:AU323)</f>
        <v>-0.13057080684206682</v>
      </c>
      <c r="AY10" s="44"/>
      <c r="AZ10" s="50" t="s">
        <v>65</v>
      </c>
      <c r="BA10" s="47">
        <f t="shared" si="15"/>
        <v>1780.6948071621605</v>
      </c>
      <c r="BB10" s="47">
        <f t="shared" si="16"/>
        <v>1781.755661039638</v>
      </c>
      <c r="BC10" s="47"/>
      <c r="BD10" s="47"/>
      <c r="BE10" s="47"/>
      <c r="BF10" s="48"/>
      <c r="BG10" s="58">
        <f>COUNTIFS(Cell_19,"=2",Peak_19,"&gt;-100000")</f>
        <v>1</v>
      </c>
      <c r="BH10" s="57">
        <f>BG10/BG27</f>
        <v>8.3333333333333329E-2</v>
      </c>
      <c r="BI10" s="35">
        <f t="shared" si="17"/>
        <v>7</v>
      </c>
      <c r="BJ10" s="61"/>
      <c r="BK10" s="61"/>
      <c r="BL10" s="68"/>
      <c r="BM10" s="61">
        <f t="shared" si="5"/>
        <v>0.17364799794314587</v>
      </c>
      <c r="BN10" s="61">
        <f t="shared" si="18"/>
        <v>0</v>
      </c>
      <c r="BO10" s="72">
        <v>4</v>
      </c>
      <c r="BP10" s="61">
        <f>CORREL(BE16:BE114,BM12:BM110)</f>
        <v>-0.29800644747379446</v>
      </c>
      <c r="BQ10" s="44"/>
      <c r="BR10" s="15"/>
      <c r="BS10" s="15"/>
      <c r="BT10" s="15"/>
      <c r="BU10" s="15"/>
      <c r="BV10" s="15"/>
      <c r="BW10" s="15"/>
      <c r="BX10" s="15"/>
      <c r="BY10" s="15"/>
      <c r="BZ10" s="15"/>
    </row>
    <row r="11" spans="1:78" s="1" customFormat="1" ht="14.1" customHeight="1">
      <c r="A11" s="7"/>
      <c r="B11" s="8">
        <f t="shared" si="6"/>
        <v>1786.7916666670139</v>
      </c>
      <c r="C11" s="9"/>
      <c r="D11" s="9"/>
      <c r="E11" s="9"/>
      <c r="F11" s="10">
        <v>90</v>
      </c>
      <c r="G11" s="10"/>
      <c r="H11" s="11"/>
      <c r="I11" s="10"/>
      <c r="J11" s="10"/>
      <c r="K11" s="27"/>
      <c r="L11" s="31">
        <f t="shared" si="1"/>
        <v>1786.7916666670139</v>
      </c>
      <c r="M11" s="30">
        <f t="shared" si="2"/>
        <v>1.8843683083511775</v>
      </c>
      <c r="N11" s="13"/>
      <c r="O11" s="50" t="s">
        <v>66</v>
      </c>
      <c r="P11" s="47">
        <f t="shared" si="7"/>
        <v>1785.8812031019015</v>
      </c>
      <c r="Q11" s="47">
        <f t="shared" si="8"/>
        <v>1785.9990757549547</v>
      </c>
      <c r="R11" s="47">
        <f t="shared" ref="R11:R65" si="23">AVERAGEIFS(StkIndex,Year,"&gt;"&amp;P11,Year,"&lt;="&amp;P12)</f>
        <v>1.8843683083511775</v>
      </c>
      <c r="S11" s="47"/>
      <c r="T11" s="47"/>
      <c r="U11" s="48"/>
      <c r="V11" s="58" t="s">
        <v>67</v>
      </c>
      <c r="W11" s="57"/>
      <c r="X11" s="35">
        <f t="shared" si="9"/>
        <v>5</v>
      </c>
      <c r="Y11" s="61"/>
      <c r="Z11" s="61"/>
      <c r="AA11" s="68"/>
      <c r="AB11" s="61">
        <f t="shared" si="21"/>
        <v>0.28736888901655594</v>
      </c>
      <c r="AC11" s="61">
        <f t="shared" si="22"/>
        <v>-0.432</v>
      </c>
      <c r="AD11" s="61"/>
      <c r="AE11" s="84"/>
      <c r="AF11" s="76"/>
      <c r="AG11" s="44"/>
      <c r="AH11" s="50" t="s">
        <v>66</v>
      </c>
      <c r="AI11" s="47">
        <f t="shared" si="11"/>
        <v>1783.5237503057049</v>
      </c>
      <c r="AJ11" s="47">
        <f t="shared" si="12"/>
        <v>1783.8773682648641</v>
      </c>
      <c r="AK11" s="47"/>
      <c r="AL11" s="47"/>
      <c r="AM11" s="47"/>
      <c r="AN11" s="48"/>
      <c r="AO11" s="58" t="s">
        <v>67</v>
      </c>
      <c r="AP11" s="57"/>
      <c r="AQ11" s="35">
        <f t="shared" si="13"/>
        <v>5</v>
      </c>
      <c r="AR11" s="61"/>
      <c r="AS11" s="61"/>
      <c r="AT11" s="68"/>
      <c r="AU11" s="61">
        <f t="shared" si="19"/>
        <v>0.85620383392239574</v>
      </c>
      <c r="AV11" s="61">
        <f t="shared" si="20"/>
        <v>0.55000000000000004</v>
      </c>
      <c r="AW11" s="61"/>
      <c r="AX11" s="61"/>
      <c r="AY11" s="44"/>
      <c r="AZ11" s="50" t="s">
        <v>66</v>
      </c>
      <c r="BA11" s="47">
        <f t="shared" si="15"/>
        <v>1782.8165149171152</v>
      </c>
      <c r="BB11" s="47">
        <f t="shared" si="16"/>
        <v>1783.8773687945927</v>
      </c>
      <c r="BC11" s="47"/>
      <c r="BD11" s="47"/>
      <c r="BE11" s="47"/>
      <c r="BF11" s="48"/>
      <c r="BG11" s="58" t="s">
        <v>67</v>
      </c>
      <c r="BH11" s="57"/>
      <c r="BI11" s="35">
        <f t="shared" si="17"/>
        <v>8</v>
      </c>
      <c r="BJ11" s="61"/>
      <c r="BK11" s="61"/>
      <c r="BL11" s="68"/>
      <c r="BM11" s="61">
        <f t="shared" ref="BM11:BM74" si="24" xml:space="preserve"> SIN((2*PI()*(BB11-2000+BN11)/19.0953697945932) + 5.663651193)</f>
        <v>-0.50000015804641973</v>
      </c>
      <c r="BN11" s="61">
        <f t="shared" ref="BN11:BN74" si="25">BN10</f>
        <v>0</v>
      </c>
      <c r="BO11" s="72"/>
      <c r="BP11" s="61"/>
      <c r="BQ11" s="44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s="1" customFormat="1" ht="14.1" customHeight="1">
      <c r="A12" s="7"/>
      <c r="B12" s="8">
        <f t="shared" si="6"/>
        <v>1786.8750000003472</v>
      </c>
      <c r="C12" s="9"/>
      <c r="D12" s="9"/>
      <c r="E12" s="9"/>
      <c r="F12" s="10">
        <v>90</v>
      </c>
      <c r="G12" s="10"/>
      <c r="H12" s="11"/>
      <c r="I12" s="10"/>
      <c r="J12" s="10"/>
      <c r="K12" s="27"/>
      <c r="L12" s="31">
        <f t="shared" si="1"/>
        <v>1786.8750000003472</v>
      </c>
      <c r="M12" s="30">
        <f t="shared" si="2"/>
        <v>1.8843683083511775</v>
      </c>
      <c r="N12" s="13"/>
      <c r="O12" s="54"/>
      <c r="P12" s="47">
        <f t="shared" si="7"/>
        <v>1786.1169484080076</v>
      </c>
      <c r="Q12" s="47">
        <f t="shared" si="8"/>
        <v>1786.2348210610608</v>
      </c>
      <c r="R12" s="47">
        <f t="shared" si="23"/>
        <v>1.8843683083511775</v>
      </c>
      <c r="S12" s="47"/>
      <c r="T12" s="47"/>
      <c r="U12" s="48"/>
      <c r="V12" s="58">
        <f>COUNTIFS(Cell_2,"=3",Peak_2,"&gt;-100000")</f>
        <v>16</v>
      </c>
      <c r="W12" s="57">
        <f>V12/V27</f>
        <v>0.14414414414414414</v>
      </c>
      <c r="X12" s="35">
        <f t="shared" si="9"/>
        <v>6</v>
      </c>
      <c r="Y12" s="61"/>
      <c r="Z12" s="61"/>
      <c r="AA12" s="68"/>
      <c r="AB12" s="61">
        <f t="shared" si="21"/>
        <v>0.83581215854002611</v>
      </c>
      <c r="AC12" s="61">
        <f t="shared" si="22"/>
        <v>-0.432</v>
      </c>
      <c r="AD12" s="61"/>
      <c r="AE12" s="83" t="s">
        <v>110</v>
      </c>
      <c r="AF12" s="76" t="s">
        <v>121</v>
      </c>
      <c r="AG12" s="44"/>
      <c r="AH12" s="54"/>
      <c r="AI12" s="47">
        <f t="shared" si="11"/>
        <v>1784.2309862240231</v>
      </c>
      <c r="AJ12" s="47">
        <f t="shared" si="12"/>
        <v>1784.5846041831824</v>
      </c>
      <c r="AK12" s="47"/>
      <c r="AL12" s="47"/>
      <c r="AM12" s="47"/>
      <c r="AN12" s="48"/>
      <c r="AO12" s="58">
        <f>COUNTIFS(Cell_6,"=3",Peak_6,"&gt;-100000")</f>
        <v>2</v>
      </c>
      <c r="AP12" s="57">
        <f>AO12/AO27</f>
        <v>4.7619047619047616E-2</v>
      </c>
      <c r="AQ12" s="35">
        <f t="shared" si="13"/>
        <v>6</v>
      </c>
      <c r="AR12" s="61"/>
      <c r="AS12" s="61"/>
      <c r="AT12" s="68"/>
      <c r="AU12" s="61">
        <f t="shared" si="19"/>
        <v>0.32380157722759362</v>
      </c>
      <c r="AV12" s="61">
        <f t="shared" si="20"/>
        <v>0.55000000000000004</v>
      </c>
      <c r="AW12" s="61"/>
      <c r="AX12" s="76" t="s">
        <v>115</v>
      </c>
      <c r="AY12" s="44"/>
      <c r="AZ12" s="54"/>
      <c r="BA12" s="47">
        <f t="shared" si="15"/>
        <v>1784.93822267207</v>
      </c>
      <c r="BB12" s="47">
        <f t="shared" si="16"/>
        <v>1785.9990765495475</v>
      </c>
      <c r="BC12" s="47">
        <f t="shared" ref="BC12:BC33" si="26">AVERAGEIFS(StkIndex,Year,"&gt;"&amp;BA12,Year,"&lt;="&amp;BA13)</f>
        <v>1.8843683083511775</v>
      </c>
      <c r="BD12" s="47"/>
      <c r="BE12" s="47"/>
      <c r="BF12" s="48"/>
      <c r="BG12" s="58">
        <f>COUNTIFS(Cell_19,"=3",Peak_19,"&gt;-100000")</f>
        <v>0</v>
      </c>
      <c r="BH12" s="57">
        <f>BG12/BG27</f>
        <v>0</v>
      </c>
      <c r="BI12" s="35">
        <f t="shared" si="17"/>
        <v>9</v>
      </c>
      <c r="BJ12" s="61"/>
      <c r="BK12" s="61"/>
      <c r="BL12" s="68"/>
      <c r="BM12" s="61">
        <f t="shared" si="24"/>
        <v>-0.93969268320328703</v>
      </c>
      <c r="BN12" s="61">
        <f t="shared" si="25"/>
        <v>0</v>
      </c>
      <c r="BO12" s="72"/>
      <c r="BP12" s="76" t="s">
        <v>102</v>
      </c>
      <c r="BQ12" s="44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s="1" customFormat="1" ht="14.1" customHeight="1">
      <c r="A13" s="7"/>
      <c r="B13" s="8">
        <f t="shared" si="6"/>
        <v>1786.9583333336805</v>
      </c>
      <c r="C13" s="9"/>
      <c r="D13" s="9"/>
      <c r="E13" s="9"/>
      <c r="F13" s="10">
        <v>90</v>
      </c>
      <c r="G13" s="10"/>
      <c r="H13" s="11"/>
      <c r="I13" s="10"/>
      <c r="J13" s="10"/>
      <c r="K13" s="27"/>
      <c r="L13" s="31">
        <f t="shared" si="1"/>
        <v>1786.9583333336805</v>
      </c>
      <c r="M13" s="30">
        <f t="shared" si="2"/>
        <v>1.8843683083511775</v>
      </c>
      <c r="N13" s="13"/>
      <c r="O13" s="50" t="s">
        <v>68</v>
      </c>
      <c r="P13" s="47">
        <f t="shared" si="7"/>
        <v>1786.3526937141137</v>
      </c>
      <c r="Q13" s="47">
        <f t="shared" si="8"/>
        <v>1786.4705663671668</v>
      </c>
      <c r="R13" s="47">
        <f t="shared" si="23"/>
        <v>1.8843683083511775</v>
      </c>
      <c r="S13" s="47"/>
      <c r="T13" s="47"/>
      <c r="U13" s="48"/>
      <c r="V13" s="58" t="s">
        <v>69</v>
      </c>
      <c r="W13" s="57"/>
      <c r="X13" s="35">
        <f t="shared" si="9"/>
        <v>7</v>
      </c>
      <c r="Y13" s="61"/>
      <c r="Z13" s="61"/>
      <c r="AA13" s="68"/>
      <c r="AB13" s="61">
        <f t="shared" si="21"/>
        <v>0.99316963006520409</v>
      </c>
      <c r="AC13" s="61">
        <f t="shared" si="22"/>
        <v>-0.432</v>
      </c>
      <c r="AD13" s="61"/>
      <c r="AE13" s="84"/>
      <c r="AF13" s="78" t="s">
        <v>108</v>
      </c>
      <c r="AG13" s="44"/>
      <c r="AH13" s="50" t="s">
        <v>68</v>
      </c>
      <c r="AI13" s="47">
        <f t="shared" si="11"/>
        <v>1784.9382221423414</v>
      </c>
      <c r="AJ13" s="47">
        <f t="shared" si="12"/>
        <v>1785.2918401015006</v>
      </c>
      <c r="AK13" s="47"/>
      <c r="AL13" s="47"/>
      <c r="AM13" s="47"/>
      <c r="AN13" s="48"/>
      <c r="AO13" s="58" t="s">
        <v>69</v>
      </c>
      <c r="AP13" s="57"/>
      <c r="AQ13" s="35">
        <f t="shared" si="13"/>
        <v>7</v>
      </c>
      <c r="AR13" s="61"/>
      <c r="AS13" s="61"/>
      <c r="AT13" s="68"/>
      <c r="AU13" s="61">
        <f t="shared" si="19"/>
        <v>-0.3601110361056456</v>
      </c>
      <c r="AV13" s="61">
        <f t="shared" si="20"/>
        <v>0.55000000000000004</v>
      </c>
      <c r="AW13" s="61"/>
      <c r="AX13" s="78" t="s">
        <v>104</v>
      </c>
      <c r="AY13" s="44"/>
      <c r="AZ13" s="50" t="s">
        <v>68</v>
      </c>
      <c r="BA13" s="47">
        <f t="shared" si="15"/>
        <v>1787.0599304270247</v>
      </c>
      <c r="BB13" s="47">
        <f t="shared" si="16"/>
        <v>1788.1207843045022</v>
      </c>
      <c r="BC13" s="47">
        <f t="shared" si="26"/>
        <v>1.879435538322048</v>
      </c>
      <c r="BD13" s="47"/>
      <c r="BE13" s="47"/>
      <c r="BF13" s="48"/>
      <c r="BG13" s="58" t="s">
        <v>69</v>
      </c>
      <c r="BH13" s="57"/>
      <c r="BI13" s="35">
        <f t="shared" si="17"/>
        <v>1</v>
      </c>
      <c r="BJ13" s="61"/>
      <c r="BK13" s="61"/>
      <c r="BL13" s="68"/>
      <c r="BM13" s="61">
        <f t="shared" si="24"/>
        <v>-0.93969255836850352</v>
      </c>
      <c r="BN13" s="61">
        <f t="shared" si="25"/>
        <v>0</v>
      </c>
      <c r="BO13" s="72"/>
      <c r="BP13" s="78" t="s">
        <v>118</v>
      </c>
      <c r="BQ13" s="44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s="1" customFormat="1" ht="14.1" customHeight="1">
      <c r="A14" s="7"/>
      <c r="B14" s="8">
        <f t="shared" si="6"/>
        <v>1787.0416666670137</v>
      </c>
      <c r="C14" s="9"/>
      <c r="D14" s="9"/>
      <c r="E14" s="9"/>
      <c r="F14" s="10">
        <v>90</v>
      </c>
      <c r="G14" s="10"/>
      <c r="H14" s="11"/>
      <c r="I14" s="10"/>
      <c r="J14" s="10"/>
      <c r="K14" s="27"/>
      <c r="L14" s="31">
        <f t="shared" si="1"/>
        <v>1787.0416666670137</v>
      </c>
      <c r="M14" s="30">
        <f t="shared" si="2"/>
        <v>1.8843683083511775</v>
      </c>
      <c r="N14" s="13"/>
      <c r="O14" s="52"/>
      <c r="P14" s="47">
        <f t="shared" si="7"/>
        <v>1786.5884390202198</v>
      </c>
      <c r="Q14" s="47">
        <f t="shared" si="8"/>
        <v>1786.7063116732729</v>
      </c>
      <c r="R14" s="47">
        <f t="shared" si="23"/>
        <v>1.8843683083511775</v>
      </c>
      <c r="S14" s="47"/>
      <c r="T14" s="47"/>
      <c r="U14" s="48"/>
      <c r="V14" s="58">
        <f>COUNTIFS(Cell_2,"=4",Peak_2,"&gt;-100000")</f>
        <v>8</v>
      </c>
      <c r="W14" s="57">
        <f>V14/V27</f>
        <v>7.2072072072072071E-2</v>
      </c>
      <c r="X14" s="35">
        <f t="shared" si="9"/>
        <v>8</v>
      </c>
      <c r="Y14" s="61"/>
      <c r="Z14" s="61"/>
      <c r="AA14" s="68"/>
      <c r="AB14" s="61">
        <f t="shared" si="21"/>
        <v>0.68581199383201685</v>
      </c>
      <c r="AC14" s="61">
        <f t="shared" si="22"/>
        <v>-0.432</v>
      </c>
      <c r="AD14" s="61"/>
      <c r="AE14" s="84"/>
      <c r="AF14" s="80" t="s">
        <v>122</v>
      </c>
      <c r="AG14" s="44"/>
      <c r="AH14" s="52"/>
      <c r="AI14" s="47">
        <f t="shared" si="11"/>
        <v>1785.6454580606596</v>
      </c>
      <c r="AJ14" s="47">
        <f t="shared" si="12"/>
        <v>1785.9990760198189</v>
      </c>
      <c r="AK14" s="47">
        <f t="shared" ref="AK14:AK65" si="27">AVERAGEIFS(StkIndex,Year,"&gt;"&amp;AI14,Year,"&lt;="&amp;AI15)</f>
        <v>1.8843683083511775</v>
      </c>
      <c r="AL14" s="47"/>
      <c r="AM14" s="47"/>
      <c r="AN14" s="48"/>
      <c r="AO14" s="58">
        <f>COUNTIFS(Cell_6,"=4",Peak_6,"&gt;-100000")</f>
        <v>3</v>
      </c>
      <c r="AP14" s="57">
        <f>AO14/AO27</f>
        <v>7.1428571428571425E-2</v>
      </c>
      <c r="AQ14" s="35">
        <f t="shared" si="13"/>
        <v>8</v>
      </c>
      <c r="AR14" s="61"/>
      <c r="AS14" s="61"/>
      <c r="AT14" s="68"/>
      <c r="AU14" s="61">
        <f t="shared" si="19"/>
        <v>-0.87552369345672243</v>
      </c>
      <c r="AV14" s="61">
        <f t="shared" si="20"/>
        <v>0.55000000000000004</v>
      </c>
      <c r="AW14" s="61"/>
      <c r="AX14" s="76"/>
      <c r="AY14" s="44"/>
      <c r="AZ14" s="52"/>
      <c r="BA14" s="47">
        <f t="shared" si="15"/>
        <v>1789.1816381819795</v>
      </c>
      <c r="BB14" s="47">
        <f t="shared" si="16"/>
        <v>1790.2424920594569</v>
      </c>
      <c r="BC14" s="47">
        <f t="shared" si="26"/>
        <v>1.8742942003113303</v>
      </c>
      <c r="BD14" s="47"/>
      <c r="BE14" s="47"/>
      <c r="BF14" s="48"/>
      <c r="BG14" s="58">
        <f>COUNTIFS(Cell_19,"=4",Peak_19,"&gt;-100000")</f>
        <v>1</v>
      </c>
      <c r="BH14" s="57">
        <f>BG14/BG27</f>
        <v>8.3333333333333329E-2</v>
      </c>
      <c r="BI14" s="35">
        <f t="shared" si="17"/>
        <v>2</v>
      </c>
      <c r="BJ14" s="61"/>
      <c r="BK14" s="61"/>
      <c r="BL14" s="68"/>
      <c r="BM14" s="61">
        <f t="shared" si="24"/>
        <v>-0.49999984195363339</v>
      </c>
      <c r="BN14" s="61">
        <f t="shared" si="25"/>
        <v>0</v>
      </c>
      <c r="BO14" s="72"/>
      <c r="BP14" s="76" t="s">
        <v>128</v>
      </c>
      <c r="BQ14" s="44"/>
      <c r="BR14" s="15"/>
      <c r="BS14" s="15"/>
      <c r="BT14" s="15"/>
      <c r="BU14" s="15"/>
      <c r="BV14" s="15"/>
      <c r="BW14" s="15"/>
      <c r="BX14" s="15"/>
      <c r="BY14" s="15"/>
      <c r="BZ14" s="15"/>
    </row>
    <row r="15" spans="1:78" s="1" customFormat="1" ht="14.1" customHeight="1">
      <c r="A15" s="7"/>
      <c r="B15" s="8">
        <f t="shared" si="6"/>
        <v>1787.125000000347</v>
      </c>
      <c r="C15" s="9"/>
      <c r="D15" s="9"/>
      <c r="E15" s="9"/>
      <c r="F15" s="10">
        <v>90</v>
      </c>
      <c r="G15" s="10"/>
      <c r="H15" s="11"/>
      <c r="I15" s="10"/>
      <c r="J15" s="10"/>
      <c r="K15" s="27"/>
      <c r="L15" s="31">
        <f t="shared" si="1"/>
        <v>1787.125000000347</v>
      </c>
      <c r="M15" s="30">
        <f t="shared" si="2"/>
        <v>1.8843683083511775</v>
      </c>
      <c r="N15" s="13"/>
      <c r="O15" s="39"/>
      <c r="P15" s="47">
        <f t="shared" si="7"/>
        <v>1786.8241843263258</v>
      </c>
      <c r="Q15" s="47">
        <f t="shared" si="8"/>
        <v>1786.942056979379</v>
      </c>
      <c r="R15" s="47">
        <f t="shared" si="23"/>
        <v>1.8843683083511775</v>
      </c>
      <c r="S15" s="47"/>
      <c r="T15" s="47"/>
      <c r="U15" s="48"/>
      <c r="V15" s="58" t="s">
        <v>70</v>
      </c>
      <c r="W15" s="57"/>
      <c r="X15" s="35">
        <f t="shared" si="9"/>
        <v>9</v>
      </c>
      <c r="Y15" s="61"/>
      <c r="Z15" s="61"/>
      <c r="AA15" s="68"/>
      <c r="AB15" s="61">
        <f t="shared" si="21"/>
        <v>5.7555303733422318E-2</v>
      </c>
      <c r="AC15" s="61">
        <f t="shared" si="22"/>
        <v>-0.432</v>
      </c>
      <c r="AD15" s="61"/>
      <c r="AE15" s="84"/>
      <c r="AF15" s="76" t="s">
        <v>105</v>
      </c>
      <c r="AG15" s="44"/>
      <c r="AH15" s="39"/>
      <c r="AI15" s="47">
        <f t="shared" si="11"/>
        <v>1786.3526939789779</v>
      </c>
      <c r="AJ15" s="47">
        <f t="shared" si="12"/>
        <v>1786.7063119381371</v>
      </c>
      <c r="AK15" s="47">
        <f t="shared" si="27"/>
        <v>1.8843683083511773</v>
      </c>
      <c r="AL15" s="47"/>
      <c r="AM15" s="47"/>
      <c r="AN15" s="48"/>
      <c r="AO15" s="58" t="s">
        <v>70</v>
      </c>
      <c r="AP15" s="57"/>
      <c r="AQ15" s="35">
        <f t="shared" si="13"/>
        <v>9</v>
      </c>
      <c r="AR15" s="61"/>
      <c r="AS15" s="61"/>
      <c r="AT15" s="68"/>
      <c r="AU15" s="61">
        <f t="shared" si="19"/>
        <v>-0.98126908427742277</v>
      </c>
      <c r="AV15" s="61">
        <f t="shared" si="20"/>
        <v>0.55000000000000004</v>
      </c>
      <c r="AW15" s="61"/>
      <c r="AX15" s="76" t="s">
        <v>105</v>
      </c>
      <c r="AY15" s="44"/>
      <c r="AZ15" s="39"/>
      <c r="BA15" s="47">
        <f t="shared" si="15"/>
        <v>1791.3033459369342</v>
      </c>
      <c r="BB15" s="47">
        <f t="shared" si="16"/>
        <v>1792.3641998144117</v>
      </c>
      <c r="BC15" s="47">
        <f t="shared" si="26"/>
        <v>2.0027817967860795</v>
      </c>
      <c r="BD15" s="47"/>
      <c r="BE15" s="47"/>
      <c r="BF15" s="48"/>
      <c r="BG15" s="58" t="s">
        <v>70</v>
      </c>
      <c r="BH15" s="57"/>
      <c r="BI15" s="35">
        <f t="shared" si="17"/>
        <v>3</v>
      </c>
      <c r="BJ15" s="61" t="str">
        <f t="shared" ref="BJ15:BJ30" si="28">IF(BE15=BK15, BE15," ")</f>
        <v xml:space="preserve"> </v>
      </c>
      <c r="BK15" s="61">
        <f t="shared" ref="BK15:BK30" si="29">MAX(BE12:BE18)</f>
        <v>16.937446698378842</v>
      </c>
      <c r="BL15" s="68"/>
      <c r="BM15" s="61">
        <f t="shared" si="24"/>
        <v>0.17364835739060006</v>
      </c>
      <c r="BN15" s="61">
        <f t="shared" si="25"/>
        <v>0</v>
      </c>
      <c r="BO15" s="72"/>
      <c r="BP15" s="76" t="s">
        <v>105</v>
      </c>
      <c r="BQ15" s="44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s="1" customFormat="1" ht="14.1" customHeight="1">
      <c r="A16" s="7"/>
      <c r="B16" s="8">
        <f t="shared" si="6"/>
        <v>1787.2083333336802</v>
      </c>
      <c r="C16" s="9"/>
      <c r="D16" s="9"/>
      <c r="E16" s="9"/>
      <c r="F16" s="10">
        <v>90</v>
      </c>
      <c r="G16" s="10"/>
      <c r="H16" s="11"/>
      <c r="I16" s="10"/>
      <c r="J16" s="10"/>
      <c r="K16" s="27"/>
      <c r="L16" s="31">
        <f t="shared" si="1"/>
        <v>1787.2083333336802</v>
      </c>
      <c r="M16" s="30">
        <f t="shared" si="2"/>
        <v>1.8843683083511775</v>
      </c>
      <c r="N16" s="13"/>
      <c r="O16" s="42" t="s">
        <v>71</v>
      </c>
      <c r="P16" s="47">
        <f t="shared" si="7"/>
        <v>1787.0599296324319</v>
      </c>
      <c r="Q16" s="47">
        <f t="shared" si="8"/>
        <v>1787.1778022854851</v>
      </c>
      <c r="R16" s="47">
        <f t="shared" si="23"/>
        <v>1.8843683083511775</v>
      </c>
      <c r="S16" s="47"/>
      <c r="T16" s="47"/>
      <c r="U16" s="48"/>
      <c r="V16" s="58">
        <f>COUNTIFS(Cell_2,"=5",Peak_2,"&gt;-100000")</f>
        <v>17</v>
      </c>
      <c r="W16" s="57">
        <f>V16/V27</f>
        <v>0.15315315315315314</v>
      </c>
      <c r="X16" s="35">
        <f t="shared" si="9"/>
        <v>1</v>
      </c>
      <c r="Y16" s="61"/>
      <c r="Z16" s="61"/>
      <c r="AA16" s="68"/>
      <c r="AB16" s="61">
        <f t="shared" si="21"/>
        <v>-0.59763215263781555</v>
      </c>
      <c r="AC16" s="61">
        <f t="shared" si="22"/>
        <v>-0.432</v>
      </c>
      <c r="AE16" s="86"/>
      <c r="AF16" s="81" t="s">
        <v>120</v>
      </c>
      <c r="AG16" s="44"/>
      <c r="AH16" s="42" t="s">
        <v>71</v>
      </c>
      <c r="AI16" s="47">
        <f t="shared" si="11"/>
        <v>1787.0599298972961</v>
      </c>
      <c r="AJ16" s="47">
        <f t="shared" si="12"/>
        <v>1787.4135478564554</v>
      </c>
      <c r="AK16" s="47">
        <f t="shared" si="27"/>
        <v>1.8843683083511775</v>
      </c>
      <c r="AL16" s="47"/>
      <c r="AM16" s="47"/>
      <c r="AN16" s="48"/>
      <c r="AO16" s="58">
        <f>COUNTIFS(Cell_6,"=5",Peak_6,"&gt;-100000")</f>
        <v>9</v>
      </c>
      <c r="AP16" s="57">
        <f>AO16/AO27</f>
        <v>0.21428571428571427</v>
      </c>
      <c r="AQ16" s="35">
        <f t="shared" si="13"/>
        <v>1</v>
      </c>
      <c r="AR16" s="61"/>
      <c r="AS16" s="61"/>
      <c r="AT16" s="68"/>
      <c r="AU16" s="61">
        <f t="shared" si="19"/>
        <v>-0.62786776497363228</v>
      </c>
      <c r="AV16" s="61">
        <f t="shared" si="20"/>
        <v>0.55000000000000004</v>
      </c>
      <c r="AW16" s="61"/>
      <c r="AX16" s="81" t="s">
        <v>112</v>
      </c>
      <c r="AY16" s="44"/>
      <c r="AZ16" s="42" t="s">
        <v>71</v>
      </c>
      <c r="BA16" s="47">
        <f t="shared" si="15"/>
        <v>1793.4250536918889</v>
      </c>
      <c r="BB16" s="79">
        <f t="shared" si="16"/>
        <v>1794.4859075693664</v>
      </c>
      <c r="BC16" s="47">
        <f t="shared" si="26"/>
        <v>2.4075838315667011</v>
      </c>
      <c r="BD16" s="47">
        <f t="shared" ref="BD16:BD70" si="30">AVERAGE(BC12:BC20)</f>
        <v>2.3495328810442513</v>
      </c>
      <c r="BE16" s="88">
        <f t="shared" ref="BE16:BE79" si="31">100*((BC16/BD16)-1)</f>
        <v>2.4707443335140411</v>
      </c>
      <c r="BF16" s="48"/>
      <c r="BG16" s="58">
        <f>COUNTIFS(Cell_19,"=5",Peak_19,"&gt;-100000")</f>
        <v>5</v>
      </c>
      <c r="BH16" s="57">
        <f>BG16/BG27</f>
        <v>0.41666666666666669</v>
      </c>
      <c r="BI16" s="35">
        <f t="shared" si="17"/>
        <v>4</v>
      </c>
      <c r="BJ16" s="61" t="str">
        <f t="shared" si="28"/>
        <v xml:space="preserve"> </v>
      </c>
      <c r="BK16" s="61">
        <f t="shared" si="29"/>
        <v>16.937446698378842</v>
      </c>
      <c r="BL16" s="68"/>
      <c r="BM16" s="61">
        <f t="shared" si="24"/>
        <v>0.76604456042525182</v>
      </c>
      <c r="BN16" s="61">
        <f t="shared" si="25"/>
        <v>0</v>
      </c>
      <c r="BP16" s="81" t="s">
        <v>116</v>
      </c>
      <c r="BQ16" s="44"/>
      <c r="BR16" s="15"/>
      <c r="BS16" s="15"/>
      <c r="BT16" s="15"/>
      <c r="BU16" s="15"/>
      <c r="BV16" s="15"/>
      <c r="BW16" s="15"/>
      <c r="BX16" s="15"/>
      <c r="BY16" s="15"/>
      <c r="BZ16" s="15"/>
    </row>
    <row r="17" spans="1:78" s="1" customFormat="1" ht="14.1" customHeight="1">
      <c r="A17" s="7"/>
      <c r="B17" s="8">
        <f t="shared" si="6"/>
        <v>1787.2916666670135</v>
      </c>
      <c r="C17" s="9"/>
      <c r="D17" s="9"/>
      <c r="E17" s="9"/>
      <c r="F17" s="10">
        <v>90</v>
      </c>
      <c r="G17" s="10"/>
      <c r="H17" s="11"/>
      <c r="I17" s="10"/>
      <c r="J17" s="10"/>
      <c r="K17" s="27"/>
      <c r="L17" s="31">
        <f t="shared" si="1"/>
        <v>1787.2916666670135</v>
      </c>
      <c r="M17" s="30">
        <f t="shared" si="2"/>
        <v>1.8843683083511775</v>
      </c>
      <c r="N17" s="13"/>
      <c r="O17" s="52">
        <f>COUNTA(O26:O5000)</f>
        <v>0</v>
      </c>
      <c r="P17" s="47">
        <f t="shared" si="7"/>
        <v>1787.295674938538</v>
      </c>
      <c r="Q17" s="47">
        <f t="shared" si="8"/>
        <v>1787.4135475915912</v>
      </c>
      <c r="R17" s="47">
        <f t="shared" si="23"/>
        <v>1.8843683083511775</v>
      </c>
      <c r="S17" s="47"/>
      <c r="T17" s="47"/>
      <c r="U17" s="48"/>
      <c r="V17" s="58" t="s">
        <v>72</v>
      </c>
      <c r="W17" s="57"/>
      <c r="X17" s="35">
        <f t="shared" si="9"/>
        <v>2</v>
      </c>
      <c r="Y17" s="61"/>
      <c r="Z17" s="61"/>
      <c r="AA17" s="68"/>
      <c r="AB17" s="61">
        <f t="shared" si="21"/>
        <v>-0.97318088284841031</v>
      </c>
      <c r="AC17" s="61">
        <f t="shared" si="22"/>
        <v>-0.432</v>
      </c>
      <c r="AE17" s="86"/>
      <c r="AF17" s="81"/>
      <c r="AG17" s="44"/>
      <c r="AH17" s="52">
        <f>COUNTA(AH26:AH5000)</f>
        <v>0</v>
      </c>
      <c r="AI17" s="47">
        <f t="shared" si="11"/>
        <v>1787.7671658156144</v>
      </c>
      <c r="AJ17" s="47">
        <f t="shared" si="12"/>
        <v>1788.1207837747736</v>
      </c>
      <c r="AK17" s="47">
        <f t="shared" si="27"/>
        <v>1.8812602752645577</v>
      </c>
      <c r="AL17" s="47"/>
      <c r="AM17" s="47"/>
      <c r="AN17" s="48"/>
      <c r="AO17" s="58" t="s">
        <v>72</v>
      </c>
      <c r="AP17" s="57"/>
      <c r="AQ17" s="35">
        <f t="shared" si="13"/>
        <v>2</v>
      </c>
      <c r="AR17" s="61"/>
      <c r="AS17" s="61"/>
      <c r="AT17" s="68"/>
      <c r="AU17" s="61">
        <f t="shared" si="19"/>
        <v>1.9319859534243575E-2</v>
      </c>
      <c r="AV17" s="61">
        <f t="shared" si="20"/>
        <v>0.55000000000000004</v>
      </c>
      <c r="AX17" s="81"/>
      <c r="AY17" s="44"/>
      <c r="AZ17" s="52">
        <f>COUNTA(AZ26:AZ5000)</f>
        <v>0</v>
      </c>
      <c r="BA17" s="47">
        <f t="shared" si="15"/>
        <v>1795.5467614468437</v>
      </c>
      <c r="BB17" s="47">
        <f t="shared" si="16"/>
        <v>1796.6076153243212</v>
      </c>
      <c r="BC17" s="79">
        <f t="shared" si="26"/>
        <v>2.8268804136041821</v>
      </c>
      <c r="BD17" s="47">
        <f t="shared" si="30"/>
        <v>2.4174295689007654</v>
      </c>
      <c r="BE17" s="88">
        <f t="shared" si="31"/>
        <v>16.937446698378842</v>
      </c>
      <c r="BF17" s="48"/>
      <c r="BG17" s="58" t="s">
        <v>72</v>
      </c>
      <c r="BH17" s="57"/>
      <c r="BI17" s="90">
        <f t="shared" si="17"/>
        <v>5</v>
      </c>
      <c r="BJ17" s="61">
        <f t="shared" si="28"/>
        <v>16.937446698378842</v>
      </c>
      <c r="BK17" s="61">
        <f t="shared" si="29"/>
        <v>16.937446698378842</v>
      </c>
      <c r="BL17" s="68"/>
      <c r="BM17" s="61">
        <f xml:space="preserve"> SIN((2*PI()*(BB17-2000+BN17)/19.0953697945932) + 5.663651193)</f>
        <v>0.99999999999998335</v>
      </c>
      <c r="BN17" s="61">
        <f t="shared" si="25"/>
        <v>0</v>
      </c>
      <c r="BP17" s="81"/>
      <c r="BQ17" s="44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78" s="1" customFormat="1" ht="14.1" customHeight="1">
      <c r="A18" s="7"/>
      <c r="B18" s="8">
        <f t="shared" si="6"/>
        <v>1787.3750000003467</v>
      </c>
      <c r="C18" s="9"/>
      <c r="D18" s="9"/>
      <c r="E18" s="9"/>
      <c r="F18" s="10">
        <v>90</v>
      </c>
      <c r="G18" s="10"/>
      <c r="H18" s="11"/>
      <c r="I18" s="10"/>
      <c r="J18" s="10"/>
      <c r="K18" s="27"/>
      <c r="L18" s="31">
        <f t="shared" si="1"/>
        <v>1787.3750000003467</v>
      </c>
      <c r="M18" s="30">
        <f t="shared" si="2"/>
        <v>1.8843683083511775</v>
      </c>
      <c r="N18" s="13"/>
      <c r="O18" s="50"/>
      <c r="P18" s="47">
        <f t="shared" si="7"/>
        <v>1787.5314202446441</v>
      </c>
      <c r="Q18" s="47">
        <f t="shared" si="8"/>
        <v>1787.6492928976973</v>
      </c>
      <c r="R18" s="47">
        <f t="shared" si="23"/>
        <v>1.8843683083511775</v>
      </c>
      <c r="S18" s="47"/>
      <c r="T18" s="47"/>
      <c r="U18" s="48"/>
      <c r="V18" s="58">
        <f>COUNTIFS(Cell_2,"=6",Peak_2,"&gt;-100000")</f>
        <v>13</v>
      </c>
      <c r="W18" s="57">
        <f>V18/V27</f>
        <v>0.11711711711711711</v>
      </c>
      <c r="X18" s="35">
        <f t="shared" si="9"/>
        <v>3</v>
      </c>
      <c r="Y18" s="61"/>
      <c r="Z18" s="61"/>
      <c r="AA18" s="68"/>
      <c r="AB18" s="61">
        <f t="shared" si="21"/>
        <v>-0.89336746227344399</v>
      </c>
      <c r="AC18" s="61">
        <f t="shared" si="22"/>
        <v>-0.432</v>
      </c>
      <c r="AE18" s="86"/>
      <c r="AF18" s="82" t="s">
        <v>106</v>
      </c>
      <c r="AG18" s="44"/>
      <c r="AH18" s="50"/>
      <c r="AI18" s="47">
        <f t="shared" si="11"/>
        <v>1788.4744017339326</v>
      </c>
      <c r="AJ18" s="47">
        <f t="shared" si="12"/>
        <v>1788.8280196930918</v>
      </c>
      <c r="AK18" s="47">
        <f t="shared" si="27"/>
        <v>1.8724499392325948</v>
      </c>
      <c r="AL18" s="47"/>
      <c r="AM18" s="47"/>
      <c r="AN18" s="48"/>
      <c r="AO18" s="58">
        <f>COUNTIFS(Cell_6,"=6",Peak_6,"&gt;-100000")</f>
        <v>4</v>
      </c>
      <c r="AP18" s="57">
        <f>AO18/AO27</f>
        <v>9.5238095238095233E-2</v>
      </c>
      <c r="AQ18" s="35">
        <f t="shared" si="13"/>
        <v>3</v>
      </c>
      <c r="AR18" s="61"/>
      <c r="AS18" s="61"/>
      <c r="AT18" s="68"/>
      <c r="AU18" s="61">
        <f t="shared" si="19"/>
        <v>0.65746750704972567</v>
      </c>
      <c r="AV18" s="61">
        <f t="shared" si="20"/>
        <v>0.55000000000000004</v>
      </c>
      <c r="AX18" s="82" t="s">
        <v>113</v>
      </c>
      <c r="AY18" s="44"/>
      <c r="AZ18" s="50"/>
      <c r="BA18" s="47">
        <f t="shared" si="15"/>
        <v>1797.6684692017984</v>
      </c>
      <c r="BB18" s="47">
        <f t="shared" si="16"/>
        <v>1798.7293230792759</v>
      </c>
      <c r="BC18" s="47">
        <f t="shared" si="26"/>
        <v>2.7358952099851455</v>
      </c>
      <c r="BD18" s="47">
        <f t="shared" si="30"/>
        <v>2.4877156046809628</v>
      </c>
      <c r="BE18" s="88">
        <f t="shared" si="31"/>
        <v>9.9762048699296724</v>
      </c>
      <c r="BF18" s="48"/>
      <c r="BG18" s="58">
        <f>COUNTIFS(Cell_19,"=6",Peak_19,"&gt;-100000")</f>
        <v>0</v>
      </c>
      <c r="BH18" s="57">
        <f>BG18/BG27</f>
        <v>0</v>
      </c>
      <c r="BI18" s="35">
        <f t="shared" si="17"/>
        <v>6</v>
      </c>
      <c r="BJ18" s="61" t="str">
        <f t="shared" si="28"/>
        <v xml:space="preserve"> </v>
      </c>
      <c r="BK18" s="61">
        <f t="shared" si="29"/>
        <v>16.937446698378842</v>
      </c>
      <c r="BL18" s="68"/>
      <c r="BM18" s="61">
        <f t="shared" si="24"/>
        <v>0.76604432581270721</v>
      </c>
      <c r="BN18" s="61">
        <f t="shared" si="25"/>
        <v>0</v>
      </c>
      <c r="BP18" s="82" t="s">
        <v>113</v>
      </c>
      <c r="BQ18" s="44"/>
      <c r="BR18" s="15"/>
      <c r="BS18" s="15"/>
      <c r="BT18" s="15"/>
      <c r="BU18" s="15"/>
      <c r="BV18" s="15"/>
      <c r="BW18" s="15"/>
      <c r="BX18" s="15"/>
      <c r="BY18" s="15"/>
      <c r="BZ18" s="15"/>
    </row>
    <row r="19" spans="1:78" s="1" customFormat="1" ht="14.1" customHeight="1">
      <c r="A19" s="7"/>
      <c r="B19" s="8">
        <f t="shared" si="6"/>
        <v>1787.45833333368</v>
      </c>
      <c r="C19" s="9"/>
      <c r="D19" s="9"/>
      <c r="E19" s="9"/>
      <c r="F19" s="10">
        <v>90</v>
      </c>
      <c r="G19" s="10"/>
      <c r="H19" s="11"/>
      <c r="I19" s="10"/>
      <c r="J19" s="10"/>
      <c r="K19" s="27"/>
      <c r="L19" s="31">
        <f t="shared" si="1"/>
        <v>1787.45833333368</v>
      </c>
      <c r="M19" s="30">
        <f t="shared" si="2"/>
        <v>1.8843683083511775</v>
      </c>
      <c r="N19" s="13"/>
      <c r="O19" s="50" t="s">
        <v>73</v>
      </c>
      <c r="P19" s="47">
        <f t="shared" si="7"/>
        <v>1787.7671655507502</v>
      </c>
      <c r="Q19" s="47">
        <f t="shared" si="8"/>
        <v>1787.8850382038033</v>
      </c>
      <c r="R19" s="47">
        <f t="shared" si="23"/>
        <v>1.8843683083511775</v>
      </c>
      <c r="S19" s="47"/>
      <c r="T19" s="47"/>
      <c r="U19" s="48"/>
      <c r="V19" s="58" t="s">
        <v>74</v>
      </c>
      <c r="W19" s="57"/>
      <c r="X19" s="35">
        <f t="shared" si="9"/>
        <v>4</v>
      </c>
      <c r="Y19" s="61"/>
      <c r="Z19" s="61"/>
      <c r="AA19" s="68"/>
      <c r="AB19" s="61">
        <f t="shared" si="21"/>
        <v>-0.39553747742743517</v>
      </c>
      <c r="AC19" s="61">
        <f t="shared" si="22"/>
        <v>-0.432</v>
      </c>
      <c r="AE19" s="86"/>
      <c r="AF19" s="82" t="s">
        <v>119</v>
      </c>
      <c r="AG19" s="44"/>
      <c r="AH19" s="50" t="s">
        <v>73</v>
      </c>
      <c r="AI19" s="47">
        <f t="shared" si="11"/>
        <v>1789.1816376522509</v>
      </c>
      <c r="AJ19" s="47">
        <f t="shared" si="12"/>
        <v>1789.5352556114101</v>
      </c>
      <c r="AK19" s="47">
        <f t="shared" si="27"/>
        <v>1.8693050652365426</v>
      </c>
      <c r="AL19" s="47"/>
      <c r="AM19" s="47"/>
      <c r="AN19" s="48"/>
      <c r="AO19" s="58" t="s">
        <v>74</v>
      </c>
      <c r="AP19" s="57"/>
      <c r="AQ19" s="35">
        <f t="shared" si="13"/>
        <v>4</v>
      </c>
      <c r="AR19" s="61"/>
      <c r="AS19" s="61"/>
      <c r="AT19" s="68"/>
      <c r="AU19" s="61">
        <f t="shared" si="19"/>
        <v>0.98797880107922453</v>
      </c>
      <c r="AV19" s="61">
        <f t="shared" si="20"/>
        <v>0.55000000000000004</v>
      </c>
      <c r="AX19" s="82" t="s">
        <v>114</v>
      </c>
      <c r="AY19" s="44"/>
      <c r="AZ19" s="50" t="s">
        <v>73</v>
      </c>
      <c r="BA19" s="47">
        <f t="shared" si="15"/>
        <v>1799.7901769567532</v>
      </c>
      <c r="BB19" s="47">
        <f t="shared" si="16"/>
        <v>1800.8510308342306</v>
      </c>
      <c r="BC19" s="47">
        <f t="shared" si="26"/>
        <v>2.7781889532424864</v>
      </c>
      <c r="BD19" s="47">
        <f t="shared" si="30"/>
        <v>2.5691108814287373</v>
      </c>
      <c r="BE19" s="88">
        <f t="shared" si="31"/>
        <v>8.1381490119833302</v>
      </c>
      <c r="BF19" s="48"/>
      <c r="BG19" s="58" t="s">
        <v>74</v>
      </c>
      <c r="BH19" s="57"/>
      <c r="BI19" s="35">
        <f t="shared" si="17"/>
        <v>7</v>
      </c>
      <c r="BJ19" s="61" t="str">
        <f t="shared" si="28"/>
        <v xml:space="preserve"> </v>
      </c>
      <c r="BK19" s="61">
        <f t="shared" si="29"/>
        <v>16.937446698378842</v>
      </c>
      <c r="BL19" s="68"/>
      <c r="BM19" s="61">
        <f t="shared" si="24"/>
        <v>0.17364799794332803</v>
      </c>
      <c r="BN19" s="61">
        <f t="shared" si="25"/>
        <v>0</v>
      </c>
      <c r="BP19" s="82" t="s">
        <v>117</v>
      </c>
      <c r="BQ19" s="44"/>
      <c r="BR19" s="15"/>
      <c r="BS19" s="15"/>
      <c r="BT19" s="15"/>
      <c r="BU19" s="15"/>
      <c r="BV19" s="15"/>
      <c r="BW19" s="15"/>
      <c r="BX19" s="15"/>
      <c r="BY19" s="15"/>
      <c r="BZ19" s="15"/>
    </row>
    <row r="20" spans="1:78" s="1" customFormat="1" ht="14.1" customHeight="1">
      <c r="A20" s="7"/>
      <c r="B20" s="8">
        <f t="shared" si="6"/>
        <v>1787.5416666670133</v>
      </c>
      <c r="C20" s="9"/>
      <c r="D20" s="9"/>
      <c r="E20" s="9"/>
      <c r="F20" s="10">
        <v>90</v>
      </c>
      <c r="G20" s="10">
        <f>AVERAGE(F2:F38)</f>
        <v>88.648648648648646</v>
      </c>
      <c r="H20" s="11"/>
      <c r="I20" s="10"/>
      <c r="J20" s="10"/>
      <c r="K20" s="27"/>
      <c r="L20" s="31">
        <f t="shared" si="1"/>
        <v>1787.5416666670133</v>
      </c>
      <c r="M20" s="30">
        <f t="shared" si="2"/>
        <v>1.8843683083511775</v>
      </c>
      <c r="N20" s="13"/>
      <c r="O20" s="52">
        <f>COUNT(R2:R5000)</f>
        <v>951</v>
      </c>
      <c r="P20" s="47">
        <f t="shared" si="7"/>
        <v>1788.0029108568563</v>
      </c>
      <c r="Q20" s="47">
        <f t="shared" si="8"/>
        <v>1788.1207835099094</v>
      </c>
      <c r="R20" s="47">
        <f t="shared" si="23"/>
        <v>1.8823105761007259</v>
      </c>
      <c r="S20" s="47"/>
      <c r="T20" s="47"/>
      <c r="U20" s="48"/>
      <c r="V20" s="58">
        <f>COUNTIFS(Cell_2,"=7",Peak_2,"&gt;-100000")</f>
        <v>15</v>
      </c>
      <c r="W20" s="57">
        <f>V20/V27</f>
        <v>0.13513513513513514</v>
      </c>
      <c r="X20" s="35">
        <f t="shared" si="9"/>
        <v>5</v>
      </c>
      <c r="Y20" s="61"/>
      <c r="Z20" s="61"/>
      <c r="AA20" s="68"/>
      <c r="AB20" s="61">
        <f t="shared" si="21"/>
        <v>0.28736888901631752</v>
      </c>
      <c r="AC20" s="61">
        <f t="shared" si="22"/>
        <v>-0.432</v>
      </c>
      <c r="AD20" s="61"/>
      <c r="AE20" s="84"/>
      <c r="AF20" s="76"/>
      <c r="AG20" s="44"/>
      <c r="AH20" s="52">
        <f>COUNT(AK2:AK5000)</f>
        <v>318</v>
      </c>
      <c r="AI20" s="47">
        <f t="shared" si="11"/>
        <v>1789.8888735705691</v>
      </c>
      <c r="AJ20" s="47">
        <f t="shared" si="12"/>
        <v>1790.2424915297283</v>
      </c>
      <c r="AK20" s="47">
        <f t="shared" si="27"/>
        <v>1.8668373941393213</v>
      </c>
      <c r="AL20" s="47"/>
      <c r="AM20" s="47"/>
      <c r="AN20" s="48"/>
      <c r="AO20" s="58">
        <f>COUNTIFS(Cell_6,"=7",Peak_6,"&gt;-100000")</f>
        <v>3</v>
      </c>
      <c r="AP20" s="57">
        <f>AO20/AO27</f>
        <v>7.1428571428571425E-2</v>
      </c>
      <c r="AQ20" s="35">
        <f t="shared" si="13"/>
        <v>5</v>
      </c>
      <c r="AR20" s="61"/>
      <c r="AS20" s="61"/>
      <c r="AT20" s="68"/>
      <c r="AU20" s="61">
        <f t="shared" si="19"/>
        <v>0.85620383392249499</v>
      </c>
      <c r="AV20" s="61">
        <f t="shared" si="20"/>
        <v>0.55000000000000004</v>
      </c>
      <c r="AY20" s="44"/>
      <c r="AZ20" s="52">
        <f>COUNT(BC2:BC5000)</f>
        <v>107</v>
      </c>
      <c r="BA20" s="47">
        <f t="shared" si="15"/>
        <v>1801.9118847117079</v>
      </c>
      <c r="BB20" s="47">
        <f t="shared" si="16"/>
        <v>1802.9727385891854</v>
      </c>
      <c r="BC20" s="47">
        <f t="shared" si="26"/>
        <v>2.7563676772291097</v>
      </c>
      <c r="BD20" s="47">
        <f t="shared" si="30"/>
        <v>2.6276916871289453</v>
      </c>
      <c r="BE20" s="88">
        <f t="shared" si="31"/>
        <v>4.8969211544280355</v>
      </c>
      <c r="BF20" s="48"/>
      <c r="BG20" s="58">
        <f>COUNTIFS(Cell_19,"=7",Peak_19,"&gt;-100000")</f>
        <v>0</v>
      </c>
      <c r="BH20" s="57">
        <f>BG20/BG27</f>
        <v>0</v>
      </c>
      <c r="BI20" s="35">
        <f t="shared" si="17"/>
        <v>8</v>
      </c>
      <c r="BJ20" s="61" t="str">
        <f t="shared" si="28"/>
        <v xml:space="preserve"> </v>
      </c>
      <c r="BK20" s="61">
        <f t="shared" si="29"/>
        <v>16.937446698378842</v>
      </c>
      <c r="BL20" s="68"/>
      <c r="BM20" s="61">
        <f t="shared" si="24"/>
        <v>-0.5000001580462472</v>
      </c>
      <c r="BN20" s="61">
        <f t="shared" si="25"/>
        <v>0</v>
      </c>
      <c r="BO20" s="72"/>
      <c r="BP20" s="61"/>
      <c r="BQ20" s="44"/>
      <c r="BR20" s="15"/>
      <c r="BS20" s="15"/>
      <c r="BT20" s="15"/>
      <c r="BU20" s="15"/>
      <c r="BV20" s="15"/>
      <c r="BW20" s="15"/>
      <c r="BX20" s="15"/>
      <c r="BY20" s="15"/>
      <c r="BZ20" s="15"/>
    </row>
    <row r="21" spans="1:78" s="1" customFormat="1" ht="14.1" customHeight="1">
      <c r="A21" s="7"/>
      <c r="B21" s="8">
        <f t="shared" si="6"/>
        <v>1787.6250000003465</v>
      </c>
      <c r="C21" s="9"/>
      <c r="D21" s="9"/>
      <c r="E21" s="9"/>
      <c r="F21" s="10">
        <f>F20-(4/12)</f>
        <v>89.666666666666671</v>
      </c>
      <c r="G21" s="10">
        <f t="shared" ref="G21:G84" si="32">AVERAGE(F3:F39)</f>
        <v>88.540540540540547</v>
      </c>
      <c r="H21" s="11"/>
      <c r="I21" s="10"/>
      <c r="J21" s="10"/>
      <c r="K21" s="27"/>
      <c r="L21" s="31">
        <f t="shared" si="1"/>
        <v>1787.6250000003465</v>
      </c>
      <c r="M21" s="30">
        <f t="shared" si="2"/>
        <v>1.8843683083511775</v>
      </c>
      <c r="N21" s="13"/>
      <c r="O21" s="50"/>
      <c r="P21" s="47">
        <f t="shared" si="7"/>
        <v>1788.2386561629623</v>
      </c>
      <c r="Q21" s="47">
        <f t="shared" si="8"/>
        <v>1788.3565288160155</v>
      </c>
      <c r="R21" s="47">
        <f t="shared" si="23"/>
        <v>1.8771019413417698</v>
      </c>
      <c r="S21" s="47"/>
      <c r="T21" s="47"/>
      <c r="U21" s="48"/>
      <c r="V21" s="58" t="s">
        <v>75</v>
      </c>
      <c r="W21" s="57"/>
      <c r="X21" s="35">
        <f t="shared" si="9"/>
        <v>6</v>
      </c>
      <c r="Y21" s="61"/>
      <c r="Z21" s="61"/>
      <c r="AA21" s="68"/>
      <c r="AB21" s="61">
        <f t="shared" si="21"/>
        <v>0.83581215853988944</v>
      </c>
      <c r="AC21" s="61">
        <f t="shared" si="22"/>
        <v>-0.432</v>
      </c>
      <c r="AD21" s="62" t="s">
        <v>98</v>
      </c>
      <c r="AE21" s="83" t="s">
        <v>107</v>
      </c>
      <c r="AF21" s="62" t="s">
        <v>99</v>
      </c>
      <c r="AG21" s="44"/>
      <c r="AH21" s="50"/>
      <c r="AI21" s="47">
        <f t="shared" si="11"/>
        <v>1790.5961094888874</v>
      </c>
      <c r="AJ21" s="47">
        <f t="shared" si="12"/>
        <v>1790.9497274480466</v>
      </c>
      <c r="AK21" s="47">
        <f t="shared" si="27"/>
        <v>1.8859116075390159</v>
      </c>
      <c r="AL21" s="47"/>
      <c r="AM21" s="47"/>
      <c r="AN21" s="48"/>
      <c r="AO21" s="58" t="s">
        <v>75</v>
      </c>
      <c r="AP21" s="57"/>
      <c r="AQ21" s="35">
        <f t="shared" si="13"/>
        <v>6</v>
      </c>
      <c r="AR21" s="61"/>
      <c r="AS21" s="61"/>
      <c r="AT21" s="68"/>
      <c r="AU21" s="61">
        <f t="shared" si="19"/>
        <v>0.32380157722777536</v>
      </c>
      <c r="AV21" s="61">
        <f t="shared" si="20"/>
        <v>0.55000000000000004</v>
      </c>
      <c r="AW21" s="61"/>
      <c r="AX21" s="61"/>
      <c r="AY21" s="44"/>
      <c r="AZ21" s="50"/>
      <c r="BA21" s="47">
        <f t="shared" si="15"/>
        <v>1804.0335924666626</v>
      </c>
      <c r="BB21" s="47">
        <f t="shared" si="16"/>
        <v>1805.0944463441401</v>
      </c>
      <c r="BC21" s="47">
        <f t="shared" si="26"/>
        <v>2.4954384990598046</v>
      </c>
      <c r="BD21" s="47">
        <f t="shared" si="30"/>
        <v>2.6334871567209102</v>
      </c>
      <c r="BE21" s="88">
        <f t="shared" si="31"/>
        <v>-5.2420478797017172</v>
      </c>
      <c r="BF21" s="48"/>
      <c r="BG21" s="58" t="s">
        <v>75</v>
      </c>
      <c r="BH21" s="57"/>
      <c r="BI21" s="35">
        <f t="shared" si="17"/>
        <v>9</v>
      </c>
      <c r="BJ21" s="61" t="str">
        <f t="shared" si="28"/>
        <v xml:space="preserve"> </v>
      </c>
      <c r="BK21" s="61">
        <f t="shared" si="29"/>
        <v>9.9762048699296724</v>
      </c>
      <c r="BL21" s="68"/>
      <c r="BM21" s="61">
        <f t="shared" si="24"/>
        <v>-0.93969268320322863</v>
      </c>
      <c r="BN21" s="61">
        <f t="shared" si="25"/>
        <v>0</v>
      </c>
      <c r="BO21" s="72"/>
      <c r="BP21" s="61"/>
      <c r="BQ21" s="44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1:78" s="1" customFormat="1" ht="14.1" customHeight="1">
      <c r="A22" s="7"/>
      <c r="B22" s="8">
        <f t="shared" si="6"/>
        <v>1787.7083333336798</v>
      </c>
      <c r="C22" s="9"/>
      <c r="D22" s="9"/>
      <c r="E22" s="9"/>
      <c r="F22" s="10">
        <f t="shared" ref="F22:F31" si="33">F21-(4/12)</f>
        <v>89.333333333333343</v>
      </c>
      <c r="G22" s="10">
        <f t="shared" si="32"/>
        <v>88.432432432432435</v>
      </c>
      <c r="H22" s="11"/>
      <c r="I22" s="10"/>
      <c r="J22" s="10"/>
      <c r="K22" s="27"/>
      <c r="L22" s="31">
        <f t="shared" si="1"/>
        <v>1787.7083333336798</v>
      </c>
      <c r="M22" s="30">
        <f t="shared" si="2"/>
        <v>1.8843683083511775</v>
      </c>
      <c r="N22" s="13"/>
      <c r="O22" s="50" t="s">
        <v>76</v>
      </c>
      <c r="P22" s="47">
        <f t="shared" si="7"/>
        <v>1788.4744014690684</v>
      </c>
      <c r="Q22" s="47">
        <f t="shared" si="8"/>
        <v>1788.5922741221216</v>
      </c>
      <c r="R22" s="47">
        <f t="shared" si="23"/>
        <v>1.8736295181691327</v>
      </c>
      <c r="S22" s="47"/>
      <c r="T22" s="47"/>
      <c r="U22" s="48"/>
      <c r="V22" s="58">
        <f>COUNTIFS(Cell_2,"=8",Peak_2,"&gt;-100000")</f>
        <v>12</v>
      </c>
      <c r="W22" s="57">
        <f>V22/V27</f>
        <v>0.10810810810810811</v>
      </c>
      <c r="X22" s="35">
        <f t="shared" si="9"/>
        <v>7</v>
      </c>
      <c r="Y22" s="61"/>
      <c r="Z22" s="61"/>
      <c r="AA22" s="68"/>
      <c r="AB22" s="61">
        <f t="shared" si="21"/>
        <v>0.99316963006521986</v>
      </c>
      <c r="AC22" s="61">
        <f t="shared" si="22"/>
        <v>-0.432</v>
      </c>
      <c r="AD22" s="72">
        <v>-4</v>
      </c>
      <c r="AE22" s="84">
        <v>-9.2999999999999999E-2</v>
      </c>
      <c r="AF22" s="61">
        <f>CORREL(T516:T957,AB520:AB961)</f>
        <v>9.6701041045720998E-2</v>
      </c>
      <c r="AG22" s="44"/>
      <c r="AH22" s="50" t="s">
        <v>76</v>
      </c>
      <c r="AI22" s="47">
        <f t="shared" si="11"/>
        <v>1791.3033454072056</v>
      </c>
      <c r="AJ22" s="47">
        <f t="shared" si="12"/>
        <v>1791.6569633663648</v>
      </c>
      <c r="AK22" s="47">
        <f t="shared" si="27"/>
        <v>1.9288587302505928</v>
      </c>
      <c r="AL22" s="47"/>
      <c r="AM22" s="47"/>
      <c r="AN22" s="48"/>
      <c r="AO22" s="58">
        <f>COUNTIFS(Cell_6,"=8",Peak_6,"&gt;-100000")</f>
        <v>4</v>
      </c>
      <c r="AP22" s="57">
        <f>AO22/AO27</f>
        <v>9.5238095238095233E-2</v>
      </c>
      <c r="AQ22" s="35">
        <f t="shared" si="13"/>
        <v>7</v>
      </c>
      <c r="AR22" s="61"/>
      <c r="AS22" s="61"/>
      <c r="AT22" s="68"/>
      <c r="AU22" s="61">
        <f t="shared" si="19"/>
        <v>-0.36011103610549289</v>
      </c>
      <c r="AV22" s="61">
        <f t="shared" si="20"/>
        <v>0.55000000000000004</v>
      </c>
      <c r="AW22" s="61"/>
      <c r="AX22" s="61"/>
      <c r="AY22" s="44"/>
      <c r="AZ22" s="50" t="s">
        <v>76</v>
      </c>
      <c r="BA22" s="47">
        <f t="shared" si="15"/>
        <v>1806.1553002216174</v>
      </c>
      <c r="BB22" s="47">
        <f t="shared" si="16"/>
        <v>1807.2161540990949</v>
      </c>
      <c r="BC22" s="47">
        <f t="shared" si="26"/>
        <v>2.5120098603438241</v>
      </c>
      <c r="BD22" s="47">
        <f t="shared" si="30"/>
        <v>2.5612979734264569</v>
      </c>
      <c r="BE22" s="88">
        <f t="shared" si="31"/>
        <v>-1.9243412361231838</v>
      </c>
      <c r="BF22" s="48"/>
      <c r="BG22" s="58">
        <f>COUNTIFS(Cell_19,"=8",Peak_19,"&gt;-100000")</f>
        <v>2</v>
      </c>
      <c r="BH22" s="57">
        <f>BG22/BG27</f>
        <v>0.16666666666666666</v>
      </c>
      <c r="BI22" s="35">
        <f t="shared" si="17"/>
        <v>1</v>
      </c>
      <c r="BJ22" s="61" t="str">
        <f t="shared" si="28"/>
        <v xml:space="preserve"> </v>
      </c>
      <c r="BK22" s="61">
        <f t="shared" si="29"/>
        <v>8.1381490119833302</v>
      </c>
      <c r="BL22" s="68"/>
      <c r="BM22" s="61">
        <f t="shared" si="24"/>
        <v>-0.93969255836856436</v>
      </c>
      <c r="BN22" s="61">
        <f t="shared" si="25"/>
        <v>0</v>
      </c>
      <c r="BO22" s="72"/>
      <c r="BP22" s="61"/>
      <c r="BQ22" s="44"/>
      <c r="BR22" s="15"/>
      <c r="BS22" s="15"/>
      <c r="BT22" s="15"/>
      <c r="BU22" s="15"/>
      <c r="BV22" s="15"/>
      <c r="BW22" s="15"/>
      <c r="BX22" s="15"/>
      <c r="BY22" s="15"/>
      <c r="BZ22" s="15"/>
    </row>
    <row r="23" spans="1:78" s="1" customFormat="1" ht="14.1" customHeight="1">
      <c r="A23" s="7"/>
      <c r="B23" s="8">
        <f t="shared" si="6"/>
        <v>1787.791666667013</v>
      </c>
      <c r="C23" s="9"/>
      <c r="D23" s="9"/>
      <c r="E23" s="9"/>
      <c r="F23" s="10">
        <f t="shared" si="33"/>
        <v>89.000000000000014</v>
      </c>
      <c r="G23" s="10">
        <f t="shared" si="32"/>
        <v>88.324324324324323</v>
      </c>
      <c r="H23" s="11"/>
      <c r="I23" s="10"/>
      <c r="J23" s="10"/>
      <c r="K23" s="27"/>
      <c r="L23" s="31">
        <f t="shared" si="1"/>
        <v>1787.791666667013</v>
      </c>
      <c r="M23" s="30">
        <f t="shared" si="2"/>
        <v>1.8843683083511775</v>
      </c>
      <c r="N23" s="13"/>
      <c r="O23" s="53">
        <f>COUNT(T2:T5000)</f>
        <v>878</v>
      </c>
      <c r="P23" s="47">
        <f t="shared" si="7"/>
        <v>1788.7101467751745</v>
      </c>
      <c r="Q23" s="47">
        <f t="shared" si="8"/>
        <v>1788.8280194282277</v>
      </c>
      <c r="R23" s="47">
        <f t="shared" si="23"/>
        <v>1.8720219148484678</v>
      </c>
      <c r="S23" s="47"/>
      <c r="T23" s="47"/>
      <c r="U23" s="48"/>
      <c r="V23" s="58" t="s">
        <v>77</v>
      </c>
      <c r="W23" s="57"/>
      <c r="X23" s="35">
        <f t="shared" si="9"/>
        <v>8</v>
      </c>
      <c r="Y23" s="61"/>
      <c r="Z23" s="61"/>
      <c r="AA23" s="68"/>
      <c r="AB23" s="61">
        <f t="shared" si="21"/>
        <v>0.68581199383211522</v>
      </c>
      <c r="AC23" s="61">
        <f t="shared" si="22"/>
        <v>-0.432</v>
      </c>
      <c r="AD23" s="72">
        <v>-3</v>
      </c>
      <c r="AE23" s="84">
        <v>-4.9000000000000002E-2</v>
      </c>
      <c r="AF23" s="61">
        <f>CORREL(T516:T957,AB519:AB960)</f>
        <v>6.1599348921793237E-2</v>
      </c>
      <c r="AG23" s="44"/>
      <c r="AH23" s="53">
        <f>COUNT(AM2:AM5000)</f>
        <v>302</v>
      </c>
      <c r="AI23" s="47">
        <f t="shared" si="11"/>
        <v>1792.0105813255238</v>
      </c>
      <c r="AJ23" s="47">
        <f t="shared" si="12"/>
        <v>1792.3641992846831</v>
      </c>
      <c r="AK23" s="47">
        <f t="shared" si="27"/>
        <v>1.9923349473670673</v>
      </c>
      <c r="AL23" s="47"/>
      <c r="AM23" s="47"/>
      <c r="AN23" s="48"/>
      <c r="AO23" s="58" t="s">
        <v>77</v>
      </c>
      <c r="AP23" s="57"/>
      <c r="AQ23" s="35">
        <f t="shared" si="13"/>
        <v>8</v>
      </c>
      <c r="AR23" s="61"/>
      <c r="AS23" s="61"/>
      <c r="AT23" s="68"/>
      <c r="AU23" s="61">
        <f t="shared" si="19"/>
        <v>-0.87552369345664338</v>
      </c>
      <c r="AV23" s="61">
        <f t="shared" si="20"/>
        <v>0.55000000000000004</v>
      </c>
      <c r="AW23" s="61"/>
      <c r="AX23" s="61"/>
      <c r="AY23" s="44"/>
      <c r="AZ23" s="53">
        <f>COUNT(BE2:BE5000)</f>
        <v>99</v>
      </c>
      <c r="BA23" s="47">
        <f t="shared" si="15"/>
        <v>1808.2770079765721</v>
      </c>
      <c r="BB23" s="47">
        <f t="shared" si="16"/>
        <v>1809.3378618540496</v>
      </c>
      <c r="BC23" s="47">
        <f t="shared" si="26"/>
        <v>2.6068516910413058</v>
      </c>
      <c r="BD23" s="47">
        <f t="shared" si="30"/>
        <v>2.5083891400328238</v>
      </c>
      <c r="BE23" s="88">
        <f t="shared" si="31"/>
        <v>3.9253299831777166</v>
      </c>
      <c r="BF23" s="48"/>
      <c r="BG23" s="58" t="s">
        <v>77</v>
      </c>
      <c r="BH23" s="57"/>
      <c r="BI23" s="35">
        <f t="shared" si="17"/>
        <v>2</v>
      </c>
      <c r="BJ23" s="61" t="str">
        <f t="shared" si="28"/>
        <v xml:space="preserve"> </v>
      </c>
      <c r="BK23" s="61">
        <f t="shared" si="29"/>
        <v>4.8969211544280355</v>
      </c>
      <c r="BL23" s="68"/>
      <c r="BM23" s="61">
        <f t="shared" si="24"/>
        <v>-0.49999984195377517</v>
      </c>
      <c r="BN23" s="61">
        <f t="shared" si="25"/>
        <v>0</v>
      </c>
      <c r="BO23" s="72"/>
      <c r="BP23" s="61"/>
      <c r="BQ23" s="44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1:78" s="1" customFormat="1" ht="14.1" customHeight="1">
      <c r="A24" s="7"/>
      <c r="B24" s="8">
        <f t="shared" si="6"/>
        <v>1787.8750000003463</v>
      </c>
      <c r="C24" s="9"/>
      <c r="D24" s="9"/>
      <c r="E24" s="9"/>
      <c r="F24" s="10">
        <f t="shared" si="33"/>
        <v>88.666666666666686</v>
      </c>
      <c r="G24" s="10">
        <f t="shared" si="32"/>
        <v>88.21621621621621</v>
      </c>
      <c r="H24" s="11"/>
      <c r="I24" s="10"/>
      <c r="J24" s="10"/>
      <c r="K24" s="27"/>
      <c r="L24" s="31">
        <f t="shared" si="1"/>
        <v>1787.8750000003463</v>
      </c>
      <c r="M24" s="30">
        <f t="shared" si="2"/>
        <v>1.8843683083511775</v>
      </c>
      <c r="N24" s="13"/>
      <c r="O24" s="39"/>
      <c r="P24" s="47">
        <f t="shared" si="7"/>
        <v>1788.9458920812806</v>
      </c>
      <c r="Q24" s="47">
        <f t="shared" si="8"/>
        <v>1789.0637647343337</v>
      </c>
      <c r="R24" s="47">
        <f t="shared" si="23"/>
        <v>1.8715557098854745</v>
      </c>
      <c r="S24" s="47"/>
      <c r="T24" s="47"/>
      <c r="U24" s="48"/>
      <c r="V24" s="56">
        <f>COUNTIFS(Cell_2,"=9",Peak_2,"&gt;-100000")</f>
        <v>5</v>
      </c>
      <c r="W24" s="57">
        <f>V24/V27</f>
        <v>4.5045045045045043E-2</v>
      </c>
      <c r="X24" s="35">
        <f t="shared" si="9"/>
        <v>9</v>
      </c>
      <c r="Y24" s="61"/>
      <c r="Z24" s="61"/>
      <c r="AA24" s="68"/>
      <c r="AB24" s="61">
        <f t="shared" si="21"/>
        <v>5.7555303733670841E-2</v>
      </c>
      <c r="AC24" s="61">
        <f t="shared" si="22"/>
        <v>-0.432</v>
      </c>
      <c r="AD24" s="72">
        <v>-2</v>
      </c>
      <c r="AE24" s="84">
        <v>1.7000000000000001E-2</v>
      </c>
      <c r="AF24" s="61">
        <f>CORREL(T516:T957,AB518:AB959)</f>
        <v>-2.4002121803417598E-3</v>
      </c>
      <c r="AG24" s="44"/>
      <c r="AH24" s="39"/>
      <c r="AI24" s="47">
        <f t="shared" si="11"/>
        <v>1792.7178172438421</v>
      </c>
      <c r="AJ24" s="47">
        <f t="shared" si="12"/>
        <v>1793.0714352030013</v>
      </c>
      <c r="AK24" s="47">
        <f t="shared" si="27"/>
        <v>2.0884575689179545</v>
      </c>
      <c r="AL24" s="47"/>
      <c r="AM24" s="47"/>
      <c r="AN24" s="48"/>
      <c r="AO24" s="56">
        <f>COUNTIFS(Cell_6,"=9",Peak_6,"&gt;-100000")</f>
        <v>7</v>
      </c>
      <c r="AP24" s="57">
        <f>AO24/AO27</f>
        <v>0.16666666666666666</v>
      </c>
      <c r="AQ24" s="35">
        <f t="shared" si="13"/>
        <v>9</v>
      </c>
      <c r="AR24" s="61"/>
      <c r="AS24" s="61"/>
      <c r="AT24" s="68"/>
      <c r="AU24" s="61">
        <f t="shared" si="19"/>
        <v>-0.98126908427745985</v>
      </c>
      <c r="AV24" s="61">
        <f t="shared" si="20"/>
        <v>0.55000000000000004</v>
      </c>
      <c r="AW24" s="61"/>
      <c r="AX24" s="61"/>
      <c r="AY24" s="44"/>
      <c r="AZ24" s="39"/>
      <c r="BA24" s="47">
        <f t="shared" si="15"/>
        <v>1810.3987157315269</v>
      </c>
      <c r="BB24" s="47">
        <f t="shared" si="16"/>
        <v>1811.4595696090043</v>
      </c>
      <c r="BC24" s="47">
        <f t="shared" si="26"/>
        <v>2.5300090480879462</v>
      </c>
      <c r="BD24" s="47">
        <f t="shared" si="30"/>
        <v>2.4384266207284555</v>
      </c>
      <c r="BE24" s="88">
        <f t="shared" si="31"/>
        <v>3.7558000138684156</v>
      </c>
      <c r="BF24" s="48"/>
      <c r="BG24" s="56">
        <f>COUNTIFS(Cell_19,"=9",Peak_19,"&gt;-100000")</f>
        <v>1</v>
      </c>
      <c r="BH24" s="57">
        <f>BG24/BG27</f>
        <v>8.3333333333333329E-2</v>
      </c>
      <c r="BI24" s="35">
        <f t="shared" si="17"/>
        <v>3</v>
      </c>
      <c r="BJ24" s="61" t="str">
        <f t="shared" si="28"/>
        <v xml:space="preserve"> </v>
      </c>
      <c r="BK24" s="61">
        <f t="shared" si="29"/>
        <v>3.9253299831777166</v>
      </c>
      <c r="BL24" s="68"/>
      <c r="BM24" s="61">
        <f t="shared" si="24"/>
        <v>0.17364835739043188</v>
      </c>
      <c r="BN24" s="61">
        <f t="shared" si="25"/>
        <v>0</v>
      </c>
      <c r="BO24" s="72"/>
      <c r="BP24" s="61"/>
      <c r="BQ24" s="44"/>
      <c r="BR24" s="15"/>
      <c r="BS24" s="15"/>
      <c r="BT24" s="15"/>
      <c r="BU24" s="15"/>
      <c r="BV24" s="15"/>
      <c r="BW24" s="15"/>
      <c r="BX24" s="15"/>
      <c r="BY24" s="15"/>
      <c r="BZ24" s="15"/>
    </row>
    <row r="25" spans="1:78" s="1" customFormat="1" ht="14.1" customHeight="1">
      <c r="A25" s="7"/>
      <c r="B25" s="8">
        <f t="shared" si="6"/>
        <v>1787.9583333336795</v>
      </c>
      <c r="C25" s="9"/>
      <c r="D25" s="9"/>
      <c r="E25" s="9"/>
      <c r="F25" s="10">
        <f t="shared" si="33"/>
        <v>88.333333333333357</v>
      </c>
      <c r="G25" s="10">
        <f t="shared" si="32"/>
        <v>88.108108108108112</v>
      </c>
      <c r="H25" s="11"/>
      <c r="I25" s="10"/>
      <c r="J25" s="10"/>
      <c r="K25" s="27"/>
      <c r="L25" s="31">
        <f t="shared" si="1"/>
        <v>1787.9583333336795</v>
      </c>
      <c r="M25" s="30">
        <f>M26</f>
        <v>1.8843683083511775</v>
      </c>
      <c r="N25" s="13"/>
      <c r="O25" s="39"/>
      <c r="P25" s="47">
        <f t="shared" si="7"/>
        <v>1789.1816373873867</v>
      </c>
      <c r="Q25" s="47">
        <f t="shared" si="8"/>
        <v>1789.2995100404398</v>
      </c>
      <c r="R25" s="47">
        <f t="shared" si="23"/>
        <v>1.8707519082251416</v>
      </c>
      <c r="S25" s="47"/>
      <c r="T25" s="47"/>
      <c r="U25" s="48"/>
      <c r="V25" s="41"/>
      <c r="W25" s="63"/>
      <c r="X25" s="35">
        <f t="shared" si="9"/>
        <v>1</v>
      </c>
      <c r="Y25" s="61"/>
      <c r="Z25" s="61"/>
      <c r="AA25" s="68"/>
      <c r="AB25" s="61">
        <f t="shared" si="21"/>
        <v>-0.59763215263770708</v>
      </c>
      <c r="AC25" s="61">
        <f t="shared" si="22"/>
        <v>-0.432</v>
      </c>
      <c r="AD25" s="72">
        <v>-1</v>
      </c>
      <c r="AE25" s="84">
        <v>7.5999999999999998E-2</v>
      </c>
      <c r="AF25" s="75">
        <f>CORREL(T516:T957,AB517:AB958)</f>
        <v>-6.5135861901166131E-2</v>
      </c>
      <c r="AG25" s="44"/>
      <c r="AH25" s="39"/>
      <c r="AI25" s="47">
        <f t="shared" si="11"/>
        <v>1793.4250531621603</v>
      </c>
      <c r="AJ25" s="47">
        <f t="shared" si="12"/>
        <v>1793.7786711213196</v>
      </c>
      <c r="AK25" s="47">
        <f t="shared" si="27"/>
        <v>2.2171368370511839</v>
      </c>
      <c r="AL25" s="47"/>
      <c r="AM25" s="47"/>
      <c r="AN25" s="48"/>
      <c r="AO25" s="41"/>
      <c r="AP25" s="63"/>
      <c r="AQ25" s="35">
        <f t="shared" si="13"/>
        <v>1</v>
      </c>
      <c r="AR25" s="61" t="str">
        <f t="shared" ref="AR25:AR29" si="34">IF(AM25=AS25, AM25," ")</f>
        <v xml:space="preserve"> </v>
      </c>
      <c r="AS25" s="61">
        <f t="shared" ref="AS25:AS29" si="35">MAX(AM22:AM28)</f>
        <v>6.9942716982636988</v>
      </c>
      <c r="AT25" s="68"/>
      <c r="AU25" s="61">
        <f t="shared" si="19"/>
        <v>-0.62786776497378183</v>
      </c>
      <c r="AV25" s="61">
        <f t="shared" si="20"/>
        <v>0.55000000000000004</v>
      </c>
      <c r="AW25" s="61"/>
      <c r="AX25" s="61"/>
      <c r="AY25" s="44"/>
      <c r="AZ25" s="39"/>
      <c r="BA25" s="47">
        <f t="shared" si="15"/>
        <v>1812.5204234864816</v>
      </c>
      <c r="BB25" s="47">
        <f t="shared" si="16"/>
        <v>1813.5812773639591</v>
      </c>
      <c r="BC25" s="47">
        <f t="shared" si="26"/>
        <v>2.4597430578943871</v>
      </c>
      <c r="BD25" s="47">
        <f t="shared" si="30"/>
        <v>2.3844792194871798</v>
      </c>
      <c r="BE25" s="88">
        <f t="shared" si="31"/>
        <v>3.1564057171105997</v>
      </c>
      <c r="BF25" s="48"/>
      <c r="BG25" s="41"/>
      <c r="BH25" s="63"/>
      <c r="BI25" s="35">
        <f t="shared" si="17"/>
        <v>4</v>
      </c>
      <c r="BJ25" s="61" t="str">
        <f t="shared" si="28"/>
        <v xml:space="preserve"> </v>
      </c>
      <c r="BK25" s="61">
        <f t="shared" si="29"/>
        <v>3.9253299831777166</v>
      </c>
      <c r="BL25" s="68"/>
      <c r="BM25" s="61">
        <f t="shared" si="24"/>
        <v>0.76604456042514202</v>
      </c>
      <c r="BN25" s="61">
        <f t="shared" si="25"/>
        <v>0</v>
      </c>
      <c r="BO25" s="72"/>
      <c r="BP25" s="61"/>
      <c r="BQ25" s="44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 s="1" customFormat="1" ht="14.1" customHeight="1">
      <c r="A26" s="7"/>
      <c r="B26" s="8">
        <f t="shared" si="6"/>
        <v>1788.0416666670128</v>
      </c>
      <c r="C26" s="9"/>
      <c r="D26" s="9"/>
      <c r="E26" s="9"/>
      <c r="F26" s="10">
        <f t="shared" si="33"/>
        <v>88.000000000000028</v>
      </c>
      <c r="G26" s="10">
        <f t="shared" si="32"/>
        <v>88</v>
      </c>
      <c r="H26" s="11"/>
      <c r="I26" s="10"/>
      <c r="J26" s="10"/>
      <c r="K26" s="27"/>
      <c r="L26" s="31">
        <f t="shared" si="1"/>
        <v>1788.0416666670128</v>
      </c>
      <c r="M26" s="30">
        <f t="shared" ref="M26:M89" si="36">G26/46.7</f>
        <v>1.8843683083511775</v>
      </c>
      <c r="N26" s="13"/>
      <c r="O26" s="39"/>
      <c r="P26" s="47">
        <f t="shared" si="7"/>
        <v>1789.4173826934928</v>
      </c>
      <c r="Q26" s="47">
        <f t="shared" si="8"/>
        <v>1789.5352553465459</v>
      </c>
      <c r="R26" s="47">
        <f t="shared" si="23"/>
        <v>1.8694497495354023</v>
      </c>
      <c r="S26" s="47"/>
      <c r="T26" s="47"/>
      <c r="U26" s="48"/>
      <c r="V26" s="37" t="s">
        <v>78</v>
      </c>
      <c r="W26" s="63">
        <f>SUM(W8:W24)</f>
        <v>1</v>
      </c>
      <c r="X26" s="35">
        <f t="shared" si="9"/>
        <v>2</v>
      </c>
      <c r="Y26" s="61"/>
      <c r="Z26" s="61"/>
      <c r="AA26" s="68"/>
      <c r="AB26" s="61">
        <f t="shared" si="21"/>
        <v>-0.97318088284837923</v>
      </c>
      <c r="AC26" s="61">
        <f t="shared" si="22"/>
        <v>-0.432</v>
      </c>
      <c r="AD26" s="77">
        <v>0</v>
      </c>
      <c r="AE26" s="85">
        <v>9.9000000000000005E-2</v>
      </c>
      <c r="AF26" s="75">
        <f>CORREL(T516:T957,AB516:AB957)</f>
        <v>-9.745970786175491E-2</v>
      </c>
      <c r="AG26" s="44"/>
      <c r="AH26" s="39"/>
      <c r="AI26" s="47">
        <f t="shared" si="11"/>
        <v>1794.1322890804786</v>
      </c>
      <c r="AJ26" s="79">
        <f t="shared" si="12"/>
        <v>1794.4859070396378</v>
      </c>
      <c r="AK26" s="47">
        <f t="shared" si="27"/>
        <v>2.3985039643497887</v>
      </c>
      <c r="AL26" s="47">
        <f t="shared" ref="AL26:AL70" si="37">AVERAGE(AK22:AK30)</f>
        <v>2.4120539019866878</v>
      </c>
      <c r="AM26" s="88">
        <f t="shared" ref="AM26:AM70" si="38">100*((AK26/AL26)-1)</f>
        <v>-0.56175932161958153</v>
      </c>
      <c r="AN26" s="48"/>
      <c r="AO26" s="37" t="s">
        <v>78</v>
      </c>
      <c r="AP26" s="63">
        <f>SUM(AP8:AP24)</f>
        <v>0.99999999999999989</v>
      </c>
      <c r="AQ26" s="35">
        <f t="shared" si="13"/>
        <v>2</v>
      </c>
      <c r="AR26" s="61" t="str">
        <f t="shared" si="34"/>
        <v xml:space="preserve"> </v>
      </c>
      <c r="AS26" s="61">
        <f t="shared" si="35"/>
        <v>7.5164812325694275</v>
      </c>
      <c r="AT26" s="68"/>
      <c r="AU26" s="61">
        <f t="shared" si="19"/>
        <v>1.931985953405152E-2</v>
      </c>
      <c r="AV26" s="61">
        <f t="shared" si="20"/>
        <v>0.55000000000000004</v>
      </c>
      <c r="AW26" s="61"/>
      <c r="AX26" s="61"/>
      <c r="AY26" s="44"/>
      <c r="AZ26" s="39"/>
      <c r="BA26" s="47">
        <f t="shared" si="15"/>
        <v>1814.6421312414363</v>
      </c>
      <c r="BB26" s="47">
        <f t="shared" si="16"/>
        <v>1815.7029851189138</v>
      </c>
      <c r="BC26" s="47">
        <f t="shared" si="26"/>
        <v>2.1771777639541012</v>
      </c>
      <c r="BD26" s="47">
        <f t="shared" si="30"/>
        <v>2.3576889260005398</v>
      </c>
      <c r="BE26" s="88">
        <f t="shared" si="31"/>
        <v>-7.6562756034422303</v>
      </c>
      <c r="BF26" s="48"/>
      <c r="BG26" s="37" t="s">
        <v>78</v>
      </c>
      <c r="BH26" s="63">
        <f>SUM(BH8:BH24)</f>
        <v>1</v>
      </c>
      <c r="BI26" s="90">
        <f t="shared" si="17"/>
        <v>5</v>
      </c>
      <c r="BJ26" s="61" t="str">
        <f t="shared" si="28"/>
        <v xml:space="preserve"> </v>
      </c>
      <c r="BK26" s="61">
        <f t="shared" si="29"/>
        <v>3.9253299831777166</v>
      </c>
      <c r="BL26" s="68"/>
      <c r="BM26" s="61">
        <f t="shared" si="24"/>
        <v>0.99999999999998335</v>
      </c>
      <c r="BN26" s="61">
        <f t="shared" si="25"/>
        <v>0</v>
      </c>
      <c r="BO26" s="72"/>
      <c r="BP26" s="61"/>
      <c r="BQ26" s="44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1:78" s="1" customFormat="1" ht="14.1" customHeight="1">
      <c r="A27" s="7"/>
      <c r="B27" s="8">
        <f t="shared" si="6"/>
        <v>1788.1250000003461</v>
      </c>
      <c r="C27" s="9"/>
      <c r="D27" s="9"/>
      <c r="E27" s="9"/>
      <c r="F27" s="10">
        <f t="shared" si="33"/>
        <v>87.6666666666667</v>
      </c>
      <c r="G27" s="10">
        <f t="shared" si="32"/>
        <v>87.900900900900908</v>
      </c>
      <c r="H27" s="11"/>
      <c r="I27" s="10"/>
      <c r="J27" s="10"/>
      <c r="K27" s="27"/>
      <c r="L27" s="31">
        <f t="shared" si="1"/>
        <v>1788.1250000003461</v>
      </c>
      <c r="M27" s="30">
        <f t="shared" si="36"/>
        <v>1.8822462719678994</v>
      </c>
      <c r="N27" s="13"/>
      <c r="O27" s="39"/>
      <c r="P27" s="47">
        <f t="shared" si="7"/>
        <v>1789.6531279995988</v>
      </c>
      <c r="Q27" s="47">
        <f t="shared" si="8"/>
        <v>1789.771000652652</v>
      </c>
      <c r="R27" s="47">
        <f t="shared" si="23"/>
        <v>1.8677135379490839</v>
      </c>
      <c r="S27" s="47"/>
      <c r="T27" s="47"/>
      <c r="U27" s="48"/>
      <c r="V27" s="37">
        <f>SUM(V8:V24)</f>
        <v>111</v>
      </c>
      <c r="W27" s="57"/>
      <c r="X27" s="35">
        <f t="shared" si="9"/>
        <v>3</v>
      </c>
      <c r="Y27" s="61"/>
      <c r="Z27" s="61"/>
      <c r="AA27" s="68"/>
      <c r="AB27" s="61">
        <f t="shared" si="21"/>
        <v>-0.89336746227355579</v>
      </c>
      <c r="AC27" s="61">
        <f t="shared" si="22"/>
        <v>-0.432</v>
      </c>
      <c r="AD27" s="72">
        <v>1</v>
      </c>
      <c r="AE27" s="84">
        <v>7.5999999999999998E-2</v>
      </c>
      <c r="AF27" s="75">
        <f>CORREL(T516:T957,AB515:AB956)</f>
        <v>-8.4255944345055511E-2</v>
      </c>
      <c r="AG27" s="44"/>
      <c r="AH27" s="39"/>
      <c r="AI27" s="47">
        <f t="shared" si="11"/>
        <v>1794.8395249987968</v>
      </c>
      <c r="AJ27" s="47">
        <f t="shared" si="12"/>
        <v>1795.1931429579561</v>
      </c>
      <c r="AK27" s="47">
        <f t="shared" si="27"/>
        <v>2.6061018191639169</v>
      </c>
      <c r="AL27" s="47">
        <f t="shared" si="37"/>
        <v>2.5066235489593804</v>
      </c>
      <c r="AM27" s="88">
        <f t="shared" si="38"/>
        <v>3.9686162784928314</v>
      </c>
      <c r="AN27" s="48"/>
      <c r="AO27" s="37">
        <f>SUM(AO8:AO24)</f>
        <v>42</v>
      </c>
      <c r="AP27" s="57"/>
      <c r="AQ27" s="35">
        <f t="shared" si="13"/>
        <v>3</v>
      </c>
      <c r="AR27" s="61" t="str">
        <f t="shared" si="34"/>
        <v xml:space="preserve"> </v>
      </c>
      <c r="AS27" s="61">
        <f t="shared" si="35"/>
        <v>7.5164812325694275</v>
      </c>
      <c r="AT27" s="68"/>
      <c r="AU27" s="61">
        <f t="shared" si="19"/>
        <v>0.6574675070495809</v>
      </c>
      <c r="AV27" s="61">
        <f t="shared" si="20"/>
        <v>0.55000000000000004</v>
      </c>
      <c r="AW27" s="61"/>
      <c r="AX27" s="61"/>
      <c r="AY27" s="44"/>
      <c r="AZ27" s="39"/>
      <c r="BA27" s="47">
        <f t="shared" si="15"/>
        <v>1816.7638389963911</v>
      </c>
      <c r="BB27" s="47">
        <f t="shared" si="16"/>
        <v>1817.8246928738686</v>
      </c>
      <c r="BC27" s="47">
        <f t="shared" si="26"/>
        <v>2.2597157094424465</v>
      </c>
      <c r="BD27" s="47">
        <f t="shared" si="30"/>
        <v>2.3249820865488493</v>
      </c>
      <c r="BE27" s="88">
        <f t="shared" si="31"/>
        <v>-2.8071776330665266</v>
      </c>
      <c r="BF27" s="48"/>
      <c r="BG27" s="37">
        <f>SUM(BG8:BG24)</f>
        <v>12</v>
      </c>
      <c r="BH27" s="57"/>
      <c r="BI27" s="35">
        <f t="shared" si="17"/>
        <v>6</v>
      </c>
      <c r="BJ27" s="61" t="str">
        <f t="shared" si="28"/>
        <v xml:space="preserve"> </v>
      </c>
      <c r="BK27" s="61">
        <f t="shared" si="29"/>
        <v>3.7558000138684156</v>
      </c>
      <c r="BL27" s="68"/>
      <c r="BM27" s="61">
        <f t="shared" si="24"/>
        <v>0.76604432581281701</v>
      </c>
      <c r="BN27" s="61">
        <f t="shared" si="25"/>
        <v>0</v>
      </c>
      <c r="BO27" s="72"/>
      <c r="BP27" s="61"/>
      <c r="BQ27" s="44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1:78" s="1" customFormat="1" ht="14.1" customHeight="1">
      <c r="A28" s="7"/>
      <c r="B28" s="8">
        <f t="shared" si="6"/>
        <v>1788.2083333336793</v>
      </c>
      <c r="C28" s="9"/>
      <c r="D28" s="9"/>
      <c r="E28" s="9"/>
      <c r="F28" s="10">
        <f t="shared" si="33"/>
        <v>87.333333333333371</v>
      </c>
      <c r="G28" s="10">
        <f t="shared" si="32"/>
        <v>87.810810810810807</v>
      </c>
      <c r="H28" s="11"/>
      <c r="I28" s="10"/>
      <c r="J28" s="10"/>
      <c r="K28" s="27"/>
      <c r="L28" s="31">
        <f t="shared" si="1"/>
        <v>1788.2083333336793</v>
      </c>
      <c r="M28" s="30">
        <f t="shared" si="36"/>
        <v>1.8803171479831007</v>
      </c>
      <c r="N28" s="13"/>
      <c r="O28" s="66"/>
      <c r="P28" s="47">
        <f t="shared" si="7"/>
        <v>1789.8888733057049</v>
      </c>
      <c r="Q28" s="47">
        <f t="shared" si="8"/>
        <v>1790.0067459587581</v>
      </c>
      <c r="R28" s="47">
        <f t="shared" si="23"/>
        <v>1.865945174296352</v>
      </c>
      <c r="S28" s="47"/>
      <c r="T28" s="47"/>
      <c r="U28" s="48"/>
      <c r="V28" s="58" t="s">
        <v>79</v>
      </c>
      <c r="W28" s="57"/>
      <c r="X28" s="35">
        <f t="shared" si="9"/>
        <v>4</v>
      </c>
      <c r="Y28" s="61"/>
      <c r="Z28" s="61"/>
      <c r="AA28" s="68"/>
      <c r="AB28" s="61">
        <f t="shared" si="21"/>
        <v>-0.39553747742766382</v>
      </c>
      <c r="AC28" s="61">
        <f t="shared" si="22"/>
        <v>-0.432</v>
      </c>
      <c r="AD28" s="72">
        <v>2</v>
      </c>
      <c r="AE28" s="84">
        <v>1.7000000000000001E-2</v>
      </c>
      <c r="AF28" s="61">
        <f>CORREL(T516:T957,AB514:AB955)</f>
        <v>-3.1486946977020369E-2</v>
      </c>
      <c r="AG28" s="44"/>
      <c r="AH28" s="66"/>
      <c r="AI28" s="47">
        <f t="shared" si="11"/>
        <v>1795.5467609171151</v>
      </c>
      <c r="AJ28" s="47">
        <f t="shared" si="12"/>
        <v>1795.9003788762743</v>
      </c>
      <c r="AK28" s="47">
        <f t="shared" si="27"/>
        <v>2.7676237533036248</v>
      </c>
      <c r="AL28" s="47">
        <f t="shared" si="37"/>
        <v>2.5867027359265045</v>
      </c>
      <c r="AM28" s="88">
        <f t="shared" si="38"/>
        <v>6.9942716982636988</v>
      </c>
      <c r="AN28" s="48"/>
      <c r="AO28" s="58" t="s">
        <v>79</v>
      </c>
      <c r="AP28" s="57"/>
      <c r="AQ28" s="35">
        <f t="shared" si="13"/>
        <v>4</v>
      </c>
      <c r="AR28" s="61" t="str">
        <f t="shared" si="34"/>
        <v xml:space="preserve"> </v>
      </c>
      <c r="AS28" s="61">
        <f t="shared" si="35"/>
        <v>7.5164812325694275</v>
      </c>
      <c r="AT28" s="68"/>
      <c r="AU28" s="61">
        <f t="shared" si="19"/>
        <v>0.98797880107919922</v>
      </c>
      <c r="AV28" s="61">
        <f t="shared" si="20"/>
        <v>0.55000000000000004</v>
      </c>
      <c r="AW28" s="61"/>
      <c r="AX28" s="61"/>
      <c r="AY28" s="44"/>
      <c r="AZ28" s="66"/>
      <c r="BA28" s="47">
        <f t="shared" si="15"/>
        <v>1818.8855467513458</v>
      </c>
      <c r="BB28" s="47">
        <f t="shared" si="16"/>
        <v>1819.9464006288233</v>
      </c>
      <c r="BC28" s="47">
        <f t="shared" si="26"/>
        <v>2.1485262795031774</v>
      </c>
      <c r="BD28" s="47">
        <f t="shared" si="30"/>
        <v>2.2711132474813329</v>
      </c>
      <c r="BE28" s="88">
        <f t="shared" si="31"/>
        <v>-5.3976598531184861</v>
      </c>
      <c r="BF28" s="48"/>
      <c r="BG28" s="58" t="s">
        <v>79</v>
      </c>
      <c r="BH28" s="57"/>
      <c r="BI28" s="35">
        <f t="shared" si="17"/>
        <v>7</v>
      </c>
      <c r="BJ28" s="61" t="str">
        <f t="shared" si="28"/>
        <v xml:space="preserve"> </v>
      </c>
      <c r="BK28" s="61">
        <f t="shared" si="29"/>
        <v>3.1564057171105997</v>
      </c>
      <c r="BL28" s="68"/>
      <c r="BM28" s="61">
        <f t="shared" si="24"/>
        <v>0.17364799794349622</v>
      </c>
      <c r="BN28" s="61">
        <f t="shared" si="25"/>
        <v>0</v>
      </c>
      <c r="BO28" s="72"/>
      <c r="BP28" s="61"/>
      <c r="BQ28" s="44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1:78" s="1" customFormat="1" ht="14.1" customHeight="1">
      <c r="A29" s="7"/>
      <c r="B29" s="8">
        <f t="shared" si="6"/>
        <v>1788.2916666670126</v>
      </c>
      <c r="C29" s="9"/>
      <c r="D29" s="9"/>
      <c r="E29" s="9"/>
      <c r="F29" s="10">
        <f t="shared" si="33"/>
        <v>87.000000000000043</v>
      </c>
      <c r="G29" s="10">
        <f t="shared" si="32"/>
        <v>87.729729729729726</v>
      </c>
      <c r="H29" s="11"/>
      <c r="I29" s="10"/>
      <c r="J29" s="10"/>
      <c r="K29" s="27"/>
      <c r="L29" s="31">
        <f t="shared" si="1"/>
        <v>1788.2916666670126</v>
      </c>
      <c r="M29" s="30">
        <f t="shared" si="36"/>
        <v>1.878580936396782</v>
      </c>
      <c r="N29" s="13"/>
      <c r="O29" s="40"/>
      <c r="P29" s="47">
        <f t="shared" si="7"/>
        <v>1790.124618611811</v>
      </c>
      <c r="Q29" s="47">
        <f t="shared" si="8"/>
        <v>1790.2424912648642</v>
      </c>
      <c r="R29" s="47">
        <f t="shared" si="23"/>
        <v>1.8656879577650451</v>
      </c>
      <c r="S29" s="47"/>
      <c r="T29" s="47"/>
      <c r="U29" s="48"/>
      <c r="V29" s="58">
        <f>COUNT(Y2:Y5000)</f>
        <v>111</v>
      </c>
      <c r="W29" s="64"/>
      <c r="X29" s="35">
        <f t="shared" si="9"/>
        <v>5</v>
      </c>
      <c r="Y29" s="61"/>
      <c r="Z29" s="61"/>
      <c r="AA29" s="68"/>
      <c r="AB29" s="61">
        <f t="shared" si="21"/>
        <v>0.28736888901618796</v>
      </c>
      <c r="AC29" s="61">
        <f t="shared" si="22"/>
        <v>-0.432</v>
      </c>
      <c r="AD29" s="72">
        <v>3</v>
      </c>
      <c r="AE29" s="84">
        <v>-4.9000000000000002E-2</v>
      </c>
      <c r="AF29" s="61">
        <f>CORREL(T516:T957,AB513:AB954)</f>
        <v>3.5948957628720024E-2</v>
      </c>
      <c r="AG29" s="44"/>
      <c r="AH29" s="40"/>
      <c r="AI29" s="47">
        <f t="shared" si="11"/>
        <v>1796.2539968354333</v>
      </c>
      <c r="AJ29" s="47">
        <f t="shared" si="12"/>
        <v>1796.6076147945926</v>
      </c>
      <c r="AK29" s="47">
        <f t="shared" si="27"/>
        <v>2.8552803338670572</v>
      </c>
      <c r="AL29" s="47">
        <f t="shared" si="37"/>
        <v>2.6556675787136172</v>
      </c>
      <c r="AM29" s="88">
        <f t="shared" si="38"/>
        <v>7.5164812325694275</v>
      </c>
      <c r="AN29" s="48"/>
      <c r="AO29" s="58">
        <f>COUNT(AR2:AR5000)</f>
        <v>42</v>
      </c>
      <c r="AP29" s="64"/>
      <c r="AQ29" s="35">
        <f t="shared" si="13"/>
        <v>5</v>
      </c>
      <c r="AR29" s="61">
        <f t="shared" si="34"/>
        <v>7.5164812325694275</v>
      </c>
      <c r="AS29" s="61">
        <f t="shared" si="35"/>
        <v>7.5164812325694275</v>
      </c>
      <c r="AT29" s="68"/>
      <c r="AU29" s="61">
        <f t="shared" si="19"/>
        <v>0.85620383392257959</v>
      </c>
      <c r="AV29" s="61">
        <f t="shared" si="20"/>
        <v>0.55000000000000004</v>
      </c>
      <c r="AW29" s="61"/>
      <c r="AX29" s="61"/>
      <c r="AY29" s="44"/>
      <c r="AZ29" s="40"/>
      <c r="BA29" s="47">
        <f t="shared" si="15"/>
        <v>1821.0072545063006</v>
      </c>
      <c r="BB29" s="47">
        <f t="shared" si="16"/>
        <v>1822.0681083837781</v>
      </c>
      <c r="BC29" s="47">
        <f t="shared" si="26"/>
        <v>2.2708410660576246</v>
      </c>
      <c r="BD29" s="47">
        <f t="shared" si="30"/>
        <v>2.2347167485062585</v>
      </c>
      <c r="BE29" s="88">
        <f t="shared" si="31"/>
        <v>1.616505428507331</v>
      </c>
      <c r="BF29" s="48"/>
      <c r="BG29" s="58">
        <f>COUNT(BJ2:BJ5000)</f>
        <v>12</v>
      </c>
      <c r="BH29" s="64"/>
      <c r="BI29" s="35">
        <f t="shared" si="17"/>
        <v>8</v>
      </c>
      <c r="BJ29" s="61">
        <f t="shared" si="28"/>
        <v>1.616505428507331</v>
      </c>
      <c r="BK29" s="61">
        <f t="shared" si="29"/>
        <v>1.616505428507331</v>
      </c>
      <c r="BL29" s="68"/>
      <c r="BM29" s="61">
        <f t="shared" si="24"/>
        <v>-0.50000015804610554</v>
      </c>
      <c r="BN29" s="61">
        <f t="shared" si="25"/>
        <v>0</v>
      </c>
      <c r="BO29" s="72"/>
      <c r="BP29" s="61"/>
      <c r="BQ29" s="44"/>
      <c r="BR29" s="15"/>
      <c r="BS29" s="15"/>
      <c r="BT29" s="15"/>
      <c r="BU29" s="15"/>
      <c r="BV29" s="15"/>
      <c r="BW29" s="15"/>
      <c r="BX29" s="15"/>
      <c r="BY29" s="15"/>
      <c r="BZ29" s="15"/>
    </row>
    <row r="30" spans="1:78" s="1" customFormat="1" ht="14.1" customHeight="1">
      <c r="A30" s="7"/>
      <c r="B30" s="8">
        <f t="shared" si="6"/>
        <v>1788.3750000003458</v>
      </c>
      <c r="C30" s="9"/>
      <c r="D30" s="9"/>
      <c r="E30" s="9"/>
      <c r="F30" s="10">
        <f t="shared" si="33"/>
        <v>86.666666666666714</v>
      </c>
      <c r="G30" s="10">
        <f t="shared" si="32"/>
        <v>87.657657657657666</v>
      </c>
      <c r="H30" s="11"/>
      <c r="I30" s="10"/>
      <c r="J30" s="10"/>
      <c r="K30" s="27"/>
      <c r="L30" s="31">
        <f t="shared" si="1"/>
        <v>1788.3750000003458</v>
      </c>
      <c r="M30" s="30">
        <f t="shared" si="36"/>
        <v>1.8770376372089435</v>
      </c>
      <c r="N30" s="13"/>
      <c r="O30" s="40"/>
      <c r="P30" s="47">
        <f t="shared" si="7"/>
        <v>1790.3603639179171</v>
      </c>
      <c r="Q30" s="47">
        <f t="shared" si="8"/>
        <v>1790.4782365709702</v>
      </c>
      <c r="R30" s="47">
        <f t="shared" si="23"/>
        <v>1.8685816437422431</v>
      </c>
      <c r="S30" s="47"/>
      <c r="T30" s="47"/>
      <c r="U30" s="48"/>
      <c r="V30" s="58" t="s">
        <v>80</v>
      </c>
      <c r="W30" s="64"/>
      <c r="X30" s="35">
        <f t="shared" si="9"/>
        <v>6</v>
      </c>
      <c r="Y30" s="61"/>
      <c r="Z30" s="61"/>
      <c r="AA30" s="68"/>
      <c r="AB30" s="61">
        <f t="shared" si="21"/>
        <v>0.83581215853981516</v>
      </c>
      <c r="AC30" s="61">
        <f t="shared" si="22"/>
        <v>-0.432</v>
      </c>
      <c r="AD30" s="72">
        <v>4</v>
      </c>
      <c r="AE30" s="84">
        <v>-9.2999999999999999E-2</v>
      </c>
      <c r="AF30" s="61">
        <f>CORREL(T516:T957,AB512:AB953)</f>
        <v>8.6489325669160483E-2</v>
      </c>
      <c r="AG30" s="44"/>
      <c r="AH30" s="40"/>
      <c r="AI30" s="47">
        <f t="shared" si="11"/>
        <v>1796.9612327537516</v>
      </c>
      <c r="AJ30" s="47">
        <f t="shared" si="12"/>
        <v>1797.3148507129108</v>
      </c>
      <c r="AK30" s="47">
        <f t="shared" si="27"/>
        <v>2.854187163609005</v>
      </c>
      <c r="AL30" s="47">
        <f t="shared" si="37"/>
        <v>2.7172375950778282</v>
      </c>
      <c r="AM30" s="88">
        <f t="shared" si="38"/>
        <v>5.0400292112569023</v>
      </c>
      <c r="AN30" s="48"/>
      <c r="AO30" s="58" t="s">
        <v>80</v>
      </c>
      <c r="AP30" s="64"/>
      <c r="AQ30" s="35">
        <f t="shared" ref="AQ30:AQ93" si="39">IF(AQ29=9, 1, AQ29+1)</f>
        <v>6</v>
      </c>
      <c r="AR30" s="61" t="str">
        <f t="shared" ref="AR30:AR93" si="40">IF(AM30=AS30, AM30," ")</f>
        <v xml:space="preserve"> </v>
      </c>
      <c r="AS30" s="61">
        <f t="shared" ref="AS30:AS93" si="41">MAX(AM27:AM33)</f>
        <v>7.5164812325694275</v>
      </c>
      <c r="AT30" s="68"/>
      <c r="AU30" s="61">
        <f t="shared" si="19"/>
        <v>0.3238015772279571</v>
      </c>
      <c r="AV30" s="61">
        <f t="shared" si="20"/>
        <v>0.55000000000000004</v>
      </c>
      <c r="AW30" s="61"/>
      <c r="AX30" s="61"/>
      <c r="AY30" s="44"/>
      <c r="AZ30" s="40"/>
      <c r="BA30" s="47">
        <f t="shared" si="15"/>
        <v>1823.1289622612553</v>
      </c>
      <c r="BB30" s="47">
        <f t="shared" si="16"/>
        <v>1824.1898161387328</v>
      </c>
      <c r="BC30" s="47">
        <f t="shared" si="26"/>
        <v>2.2543258576800453</v>
      </c>
      <c r="BD30" s="47">
        <f t="shared" si="30"/>
        <v>2.2268212888659407</v>
      </c>
      <c r="BE30" s="88">
        <f t="shared" si="31"/>
        <v>1.2351493562427818</v>
      </c>
      <c r="BF30" s="48"/>
      <c r="BG30" s="58" t="s">
        <v>80</v>
      </c>
      <c r="BH30" s="64"/>
      <c r="BI30" s="35">
        <f t="shared" si="17"/>
        <v>9</v>
      </c>
      <c r="BJ30" s="61" t="str">
        <f t="shared" si="28"/>
        <v xml:space="preserve"> </v>
      </c>
      <c r="BK30" s="61">
        <f t="shared" si="29"/>
        <v>1.616505428507331</v>
      </c>
      <c r="BL30" s="68"/>
      <c r="BM30" s="61">
        <f t="shared" si="24"/>
        <v>-0.93969268320317023</v>
      </c>
      <c r="BN30" s="61">
        <f t="shared" si="25"/>
        <v>0</v>
      </c>
      <c r="BO30" s="72"/>
      <c r="BP30" s="61"/>
      <c r="BQ30" s="44"/>
      <c r="BR30" s="15"/>
      <c r="BS30" s="15"/>
      <c r="BT30" s="15"/>
      <c r="BU30" s="15"/>
      <c r="BV30" s="15"/>
      <c r="BW30" s="15"/>
      <c r="BX30" s="15"/>
      <c r="BY30" s="15"/>
      <c r="BZ30" s="15"/>
    </row>
    <row r="31" spans="1:78" s="1" customFormat="1" ht="14.1" customHeight="1">
      <c r="A31" s="7"/>
      <c r="B31" s="8">
        <f t="shared" si="6"/>
        <v>1788.4583333336791</v>
      </c>
      <c r="C31" s="9"/>
      <c r="D31" s="9"/>
      <c r="E31" s="9"/>
      <c r="F31" s="10">
        <f t="shared" si="33"/>
        <v>86.333333333333385</v>
      </c>
      <c r="G31" s="10">
        <f t="shared" si="32"/>
        <v>87.594594594594597</v>
      </c>
      <c r="H31" s="11"/>
      <c r="I31" s="10"/>
      <c r="J31" s="10"/>
      <c r="K31" s="27"/>
      <c r="L31" s="31">
        <f t="shared" si="1"/>
        <v>1788.4583333336791</v>
      </c>
      <c r="M31" s="30">
        <f t="shared" si="36"/>
        <v>1.8756872504195843</v>
      </c>
      <c r="N31" s="13"/>
      <c r="O31" s="40"/>
      <c r="P31" s="47">
        <f t="shared" si="7"/>
        <v>1790.5961092240232</v>
      </c>
      <c r="Q31" s="47">
        <f t="shared" si="8"/>
        <v>1790.7139818770763</v>
      </c>
      <c r="R31" s="47">
        <f t="shared" si="23"/>
        <v>1.8749477528920775</v>
      </c>
      <c r="S31" s="47"/>
      <c r="T31" s="47"/>
      <c r="U31" s="48"/>
      <c r="V31" s="38">
        <f>O20/9</f>
        <v>105.66666666666667</v>
      </c>
      <c r="W31" s="57"/>
      <c r="X31" s="35">
        <f t="shared" si="9"/>
        <v>7</v>
      </c>
      <c r="Y31" s="61"/>
      <c r="Z31" s="61"/>
      <c r="AA31" s="68"/>
      <c r="AB31" s="61">
        <f t="shared" si="21"/>
        <v>0.99316963006524883</v>
      </c>
      <c r="AC31" s="61">
        <f t="shared" si="22"/>
        <v>-0.432</v>
      </c>
      <c r="AD31" s="61"/>
      <c r="AE31" s="84"/>
      <c r="AF31" s="76"/>
      <c r="AG31" s="44"/>
      <c r="AH31" s="40"/>
      <c r="AI31" s="47">
        <f t="shared" si="11"/>
        <v>1797.6684686720698</v>
      </c>
      <c r="AJ31" s="47">
        <f t="shared" si="12"/>
        <v>1798.0220866312291</v>
      </c>
      <c r="AK31" s="47">
        <f t="shared" si="27"/>
        <v>2.7799855530048245</v>
      </c>
      <c r="AL31" s="47">
        <f t="shared" si="37"/>
        <v>2.7621339368157112</v>
      </c>
      <c r="AM31" s="88">
        <f t="shared" si="38"/>
        <v>0.64629799269231292</v>
      </c>
      <c r="AN31" s="48"/>
      <c r="AO31" s="38">
        <f>AH20/9</f>
        <v>35.333333333333336</v>
      </c>
      <c r="AP31" s="57"/>
      <c r="AQ31" s="35">
        <f t="shared" si="39"/>
        <v>7</v>
      </c>
      <c r="AR31" s="61" t="str">
        <f t="shared" si="40"/>
        <v xml:space="preserve"> </v>
      </c>
      <c r="AS31" s="61">
        <f t="shared" si="41"/>
        <v>7.5164812325694275</v>
      </c>
      <c r="AT31" s="68"/>
      <c r="AU31" s="61">
        <f t="shared" si="19"/>
        <v>-0.3601110361053137</v>
      </c>
      <c r="AV31" s="61">
        <f t="shared" si="20"/>
        <v>0.55000000000000004</v>
      </c>
      <c r="AW31" s="61"/>
      <c r="AX31" s="61"/>
      <c r="AY31" s="44"/>
      <c r="AZ31" s="40"/>
      <c r="BA31" s="47">
        <f t="shared" si="15"/>
        <v>1825.2506700162101</v>
      </c>
      <c r="BB31" s="47">
        <f t="shared" si="16"/>
        <v>1826.3115238936875</v>
      </c>
      <c r="BC31" s="47">
        <f t="shared" si="26"/>
        <v>2.2176483052786113</v>
      </c>
      <c r="BD31" s="47">
        <f t="shared" si="30"/>
        <v>2.289431443177524</v>
      </c>
      <c r="BE31" s="88">
        <f t="shared" si="31"/>
        <v>-3.1354132971671</v>
      </c>
      <c r="BF31" s="48"/>
      <c r="BG31" s="38">
        <f>AZ20/9</f>
        <v>11.888888888888889</v>
      </c>
      <c r="BH31" s="57"/>
      <c r="BI31" s="35">
        <f t="shared" ref="BI31:BI94" si="42">IF(BI30=9, 1, BI30+1)</f>
        <v>1</v>
      </c>
      <c r="BJ31" s="61" t="str">
        <f t="shared" ref="BJ31:BJ94" si="43">IF(BE31=BK31, BE31," ")</f>
        <v xml:space="preserve"> </v>
      </c>
      <c r="BK31" s="61">
        <f t="shared" ref="BK31:BK94" si="44">MAX(BE28:BE34)</f>
        <v>3.8742648267689139</v>
      </c>
      <c r="BL31" s="68"/>
      <c r="BM31" s="61">
        <f t="shared" si="24"/>
        <v>-0.93969255836862275</v>
      </c>
      <c r="BN31" s="61">
        <f t="shared" si="25"/>
        <v>0</v>
      </c>
      <c r="BO31" s="72"/>
      <c r="BP31" s="61"/>
      <c r="BQ31" s="44"/>
      <c r="BR31" s="15"/>
      <c r="BS31" s="15"/>
      <c r="BT31" s="15"/>
      <c r="BU31" s="15"/>
      <c r="BV31" s="15"/>
      <c r="BW31" s="15"/>
      <c r="BX31" s="15"/>
      <c r="BY31" s="15"/>
      <c r="BZ31" s="15"/>
    </row>
    <row r="32" spans="1:78" s="1" customFormat="1" ht="14.1" customHeight="1">
      <c r="A32" s="7"/>
      <c r="B32" s="8">
        <f t="shared" si="6"/>
        <v>1788.5416666670124</v>
      </c>
      <c r="C32" s="9"/>
      <c r="D32" s="9"/>
      <c r="E32" s="9"/>
      <c r="F32" s="10">
        <v>86</v>
      </c>
      <c r="G32" s="10">
        <f t="shared" si="32"/>
        <v>87.540540540540547</v>
      </c>
      <c r="H32" s="11"/>
      <c r="I32" s="10"/>
      <c r="J32" s="10"/>
      <c r="K32" s="27"/>
      <c r="L32" s="31">
        <f t="shared" si="1"/>
        <v>1788.5416666670124</v>
      </c>
      <c r="M32" s="30">
        <f t="shared" si="36"/>
        <v>1.8745297760287054</v>
      </c>
      <c r="N32" s="13"/>
      <c r="O32" s="36"/>
      <c r="P32" s="47">
        <f t="shared" si="7"/>
        <v>1790.8318545301292</v>
      </c>
      <c r="Q32" s="47">
        <f t="shared" si="8"/>
        <v>1790.9497271831824</v>
      </c>
      <c r="R32" s="47">
        <f t="shared" si="23"/>
        <v>1.8847862852145505</v>
      </c>
      <c r="S32" s="47"/>
      <c r="T32" s="47"/>
      <c r="U32" s="48"/>
      <c r="V32" s="36"/>
      <c r="W32" s="36"/>
      <c r="X32" s="35">
        <f t="shared" si="9"/>
        <v>8</v>
      </c>
      <c r="Y32" s="61"/>
      <c r="Z32" s="61"/>
      <c r="AA32" s="68"/>
      <c r="AB32" s="61">
        <f t="shared" si="21"/>
        <v>0.6858119938322137</v>
      </c>
      <c r="AC32" s="61">
        <f t="shared" si="22"/>
        <v>-0.432</v>
      </c>
      <c r="AD32" s="61"/>
      <c r="AE32" s="83" t="s">
        <v>111</v>
      </c>
      <c r="AF32" s="76" t="s">
        <v>125</v>
      </c>
      <c r="AG32" s="44"/>
      <c r="AH32" s="36"/>
      <c r="AI32" s="47">
        <f t="shared" si="11"/>
        <v>1798.3757045903881</v>
      </c>
      <c r="AJ32" s="47">
        <f t="shared" si="12"/>
        <v>1798.7293225495473</v>
      </c>
      <c r="AK32" s="47">
        <f t="shared" si="27"/>
        <v>2.7130476300711841</v>
      </c>
      <c r="AL32" s="47">
        <f t="shared" si="37"/>
        <v>2.7796157298149917</v>
      </c>
      <c r="AM32" s="88">
        <f t="shared" si="38"/>
        <v>-2.3948669965340286</v>
      </c>
      <c r="AN32" s="48"/>
      <c r="AO32" s="36"/>
      <c r="AP32" s="36"/>
      <c r="AQ32" s="35">
        <f t="shared" si="39"/>
        <v>8</v>
      </c>
      <c r="AR32" s="61" t="str">
        <f t="shared" si="40"/>
        <v xml:space="preserve"> </v>
      </c>
      <c r="AS32" s="61">
        <f t="shared" si="41"/>
        <v>7.5164812325694275</v>
      </c>
      <c r="AT32" s="68"/>
      <c r="AU32" s="61">
        <f t="shared" si="19"/>
        <v>-0.87552369345655057</v>
      </c>
      <c r="AV32" s="61">
        <f t="shared" si="20"/>
        <v>0.55000000000000004</v>
      </c>
      <c r="AW32" s="61"/>
      <c r="AX32" s="61"/>
      <c r="AY32" s="44"/>
      <c r="AZ32" s="36"/>
      <c r="BA32" s="47">
        <f t="shared" si="15"/>
        <v>1827.3723777711648</v>
      </c>
      <c r="BB32" s="47">
        <f t="shared" si="16"/>
        <v>1828.4332316486423</v>
      </c>
      <c r="BC32" s="47">
        <f t="shared" si="26"/>
        <v>2.1220321394336579</v>
      </c>
      <c r="BD32" s="47">
        <f t="shared" si="30"/>
        <v>2.3279414333125064</v>
      </c>
      <c r="BE32" s="88">
        <f t="shared" si="31"/>
        <v>-8.8451234611110152</v>
      </c>
      <c r="BF32" s="48"/>
      <c r="BG32" s="36"/>
      <c r="BH32" s="36"/>
      <c r="BI32" s="35">
        <f t="shared" si="42"/>
        <v>2</v>
      </c>
      <c r="BJ32" s="61" t="str">
        <f t="shared" si="43"/>
        <v xml:space="preserve"> </v>
      </c>
      <c r="BK32" s="61">
        <f t="shared" si="44"/>
        <v>22.194298014354885</v>
      </c>
      <c r="BL32" s="68"/>
      <c r="BM32" s="61">
        <f t="shared" si="24"/>
        <v>-0.49999984195392921</v>
      </c>
      <c r="BN32" s="61">
        <f t="shared" si="25"/>
        <v>0</v>
      </c>
      <c r="BO32" s="72"/>
      <c r="BP32" s="61"/>
      <c r="BQ32" s="44"/>
      <c r="BR32" s="15"/>
      <c r="BS32" s="15"/>
      <c r="BT32" s="15"/>
      <c r="BU32" s="15"/>
      <c r="BV32" s="15"/>
      <c r="BW32" s="15"/>
      <c r="BX32" s="15"/>
      <c r="BY32" s="15"/>
      <c r="BZ32" s="15"/>
    </row>
    <row r="33" spans="1:78" s="1" customFormat="1" ht="14.1" customHeight="1">
      <c r="A33" s="7"/>
      <c r="B33" s="8">
        <f t="shared" si="6"/>
        <v>1788.6250000003456</v>
      </c>
      <c r="C33" s="9"/>
      <c r="D33" s="9"/>
      <c r="E33" s="9"/>
      <c r="F33" s="10">
        <v>86</v>
      </c>
      <c r="G33" s="10">
        <f t="shared" si="32"/>
        <v>87.495495495495518</v>
      </c>
      <c r="H33" s="11"/>
      <c r="I33" s="10"/>
      <c r="J33" s="10"/>
      <c r="K33" s="27"/>
      <c r="L33" s="31">
        <f t="shared" si="1"/>
        <v>1788.6250000003456</v>
      </c>
      <c r="M33" s="30">
        <f t="shared" si="36"/>
        <v>1.8735652140363064</v>
      </c>
      <c r="N33" s="13"/>
      <c r="O33" s="33"/>
      <c r="P33" s="47">
        <f t="shared" si="7"/>
        <v>1791.0675998362353</v>
      </c>
      <c r="Q33" s="47">
        <f t="shared" si="8"/>
        <v>1791.1854724892885</v>
      </c>
      <c r="R33" s="47">
        <f t="shared" si="23"/>
        <v>1.8980007845104199</v>
      </c>
      <c r="S33" s="47"/>
      <c r="T33" s="47"/>
      <c r="U33" s="48"/>
      <c r="V33" s="33"/>
      <c r="W33" s="33"/>
      <c r="X33" s="35">
        <f t="shared" si="9"/>
        <v>9</v>
      </c>
      <c r="Y33" s="61"/>
      <c r="Z33" s="61"/>
      <c r="AA33" s="68"/>
      <c r="AB33" s="61">
        <f t="shared" si="21"/>
        <v>5.7555303733805865E-2</v>
      </c>
      <c r="AC33" s="61">
        <f t="shared" si="22"/>
        <v>-0.432</v>
      </c>
      <c r="AD33" s="61"/>
      <c r="AE33" s="84"/>
      <c r="AF33" s="78" t="s">
        <v>127</v>
      </c>
      <c r="AG33" s="44"/>
      <c r="AH33" s="33"/>
      <c r="AI33" s="47">
        <f t="shared" si="11"/>
        <v>1799.0829405087063</v>
      </c>
      <c r="AJ33" s="47">
        <f t="shared" si="12"/>
        <v>1799.4365584678656</v>
      </c>
      <c r="AK33" s="47">
        <f t="shared" si="27"/>
        <v>2.7091411540019679</v>
      </c>
      <c r="AL33" s="47">
        <f t="shared" si="37"/>
        <v>2.778813265715343</v>
      </c>
      <c r="AM33" s="88">
        <f t="shared" si="38"/>
        <v>-2.5072613756736084</v>
      </c>
      <c r="AN33" s="48"/>
      <c r="AO33" s="33"/>
      <c r="AP33" s="33"/>
      <c r="AQ33" s="35">
        <f t="shared" si="39"/>
        <v>9</v>
      </c>
      <c r="AR33" s="61" t="str">
        <f t="shared" si="40"/>
        <v xml:space="preserve"> </v>
      </c>
      <c r="AS33" s="61">
        <f t="shared" si="41"/>
        <v>5.0400292112569023</v>
      </c>
      <c r="AT33" s="68"/>
      <c r="AU33" s="61">
        <f t="shared" si="19"/>
        <v>-0.98126908427749138</v>
      </c>
      <c r="AV33" s="61">
        <f t="shared" si="20"/>
        <v>0.55000000000000004</v>
      </c>
      <c r="AW33" s="61"/>
      <c r="AX33" s="61"/>
      <c r="AY33" s="44"/>
      <c r="AZ33" s="33"/>
      <c r="BA33" s="47">
        <f t="shared" si="15"/>
        <v>1829.4940855261195</v>
      </c>
      <c r="BB33" s="47">
        <f t="shared" si="16"/>
        <v>1830.554939403597</v>
      </c>
      <c r="BC33" s="47">
        <f t="shared" si="26"/>
        <v>2.2024405573122747</v>
      </c>
      <c r="BD33" s="47">
        <f t="shared" si="30"/>
        <v>2.3363204845289651</v>
      </c>
      <c r="BE33" s="88">
        <f t="shared" si="31"/>
        <v>-5.7303750963636491</v>
      </c>
      <c r="BF33" s="48"/>
      <c r="BG33" s="33"/>
      <c r="BH33" s="33"/>
      <c r="BI33" s="35">
        <f t="shared" si="42"/>
        <v>3</v>
      </c>
      <c r="BJ33" s="61" t="str">
        <f t="shared" si="43"/>
        <v xml:space="preserve"> </v>
      </c>
      <c r="BK33" s="61">
        <f t="shared" si="44"/>
        <v>22.194298014354885</v>
      </c>
      <c r="BL33" s="68"/>
      <c r="BM33" s="61">
        <f t="shared" si="24"/>
        <v>0.17364835739025672</v>
      </c>
      <c r="BN33" s="61">
        <f t="shared" si="25"/>
        <v>0</v>
      </c>
      <c r="BO33" s="72"/>
      <c r="BP33" s="61"/>
      <c r="BQ33" s="44"/>
      <c r="BR33" s="15"/>
      <c r="BS33" s="15"/>
      <c r="BT33" s="15"/>
      <c r="BU33" s="15"/>
      <c r="BV33" s="15"/>
      <c r="BW33" s="15"/>
      <c r="BX33" s="15"/>
      <c r="BY33" s="15"/>
      <c r="BZ33" s="15"/>
    </row>
    <row r="34" spans="1:78" s="1" customFormat="1" ht="14.1" customHeight="1">
      <c r="A34" s="7"/>
      <c r="B34" s="8">
        <f t="shared" si="6"/>
        <v>1788.7083333336789</v>
      </c>
      <c r="C34" s="9"/>
      <c r="D34" s="9"/>
      <c r="E34" s="9"/>
      <c r="F34" s="10">
        <v>86</v>
      </c>
      <c r="G34" s="10">
        <f t="shared" si="32"/>
        <v>87.459459459459453</v>
      </c>
      <c r="H34" s="11"/>
      <c r="I34" s="10"/>
      <c r="J34" s="10"/>
      <c r="K34" s="27"/>
      <c r="L34" s="31">
        <f t="shared" si="1"/>
        <v>1788.7083333336789</v>
      </c>
      <c r="M34" s="30">
        <f t="shared" si="36"/>
        <v>1.8727935644423865</v>
      </c>
      <c r="N34" s="13"/>
      <c r="O34" s="14"/>
      <c r="P34" s="47">
        <f t="shared" si="7"/>
        <v>1791.3033451423414</v>
      </c>
      <c r="Q34" s="47">
        <f t="shared" si="8"/>
        <v>1791.4212177953946</v>
      </c>
      <c r="R34" s="47">
        <f t="shared" si="23"/>
        <v>1.910821420992727</v>
      </c>
      <c r="S34" s="47"/>
      <c r="T34" s="47"/>
      <c r="U34" s="48"/>
      <c r="V34" s="33"/>
      <c r="W34" s="33"/>
      <c r="X34" s="35">
        <f t="shared" ref="X34:X97" si="45">IF(X33=9, 1, X33+1)</f>
        <v>1</v>
      </c>
      <c r="Y34" s="61"/>
      <c r="Z34" s="61"/>
      <c r="AA34" s="68"/>
      <c r="AB34" s="61">
        <f t="shared" si="21"/>
        <v>-0.59763215263750746</v>
      </c>
      <c r="AC34" s="61">
        <f t="shared" si="22"/>
        <v>-0.432</v>
      </c>
      <c r="AD34" s="61"/>
      <c r="AE34" s="84"/>
      <c r="AF34" s="80" t="s">
        <v>126</v>
      </c>
      <c r="AG34" s="44"/>
      <c r="AH34" s="14"/>
      <c r="AI34" s="47">
        <f t="shared" si="11"/>
        <v>1799.7901764270246</v>
      </c>
      <c r="AJ34" s="47">
        <f t="shared" si="12"/>
        <v>1800.1437943861838</v>
      </c>
      <c r="AK34" s="47">
        <f t="shared" si="27"/>
        <v>2.7712669843290829</v>
      </c>
      <c r="AL34" s="47">
        <f t="shared" si="37"/>
        <v>2.7789064647249941</v>
      </c>
      <c r="AM34" s="88">
        <f t="shared" si="38"/>
        <v>-0.27490959098068757</v>
      </c>
      <c r="AN34" s="48"/>
      <c r="AO34" s="33"/>
      <c r="AP34" s="33"/>
      <c r="AQ34" s="35">
        <f t="shared" si="39"/>
        <v>1</v>
      </c>
      <c r="AR34" s="61" t="str">
        <f t="shared" si="40"/>
        <v xml:space="preserve"> </v>
      </c>
      <c r="AS34" s="61">
        <f t="shared" si="41"/>
        <v>1.8519838824276436</v>
      </c>
      <c r="AT34" s="68"/>
      <c r="AU34" s="61">
        <f t="shared" si="19"/>
        <v>-0.62786776497390917</v>
      </c>
      <c r="AV34" s="61">
        <f t="shared" si="20"/>
        <v>0.55000000000000004</v>
      </c>
      <c r="AW34" s="61"/>
      <c r="AX34" s="61"/>
      <c r="AY34" s="44"/>
      <c r="AZ34" s="15"/>
      <c r="BA34" s="47">
        <f t="shared" si="15"/>
        <v>1831.6157932810743</v>
      </c>
      <c r="BB34" s="47">
        <f t="shared" si="16"/>
        <v>1832.6766471585518</v>
      </c>
      <c r="BC34" s="47">
        <f t="shared" ref="BC34:BC65" si="46">AVERAGEIFS(StkIndex,Year,"&gt;"&amp;BA34,Year,"&lt;="&amp;BA35)</f>
        <v>2.3886839211315261</v>
      </c>
      <c r="BD34" s="47">
        <f t="shared" si="30"/>
        <v>2.2995916506510383</v>
      </c>
      <c r="BE34" s="88">
        <f t="shared" si="31"/>
        <v>3.8742648267689139</v>
      </c>
      <c r="BF34" s="48"/>
      <c r="BG34" s="15"/>
      <c r="BH34" s="15"/>
      <c r="BI34" s="35">
        <f t="shared" si="42"/>
        <v>4</v>
      </c>
      <c r="BJ34" s="61" t="str">
        <f t="shared" si="43"/>
        <v xml:space="preserve"> </v>
      </c>
      <c r="BK34" s="61">
        <f t="shared" si="44"/>
        <v>22.194298014354885</v>
      </c>
      <c r="BL34" s="68"/>
      <c r="BM34" s="61">
        <f t="shared" si="24"/>
        <v>0.76604456042502311</v>
      </c>
      <c r="BN34" s="61">
        <f t="shared" si="25"/>
        <v>0</v>
      </c>
      <c r="BO34" s="72"/>
      <c r="BP34" s="61"/>
      <c r="BQ34" s="44"/>
      <c r="BR34" s="15"/>
      <c r="BS34" s="15"/>
      <c r="BT34" s="15"/>
      <c r="BU34" s="15"/>
      <c r="BV34" s="15"/>
      <c r="BW34" s="15"/>
      <c r="BX34" s="15"/>
      <c r="BY34" s="15"/>
      <c r="BZ34" s="15"/>
    </row>
    <row r="35" spans="1:78" s="1" customFormat="1" ht="14.1" customHeight="1">
      <c r="A35" s="7"/>
      <c r="B35" s="8">
        <f t="shared" si="6"/>
        <v>1788.7916666670121</v>
      </c>
      <c r="C35" s="9"/>
      <c r="D35" s="9"/>
      <c r="E35" s="9"/>
      <c r="F35" s="10">
        <v>86</v>
      </c>
      <c r="G35" s="10">
        <f t="shared" si="32"/>
        <v>87.432432432432449</v>
      </c>
      <c r="H35" s="11"/>
      <c r="I35" s="10"/>
      <c r="J35" s="10"/>
      <c r="K35" s="27"/>
      <c r="L35" s="31">
        <f t="shared" si="1"/>
        <v>1788.7916666670121</v>
      </c>
      <c r="M35" s="30">
        <f t="shared" si="36"/>
        <v>1.8722148272469474</v>
      </c>
      <c r="N35" s="13"/>
      <c r="O35" s="14"/>
      <c r="P35" s="47">
        <f t="shared" si="7"/>
        <v>1791.5390904484475</v>
      </c>
      <c r="Q35" s="47">
        <f t="shared" si="8"/>
        <v>1791.6569631015007</v>
      </c>
      <c r="R35" s="47">
        <f t="shared" si="23"/>
        <v>1.925249660795699</v>
      </c>
      <c r="S35" s="47"/>
      <c r="T35" s="47"/>
      <c r="U35" s="48"/>
      <c r="V35" s="33"/>
      <c r="W35" s="33"/>
      <c r="X35" s="35">
        <f t="shared" si="45"/>
        <v>2</v>
      </c>
      <c r="Y35" s="61"/>
      <c r="Z35" s="61"/>
      <c r="AA35" s="68"/>
      <c r="AB35" s="61">
        <f t="shared" si="21"/>
        <v>-0.97318088284832194</v>
      </c>
      <c r="AC35" s="61">
        <f t="shared" si="22"/>
        <v>-0.432</v>
      </c>
      <c r="AD35" s="61"/>
      <c r="AE35" s="84"/>
      <c r="AF35" s="76" t="s">
        <v>105</v>
      </c>
      <c r="AG35" s="44"/>
      <c r="AH35" s="15"/>
      <c r="AI35" s="47">
        <f t="shared" si="11"/>
        <v>1800.4974123453428</v>
      </c>
      <c r="AJ35" s="47">
        <f t="shared" si="12"/>
        <v>1800.851030304502</v>
      </c>
      <c r="AK35" s="47">
        <f t="shared" si="27"/>
        <v>2.80257103999074</v>
      </c>
      <c r="AL35" s="47">
        <f t="shared" si="37"/>
        <v>2.7551204909196638</v>
      </c>
      <c r="AM35" s="88">
        <f t="shared" si="38"/>
        <v>1.7222676549887295</v>
      </c>
      <c r="AN35" s="48"/>
      <c r="AO35" s="15"/>
      <c r="AP35" s="15"/>
      <c r="AQ35" s="35">
        <f t="shared" si="39"/>
        <v>2</v>
      </c>
      <c r="AR35" s="61" t="str">
        <f t="shared" si="40"/>
        <v xml:space="preserve"> </v>
      </c>
      <c r="AS35" s="61">
        <f t="shared" si="41"/>
        <v>6.7369836923056425</v>
      </c>
      <c r="AT35" s="68"/>
      <c r="AU35" s="61">
        <f t="shared" si="19"/>
        <v>1.9319859533859462E-2</v>
      </c>
      <c r="AV35" s="61">
        <f t="shared" si="20"/>
        <v>0.55000000000000004</v>
      </c>
      <c r="AW35" s="61"/>
      <c r="AX35" s="61"/>
      <c r="AY35" s="44"/>
      <c r="AZ35" s="15"/>
      <c r="BA35" s="47">
        <f t="shared" si="15"/>
        <v>1833.737501036029</v>
      </c>
      <c r="BB35" s="47">
        <f t="shared" si="16"/>
        <v>1834.7983549135065</v>
      </c>
      <c r="BC35" s="79">
        <f t="shared" si="46"/>
        <v>2.74066915275835</v>
      </c>
      <c r="BD35" s="47">
        <f t="shared" si="30"/>
        <v>2.2428781025743012</v>
      </c>
      <c r="BE35" s="88">
        <f t="shared" si="31"/>
        <v>22.194298014354885</v>
      </c>
      <c r="BF35" s="48"/>
      <c r="BG35" s="15"/>
      <c r="BH35" s="15"/>
      <c r="BI35" s="90">
        <f t="shared" si="42"/>
        <v>5</v>
      </c>
      <c r="BJ35" s="61">
        <f t="shared" si="43"/>
        <v>22.194298014354885</v>
      </c>
      <c r="BK35" s="61">
        <f t="shared" si="44"/>
        <v>22.194298014354885</v>
      </c>
      <c r="BL35" s="68"/>
      <c r="BM35" s="61">
        <f t="shared" si="24"/>
        <v>0.99999999999998335</v>
      </c>
      <c r="BN35" s="61">
        <f t="shared" si="25"/>
        <v>0</v>
      </c>
      <c r="BO35" s="72"/>
      <c r="BP35" s="61"/>
      <c r="BQ35" s="44"/>
      <c r="BR35" s="15"/>
      <c r="BS35" s="15"/>
      <c r="BT35" s="15"/>
      <c r="BU35" s="15"/>
      <c r="BV35" s="15"/>
      <c r="BW35" s="15"/>
      <c r="BX35" s="15"/>
      <c r="BY35" s="15"/>
      <c r="BZ35" s="15"/>
    </row>
    <row r="36" spans="1:78" s="1" customFormat="1" ht="14.1" customHeight="1">
      <c r="A36" s="7"/>
      <c r="B36" s="8">
        <f t="shared" si="6"/>
        <v>1788.8750000003454</v>
      </c>
      <c r="C36" s="9"/>
      <c r="D36" s="9"/>
      <c r="E36" s="9"/>
      <c r="F36" s="10">
        <v>86</v>
      </c>
      <c r="G36" s="10">
        <f t="shared" si="32"/>
        <v>87.414414414414438</v>
      </c>
      <c r="H36" s="11"/>
      <c r="I36" s="10"/>
      <c r="J36" s="10"/>
      <c r="K36" s="27"/>
      <c r="L36" s="31">
        <f t="shared" si="1"/>
        <v>1788.8750000003454</v>
      </c>
      <c r="M36" s="30">
        <f t="shared" si="36"/>
        <v>1.871829002449988</v>
      </c>
      <c r="N36" s="13"/>
      <c r="O36" s="14"/>
      <c r="P36" s="47">
        <f t="shared" si="7"/>
        <v>1791.7748357545536</v>
      </c>
      <c r="Q36" s="47">
        <f t="shared" si="8"/>
        <v>1791.8927084076067</v>
      </c>
      <c r="R36" s="47">
        <f t="shared" si="23"/>
        <v>1.9444926725440641</v>
      </c>
      <c r="S36" s="47"/>
      <c r="T36" s="47"/>
      <c r="U36" s="48"/>
      <c r="V36" s="33"/>
      <c r="W36" s="33"/>
      <c r="X36" s="35">
        <f t="shared" si="45"/>
        <v>3</v>
      </c>
      <c r="Y36" s="61"/>
      <c r="Z36" s="61"/>
      <c r="AA36" s="68"/>
      <c r="AB36" s="61">
        <f t="shared" si="21"/>
        <v>-0.89336746227361663</v>
      </c>
      <c r="AC36" s="61">
        <f t="shared" si="22"/>
        <v>-0.432</v>
      </c>
      <c r="AD36" s="61"/>
      <c r="AE36" s="84"/>
      <c r="AF36" s="81" t="s">
        <v>124</v>
      </c>
      <c r="AG36" s="44"/>
      <c r="AH36" s="15"/>
      <c r="AI36" s="47">
        <f t="shared" si="11"/>
        <v>1801.2046482636611</v>
      </c>
      <c r="AJ36" s="47">
        <f t="shared" si="12"/>
        <v>1801.5582662228203</v>
      </c>
      <c r="AK36" s="47">
        <f t="shared" si="27"/>
        <v>2.7634379561574427</v>
      </c>
      <c r="AL36" s="47">
        <f t="shared" si="37"/>
        <v>2.7319839993462427</v>
      </c>
      <c r="AM36" s="88">
        <f t="shared" si="38"/>
        <v>1.1513228781254492</v>
      </c>
      <c r="AN36" s="48"/>
      <c r="AO36" s="15"/>
      <c r="AP36" s="15"/>
      <c r="AQ36" s="35">
        <f t="shared" si="39"/>
        <v>3</v>
      </c>
      <c r="AR36" s="61" t="str">
        <f t="shared" si="40"/>
        <v xml:space="preserve"> </v>
      </c>
      <c r="AS36" s="61">
        <f t="shared" si="41"/>
        <v>6.7369836923056425</v>
      </c>
      <c r="AT36" s="68"/>
      <c r="AU36" s="61">
        <f t="shared" si="19"/>
        <v>0.65746750704943624</v>
      </c>
      <c r="AV36" s="61">
        <f t="shared" si="20"/>
        <v>0.55000000000000004</v>
      </c>
      <c r="AW36" s="61"/>
      <c r="AX36" s="61"/>
      <c r="AY36" s="44"/>
      <c r="AZ36" s="15"/>
      <c r="BA36" s="47">
        <f t="shared" si="15"/>
        <v>1835.8592087909838</v>
      </c>
      <c r="BB36" s="47">
        <f t="shared" si="16"/>
        <v>1836.9200626684612</v>
      </c>
      <c r="BC36" s="47">
        <f t="shared" si="46"/>
        <v>2.6063056206572899</v>
      </c>
      <c r="BD36" s="47">
        <f t="shared" si="30"/>
        <v>2.2795544753233719</v>
      </c>
      <c r="BE36" s="88">
        <f t="shared" si="31"/>
        <v>14.333991526461155</v>
      </c>
      <c r="BF36" s="48"/>
      <c r="BG36" s="15"/>
      <c r="BH36" s="15"/>
      <c r="BI36" s="35">
        <f t="shared" si="42"/>
        <v>6</v>
      </c>
      <c r="BJ36" s="61" t="str">
        <f t="shared" si="43"/>
        <v xml:space="preserve"> </v>
      </c>
      <c r="BK36" s="61">
        <f t="shared" si="44"/>
        <v>22.194298014354885</v>
      </c>
      <c r="BL36" s="68"/>
      <c r="BM36" s="61">
        <f t="shared" si="24"/>
        <v>0.76604432581293136</v>
      </c>
      <c r="BN36" s="61">
        <f t="shared" si="25"/>
        <v>0</v>
      </c>
      <c r="BO36" s="72"/>
      <c r="BP36" s="61"/>
      <c r="BQ36" s="44"/>
      <c r="BR36" s="15"/>
      <c r="BS36" s="15"/>
      <c r="BT36" s="15"/>
      <c r="BU36" s="15"/>
      <c r="BV36" s="15"/>
      <c r="BW36" s="15"/>
      <c r="BX36" s="15"/>
      <c r="BY36" s="15"/>
      <c r="BZ36" s="15"/>
    </row>
    <row r="37" spans="1:78" s="1" customFormat="1" ht="14.1" customHeight="1">
      <c r="A37" s="7"/>
      <c r="B37" s="8">
        <f t="shared" si="6"/>
        <v>1788.9583333336786</v>
      </c>
      <c r="C37" s="9"/>
      <c r="D37" s="9"/>
      <c r="E37" s="9"/>
      <c r="F37" s="10">
        <v>86</v>
      </c>
      <c r="G37" s="10">
        <f t="shared" si="32"/>
        <v>87.405405405405418</v>
      </c>
      <c r="H37" s="11"/>
      <c r="I37" s="10"/>
      <c r="J37" s="10"/>
      <c r="K37" s="27"/>
      <c r="L37" s="31">
        <f t="shared" si="1"/>
        <v>1788.9583333336786</v>
      </c>
      <c r="M37" s="30">
        <f t="shared" si="36"/>
        <v>1.8716360900515077</v>
      </c>
      <c r="N37" s="13"/>
      <c r="O37" s="14"/>
      <c r="P37" s="47">
        <f t="shared" si="7"/>
        <v>1792.0105810606597</v>
      </c>
      <c r="Q37" s="47">
        <f t="shared" si="8"/>
        <v>1792.1284537137128</v>
      </c>
      <c r="R37" s="47">
        <f t="shared" si="23"/>
        <v>1.965857720675708</v>
      </c>
      <c r="S37" s="47"/>
      <c r="T37" s="47"/>
      <c r="U37" s="48"/>
      <c r="V37" s="33"/>
      <c r="W37" s="33"/>
      <c r="X37" s="35">
        <f t="shared" si="45"/>
        <v>4</v>
      </c>
      <c r="Y37" s="61"/>
      <c r="Z37" s="61"/>
      <c r="AA37" s="68"/>
      <c r="AB37" s="61">
        <f t="shared" si="21"/>
        <v>-0.39553747742778805</v>
      </c>
      <c r="AC37" s="61">
        <f t="shared" si="22"/>
        <v>-0.432</v>
      </c>
      <c r="AD37" s="61"/>
      <c r="AE37" s="84"/>
      <c r="AF37" s="81"/>
      <c r="AG37" s="44"/>
      <c r="AH37" s="15"/>
      <c r="AI37" s="47">
        <f t="shared" si="11"/>
        <v>1801.9118841819793</v>
      </c>
      <c r="AJ37" s="47">
        <f t="shared" si="12"/>
        <v>1802.2655021411385</v>
      </c>
      <c r="AK37" s="47">
        <f t="shared" si="27"/>
        <v>2.7604015764067853</v>
      </c>
      <c r="AL37" s="47">
        <f t="shared" si="37"/>
        <v>2.7102089435913608</v>
      </c>
      <c r="AM37" s="88">
        <f t="shared" si="38"/>
        <v>1.8519838824276436</v>
      </c>
      <c r="AN37" s="48"/>
      <c r="AO37" s="15"/>
      <c r="AP37" s="15"/>
      <c r="AQ37" s="35">
        <f t="shared" si="39"/>
        <v>4</v>
      </c>
      <c r="AR37" s="61" t="str">
        <f t="shared" si="40"/>
        <v xml:space="preserve"> </v>
      </c>
      <c r="AS37" s="61">
        <f t="shared" si="41"/>
        <v>6.7369836923056425</v>
      </c>
      <c r="AT37" s="68"/>
      <c r="AU37" s="61">
        <f t="shared" si="19"/>
        <v>0.98797880107916947</v>
      </c>
      <c r="AV37" s="61">
        <f t="shared" si="20"/>
        <v>0.55000000000000004</v>
      </c>
      <c r="AW37" s="61"/>
      <c r="AX37" s="61"/>
      <c r="AY37" s="44"/>
      <c r="AZ37" s="15"/>
      <c r="BA37" s="47">
        <f t="shared" si="15"/>
        <v>1837.9809165459385</v>
      </c>
      <c r="BB37" s="47">
        <f t="shared" si="16"/>
        <v>1839.041770423416</v>
      </c>
      <c r="BC37" s="47">
        <f t="shared" si="46"/>
        <v>2.2239377404513005</v>
      </c>
      <c r="BD37" s="47">
        <f t="shared" si="30"/>
        <v>2.3181575544561888</v>
      </c>
      <c r="BE37" s="88">
        <f t="shared" si="31"/>
        <v>-4.0644266746999058</v>
      </c>
      <c r="BF37" s="48"/>
      <c r="BG37" s="15"/>
      <c r="BH37" s="15"/>
      <c r="BI37" s="35">
        <f t="shared" si="42"/>
        <v>7</v>
      </c>
      <c r="BJ37" s="61" t="str">
        <f t="shared" si="43"/>
        <v xml:space="preserve"> </v>
      </c>
      <c r="BK37" s="61">
        <f t="shared" si="44"/>
        <v>22.194298014354885</v>
      </c>
      <c r="BL37" s="68"/>
      <c r="BM37" s="61">
        <f t="shared" si="24"/>
        <v>0.17364799794367139</v>
      </c>
      <c r="BN37" s="61">
        <f t="shared" si="25"/>
        <v>0</v>
      </c>
      <c r="BO37" s="72"/>
      <c r="BP37" s="61"/>
      <c r="BQ37" s="44"/>
      <c r="BR37" s="15"/>
      <c r="BS37" s="15"/>
      <c r="BT37" s="15"/>
      <c r="BU37" s="15"/>
      <c r="BV37" s="15"/>
      <c r="BW37" s="15"/>
      <c r="BX37" s="15"/>
      <c r="BY37" s="15"/>
      <c r="BZ37" s="15"/>
    </row>
    <row r="38" spans="1:78" s="1" customFormat="1" ht="14.1" customHeight="1">
      <c r="A38" s="7"/>
      <c r="B38" s="8">
        <f t="shared" si="6"/>
        <v>1789.0416666670119</v>
      </c>
      <c r="C38" s="9"/>
      <c r="D38" s="9"/>
      <c r="E38" s="9"/>
      <c r="F38" s="10">
        <v>86</v>
      </c>
      <c r="G38" s="10">
        <f t="shared" si="32"/>
        <v>87.405405405405403</v>
      </c>
      <c r="H38" s="11"/>
      <c r="I38" s="10"/>
      <c r="J38" s="10"/>
      <c r="K38" s="27"/>
      <c r="L38" s="31">
        <f t="shared" si="1"/>
        <v>1789.0416666670119</v>
      </c>
      <c r="M38" s="30">
        <f t="shared" si="36"/>
        <v>1.8716360900515074</v>
      </c>
      <c r="N38" s="13"/>
      <c r="O38" s="14"/>
      <c r="P38" s="47">
        <f t="shared" si="7"/>
        <v>1792.2463263667657</v>
      </c>
      <c r="Q38" s="47">
        <f t="shared" si="8"/>
        <v>1792.3641990198189</v>
      </c>
      <c r="R38" s="47">
        <f t="shared" si="23"/>
        <v>1.9907434200796084</v>
      </c>
      <c r="S38" s="47"/>
      <c r="T38" s="47"/>
      <c r="U38" s="48"/>
      <c r="V38" s="33"/>
      <c r="W38" s="33"/>
      <c r="X38" s="35">
        <f t="shared" si="45"/>
        <v>5</v>
      </c>
      <c r="Y38" s="61"/>
      <c r="Z38" s="61"/>
      <c r="AA38" s="68"/>
      <c r="AB38" s="61">
        <f t="shared" si="21"/>
        <v>0.28736888901594954</v>
      </c>
      <c r="AC38" s="61">
        <f t="shared" si="22"/>
        <v>-0.432</v>
      </c>
      <c r="AD38" s="61"/>
      <c r="AE38" s="84"/>
      <c r="AF38" s="82" t="s">
        <v>123</v>
      </c>
      <c r="AG38" s="44"/>
      <c r="AH38" s="15"/>
      <c r="AI38" s="47">
        <f t="shared" si="11"/>
        <v>1802.6191201002976</v>
      </c>
      <c r="AJ38" s="47">
        <f t="shared" si="12"/>
        <v>1802.9727380594568</v>
      </c>
      <c r="AK38" s="47">
        <f t="shared" si="27"/>
        <v>2.8561191249539188</v>
      </c>
      <c r="AL38" s="47">
        <f t="shared" si="37"/>
        <v>2.6758477016620139</v>
      </c>
      <c r="AM38" s="88">
        <f t="shared" si="38"/>
        <v>6.7369836923056425</v>
      </c>
      <c r="AN38" s="48"/>
      <c r="AO38" s="15"/>
      <c r="AP38" s="15"/>
      <c r="AQ38" s="35">
        <f t="shared" si="39"/>
        <v>5</v>
      </c>
      <c r="AR38" s="61">
        <f t="shared" si="40"/>
        <v>6.7369836923056425</v>
      </c>
      <c r="AS38" s="61">
        <f t="shared" si="41"/>
        <v>6.7369836923056425</v>
      </c>
      <c r="AT38" s="68"/>
      <c r="AU38" s="61">
        <f t="shared" si="19"/>
        <v>0.85620383392267885</v>
      </c>
      <c r="AV38" s="61">
        <f t="shared" si="20"/>
        <v>0.55000000000000004</v>
      </c>
      <c r="AW38" s="61"/>
      <c r="AX38" s="61"/>
      <c r="AY38" s="44"/>
      <c r="AZ38" s="15"/>
      <c r="BA38" s="47">
        <f t="shared" si="15"/>
        <v>1840.1026243008932</v>
      </c>
      <c r="BB38" s="47">
        <f t="shared" si="16"/>
        <v>1841.1634781783707</v>
      </c>
      <c r="BC38" s="47">
        <f t="shared" si="46"/>
        <v>1.9402815611562865</v>
      </c>
      <c r="BD38" s="47">
        <f t="shared" si="30"/>
        <v>2.3309304448133341</v>
      </c>
      <c r="BE38" s="88">
        <f t="shared" si="31"/>
        <v>-16.759353953538138</v>
      </c>
      <c r="BF38" s="48"/>
      <c r="BG38" s="15"/>
      <c r="BH38" s="15"/>
      <c r="BI38" s="35">
        <f t="shared" si="42"/>
        <v>8</v>
      </c>
      <c r="BJ38" s="61" t="str">
        <f t="shared" si="43"/>
        <v xml:space="preserve"> </v>
      </c>
      <c r="BK38" s="61">
        <f t="shared" si="44"/>
        <v>22.194298014354885</v>
      </c>
      <c r="BL38" s="68"/>
      <c r="BM38" s="61">
        <f t="shared" si="24"/>
        <v>-0.50000015804595144</v>
      </c>
      <c r="BN38" s="61">
        <f t="shared" si="25"/>
        <v>0</v>
      </c>
      <c r="BO38" s="72"/>
      <c r="BP38" s="61"/>
      <c r="BQ38" s="44"/>
      <c r="BR38" s="15"/>
      <c r="BS38" s="15"/>
      <c r="BT38" s="15"/>
      <c r="BU38" s="15"/>
      <c r="BV38" s="15"/>
      <c r="BW38" s="15"/>
      <c r="BX38" s="15"/>
      <c r="BY38" s="15"/>
      <c r="BZ38" s="15"/>
    </row>
    <row r="39" spans="1:78" s="1" customFormat="1" ht="14.1" customHeight="1">
      <c r="A39" s="7"/>
      <c r="B39" s="8">
        <f t="shared" si="6"/>
        <v>1789.1250000003452</v>
      </c>
      <c r="C39" s="9"/>
      <c r="D39" s="9"/>
      <c r="E39" s="9"/>
      <c r="F39" s="10">
        <v>86</v>
      </c>
      <c r="G39" s="10">
        <f t="shared" si="32"/>
        <v>87.394144144144164</v>
      </c>
      <c r="H39" s="11"/>
      <c r="I39" s="10"/>
      <c r="J39" s="10"/>
      <c r="K39" s="27"/>
      <c r="L39" s="31">
        <f t="shared" si="1"/>
        <v>1789.1250000003452</v>
      </c>
      <c r="M39" s="30">
        <f t="shared" si="36"/>
        <v>1.8713949495534081</v>
      </c>
      <c r="N39" s="13"/>
      <c r="O39" s="14"/>
      <c r="P39" s="47">
        <f t="shared" si="7"/>
        <v>1792.4820716728718</v>
      </c>
      <c r="Q39" s="47">
        <f t="shared" si="8"/>
        <v>1792.599944325925</v>
      </c>
      <c r="R39" s="47">
        <f t="shared" si="23"/>
        <v>2.0204037013458858</v>
      </c>
      <c r="S39" s="47"/>
      <c r="T39" s="47"/>
      <c r="U39" s="48"/>
      <c r="V39" s="33"/>
      <c r="W39" s="33"/>
      <c r="X39" s="35">
        <f t="shared" si="45"/>
        <v>6</v>
      </c>
      <c r="Y39" s="61"/>
      <c r="Z39" s="61"/>
      <c r="AA39" s="68"/>
      <c r="AB39" s="61">
        <f t="shared" si="21"/>
        <v>0.835812158539741</v>
      </c>
      <c r="AC39" s="61">
        <f t="shared" si="22"/>
        <v>-0.432</v>
      </c>
      <c r="AD39" s="61"/>
      <c r="AE39" s="84"/>
      <c r="AF39" s="82" t="s">
        <v>109</v>
      </c>
      <c r="AG39" s="44"/>
      <c r="AH39" s="15"/>
      <c r="AI39" s="47">
        <f t="shared" si="11"/>
        <v>1803.3263560186158</v>
      </c>
      <c r="AJ39" s="47">
        <f t="shared" si="12"/>
        <v>1803.679973977775</v>
      </c>
      <c r="AK39" s="47">
        <f t="shared" si="27"/>
        <v>2.6401133993610246</v>
      </c>
      <c r="AL39" s="47">
        <f t="shared" si="37"/>
        <v>2.6440883636109453</v>
      </c>
      <c r="AM39" s="88">
        <f t="shared" si="38"/>
        <v>-0.15033401699526827</v>
      </c>
      <c r="AN39" s="48"/>
      <c r="AO39" s="15"/>
      <c r="AP39" s="15"/>
      <c r="AQ39" s="35">
        <f t="shared" si="39"/>
        <v>6</v>
      </c>
      <c r="AR39" s="61" t="str">
        <f t="shared" si="40"/>
        <v xml:space="preserve"> </v>
      </c>
      <c r="AS39" s="61">
        <f t="shared" si="41"/>
        <v>6.7369836923056425</v>
      </c>
      <c r="AT39" s="68"/>
      <c r="AU39" s="61">
        <f t="shared" si="19"/>
        <v>0.32380157722811193</v>
      </c>
      <c r="AV39" s="61">
        <f t="shared" si="20"/>
        <v>0.55000000000000004</v>
      </c>
      <c r="AW39" s="61"/>
      <c r="AX39" s="61"/>
      <c r="AY39" s="44"/>
      <c r="AZ39" s="15"/>
      <c r="BA39" s="47">
        <f t="shared" si="15"/>
        <v>1842.224332055848</v>
      </c>
      <c r="BB39" s="47">
        <f t="shared" si="16"/>
        <v>1843.2851859333255</v>
      </c>
      <c r="BC39" s="47">
        <f t="shared" si="46"/>
        <v>1.7439039249894137</v>
      </c>
      <c r="BD39" s="47">
        <f t="shared" si="30"/>
        <v>2.3642614538942626</v>
      </c>
      <c r="BE39" s="88">
        <f t="shared" si="31"/>
        <v>-26.238956266153856</v>
      </c>
      <c r="BF39" s="48"/>
      <c r="BG39" s="15"/>
      <c r="BH39" s="15"/>
      <c r="BI39" s="35">
        <f t="shared" si="42"/>
        <v>9</v>
      </c>
      <c r="BJ39" s="61" t="str">
        <f t="shared" si="43"/>
        <v xml:space="preserve"> </v>
      </c>
      <c r="BK39" s="61">
        <f t="shared" si="44"/>
        <v>14.333991526461155</v>
      </c>
      <c r="BL39" s="68"/>
      <c r="BM39" s="61">
        <f t="shared" si="24"/>
        <v>-0.93969268320310939</v>
      </c>
      <c r="BN39" s="61">
        <f t="shared" si="25"/>
        <v>0</v>
      </c>
      <c r="BO39" s="72"/>
      <c r="BP39" s="61"/>
      <c r="BQ39" s="44"/>
      <c r="BR39" s="15"/>
      <c r="BS39" s="15"/>
      <c r="BT39" s="15"/>
      <c r="BU39" s="15"/>
      <c r="BV39" s="15"/>
      <c r="BW39" s="15"/>
      <c r="BX39" s="15"/>
      <c r="BY39" s="15"/>
      <c r="BZ39" s="15"/>
    </row>
    <row r="40" spans="1:78" s="1" customFormat="1" ht="14.1" customHeight="1">
      <c r="A40" s="7"/>
      <c r="B40" s="8">
        <f t="shared" si="6"/>
        <v>1789.2083333336784</v>
      </c>
      <c r="C40" s="9"/>
      <c r="D40" s="9"/>
      <c r="E40" s="9"/>
      <c r="F40" s="10">
        <v>86</v>
      </c>
      <c r="G40" s="10">
        <f t="shared" si="32"/>
        <v>87.380630630630634</v>
      </c>
      <c r="H40" s="11"/>
      <c r="I40" s="10"/>
      <c r="J40" s="10"/>
      <c r="K40" s="27"/>
      <c r="L40" s="31">
        <f t="shared" si="1"/>
        <v>1789.2083333336784</v>
      </c>
      <c r="M40" s="30">
        <f t="shared" si="36"/>
        <v>1.871105580955688</v>
      </c>
      <c r="N40" s="13"/>
      <c r="O40" s="14"/>
      <c r="P40" s="47">
        <f t="shared" si="7"/>
        <v>1792.7178169789779</v>
      </c>
      <c r="Q40" s="47">
        <f t="shared" si="8"/>
        <v>1792.8356896320311</v>
      </c>
      <c r="R40" s="47">
        <f t="shared" si="23"/>
        <v>2.0486573297065802</v>
      </c>
      <c r="S40" s="47"/>
      <c r="T40" s="47"/>
      <c r="U40" s="48"/>
      <c r="V40" s="33"/>
      <c r="W40" s="33"/>
      <c r="X40" s="35">
        <f t="shared" si="45"/>
        <v>7</v>
      </c>
      <c r="Y40" s="61"/>
      <c r="Z40" s="61"/>
      <c r="AA40" s="68"/>
      <c r="AB40" s="61">
        <f t="shared" si="21"/>
        <v>0.99316963006526471</v>
      </c>
      <c r="AC40" s="61">
        <f t="shared" si="22"/>
        <v>-0.432</v>
      </c>
      <c r="AD40" s="61"/>
      <c r="AE40" s="84"/>
      <c r="AF40" s="76"/>
      <c r="AG40" s="44"/>
      <c r="AH40" s="15"/>
      <c r="AI40" s="47">
        <f t="shared" si="11"/>
        <v>1804.033591936934</v>
      </c>
      <c r="AJ40" s="47">
        <f t="shared" si="12"/>
        <v>1804.3872098960933</v>
      </c>
      <c r="AK40" s="47">
        <f t="shared" si="27"/>
        <v>2.5717571288440384</v>
      </c>
      <c r="AL40" s="47">
        <f t="shared" si="37"/>
        <v>2.6121926593016407</v>
      </c>
      <c r="AM40" s="88">
        <f t="shared" si="38"/>
        <v>-1.5479536057042775</v>
      </c>
      <c r="AN40" s="48"/>
      <c r="AO40" s="15"/>
      <c r="AP40" s="15"/>
      <c r="AQ40" s="35">
        <f t="shared" si="39"/>
        <v>7</v>
      </c>
      <c r="AR40" s="61" t="str">
        <f t="shared" si="40"/>
        <v xml:space="preserve"> </v>
      </c>
      <c r="AS40" s="61">
        <f t="shared" si="41"/>
        <v>6.7369836923056425</v>
      </c>
      <c r="AT40" s="68"/>
      <c r="AU40" s="61">
        <f t="shared" si="19"/>
        <v>-0.36011103610516104</v>
      </c>
      <c r="AV40" s="61">
        <f t="shared" si="20"/>
        <v>0.55000000000000004</v>
      </c>
      <c r="AW40" s="61"/>
      <c r="AX40" s="61"/>
      <c r="AY40" s="44"/>
      <c r="AZ40" s="15"/>
      <c r="BA40" s="47">
        <f t="shared" si="15"/>
        <v>1844.3460398108027</v>
      </c>
      <c r="BB40" s="47">
        <f t="shared" si="16"/>
        <v>1845.4068936882802</v>
      </c>
      <c r="BC40" s="47">
        <f t="shared" si="46"/>
        <v>2.5477356600202463</v>
      </c>
      <c r="BD40" s="47">
        <f t="shared" si="30"/>
        <v>2.3607663570724333</v>
      </c>
      <c r="BE40" s="88">
        <f t="shared" si="31"/>
        <v>7.9198562952952356</v>
      </c>
      <c r="BF40" s="48"/>
      <c r="BG40" s="15"/>
      <c r="BH40" s="15"/>
      <c r="BI40" s="35">
        <f t="shared" si="42"/>
        <v>1</v>
      </c>
      <c r="BJ40" s="61" t="str">
        <f t="shared" si="43"/>
        <v xml:space="preserve"> </v>
      </c>
      <c r="BK40" s="61">
        <f t="shared" si="44"/>
        <v>22.605975574949721</v>
      </c>
      <c r="BL40" s="68"/>
      <c r="BM40" s="61">
        <f t="shared" si="24"/>
        <v>-0.93969255836868126</v>
      </c>
      <c r="BN40" s="61">
        <f t="shared" si="25"/>
        <v>0</v>
      </c>
      <c r="BO40" s="72"/>
      <c r="BP40" s="61"/>
      <c r="BQ40" s="44"/>
      <c r="BR40" s="15"/>
      <c r="BS40" s="15"/>
      <c r="BT40" s="15"/>
      <c r="BU40" s="15"/>
      <c r="BV40" s="15"/>
      <c r="BW40" s="15"/>
      <c r="BX40" s="15"/>
      <c r="BY40" s="15"/>
      <c r="BZ40" s="15"/>
    </row>
    <row r="41" spans="1:78" s="1" customFormat="1" ht="14.1" customHeight="1">
      <c r="A41" s="7"/>
      <c r="B41" s="8">
        <f t="shared" si="6"/>
        <v>1789.2916666670117</v>
      </c>
      <c r="C41" s="9"/>
      <c r="D41" s="9"/>
      <c r="E41" s="9"/>
      <c r="F41" s="10">
        <v>86</v>
      </c>
      <c r="G41" s="10">
        <f t="shared" si="32"/>
        <v>87.36486486486487</v>
      </c>
      <c r="H41" s="11"/>
      <c r="I41" s="10"/>
      <c r="J41" s="10"/>
      <c r="K41" s="27"/>
      <c r="L41" s="31">
        <f t="shared" si="1"/>
        <v>1789.2916666670117</v>
      </c>
      <c r="M41" s="30">
        <f t="shared" si="36"/>
        <v>1.8707679842583482</v>
      </c>
      <c r="N41" s="13"/>
      <c r="O41" s="14"/>
      <c r="P41" s="47">
        <f t="shared" si="7"/>
        <v>1792.953562285084</v>
      </c>
      <c r="Q41" s="47">
        <f t="shared" si="8"/>
        <v>1793.0714349381371</v>
      </c>
      <c r="R41" s="47">
        <f t="shared" si="23"/>
        <v>2.0805602176051856</v>
      </c>
      <c r="S41" s="47"/>
      <c r="T41" s="47"/>
      <c r="U41" s="48"/>
      <c r="V41" s="33"/>
      <c r="W41" s="33"/>
      <c r="X41" s="35">
        <f t="shared" si="45"/>
        <v>8</v>
      </c>
      <c r="Y41" s="61"/>
      <c r="Z41" s="61"/>
      <c r="AA41" s="68"/>
      <c r="AB41" s="61">
        <f t="shared" si="21"/>
        <v>0.68581199383239488</v>
      </c>
      <c r="AC41" s="61">
        <f t="shared" si="22"/>
        <v>-0.432</v>
      </c>
      <c r="AD41" s="62"/>
      <c r="AE41" s="83"/>
      <c r="AF41" s="62"/>
      <c r="AG41" s="44"/>
      <c r="AH41" s="15"/>
      <c r="AI41" s="47">
        <f t="shared" si="11"/>
        <v>1804.7408278552523</v>
      </c>
      <c r="AJ41" s="47">
        <f t="shared" si="12"/>
        <v>1805.0944458144115</v>
      </c>
      <c r="AK41" s="47">
        <f t="shared" si="27"/>
        <v>2.5170721282772504</v>
      </c>
      <c r="AL41" s="47">
        <f t="shared" si="37"/>
        <v>2.5867717150449376</v>
      </c>
      <c r="AM41" s="88">
        <f t="shared" si="38"/>
        <v>-2.6944622272737528</v>
      </c>
      <c r="AN41" s="48"/>
      <c r="AO41" s="15"/>
      <c r="AP41" s="15"/>
      <c r="AQ41" s="35">
        <f t="shared" si="39"/>
        <v>8</v>
      </c>
      <c r="AR41" s="61" t="str">
        <f t="shared" si="40"/>
        <v xml:space="preserve"> </v>
      </c>
      <c r="AS41" s="61">
        <f t="shared" si="41"/>
        <v>6.7369836923056425</v>
      </c>
      <c r="AT41" s="68"/>
      <c r="AU41" s="61">
        <f t="shared" si="19"/>
        <v>-0.87552369345645775</v>
      </c>
      <c r="AV41" s="61">
        <f t="shared" si="20"/>
        <v>0.55000000000000004</v>
      </c>
      <c r="AW41" s="61"/>
      <c r="AX41" s="61"/>
      <c r="AY41" s="44"/>
      <c r="AZ41" s="15"/>
      <c r="BA41" s="47">
        <f t="shared" si="15"/>
        <v>1846.4677475657575</v>
      </c>
      <c r="BB41" s="47">
        <f t="shared" si="16"/>
        <v>1847.5286014432349</v>
      </c>
      <c r="BC41" s="47">
        <f t="shared" si="46"/>
        <v>2.4694598516290078</v>
      </c>
      <c r="BD41" s="47">
        <f t="shared" si="30"/>
        <v>2.2992694534723195</v>
      </c>
      <c r="BE41" s="88">
        <f t="shared" si="31"/>
        <v>7.4019335967635103</v>
      </c>
      <c r="BF41" s="48"/>
      <c r="BG41" s="15"/>
      <c r="BH41" s="15"/>
      <c r="BI41" s="35">
        <f t="shared" si="42"/>
        <v>2</v>
      </c>
      <c r="BJ41" s="61" t="str">
        <f t="shared" si="43"/>
        <v xml:space="preserve"> </v>
      </c>
      <c r="BK41" s="61">
        <f t="shared" si="44"/>
        <v>22.605975574949721</v>
      </c>
      <c r="BL41" s="68"/>
      <c r="BM41" s="61">
        <f t="shared" si="24"/>
        <v>-0.49999984195408326</v>
      </c>
      <c r="BN41" s="61">
        <f t="shared" si="25"/>
        <v>0</v>
      </c>
      <c r="BO41" s="72"/>
      <c r="BP41" s="61"/>
      <c r="BQ41" s="44"/>
      <c r="BR41" s="15"/>
      <c r="BS41" s="15"/>
      <c r="BT41" s="15"/>
      <c r="BU41" s="15"/>
      <c r="BV41" s="15"/>
      <c r="BW41" s="15"/>
      <c r="BX41" s="15"/>
      <c r="BY41" s="15"/>
      <c r="BZ41" s="15"/>
    </row>
    <row r="42" spans="1:78" s="1" customFormat="1" ht="14.1" customHeight="1">
      <c r="A42" s="7"/>
      <c r="B42" s="8">
        <f t="shared" si="6"/>
        <v>1789.3750000003449</v>
      </c>
      <c r="C42" s="9"/>
      <c r="D42" s="9"/>
      <c r="E42" s="9"/>
      <c r="F42" s="10">
        <v>86</v>
      </c>
      <c r="G42" s="10">
        <f t="shared" si="32"/>
        <v>87.346846846846859</v>
      </c>
      <c r="H42" s="11"/>
      <c r="I42" s="10"/>
      <c r="J42" s="10"/>
      <c r="K42" s="27"/>
      <c r="L42" s="31">
        <f t="shared" si="1"/>
        <v>1789.3750000003449</v>
      </c>
      <c r="M42" s="30">
        <f t="shared" si="36"/>
        <v>1.8703821594613887</v>
      </c>
      <c r="N42" s="13"/>
      <c r="O42" s="14"/>
      <c r="P42" s="47">
        <f t="shared" si="7"/>
        <v>1793.1893075911901</v>
      </c>
      <c r="Q42" s="47">
        <f t="shared" si="8"/>
        <v>1793.3071802442432</v>
      </c>
      <c r="R42" s="47">
        <f t="shared" si="23"/>
        <v>2.1228884130383063</v>
      </c>
      <c r="S42" s="47"/>
      <c r="T42" s="47"/>
      <c r="U42" s="48"/>
      <c r="V42" s="33"/>
      <c r="W42" s="33"/>
      <c r="X42" s="35">
        <f t="shared" si="45"/>
        <v>9</v>
      </c>
      <c r="Y42" s="61"/>
      <c r="Z42" s="61"/>
      <c r="AA42" s="68"/>
      <c r="AB42" s="61">
        <f t="shared" si="21"/>
        <v>5.7555303733940889E-2</v>
      </c>
      <c r="AC42" s="61">
        <f t="shared" si="22"/>
        <v>-0.432</v>
      </c>
      <c r="AD42" s="72"/>
      <c r="AE42" s="84"/>
      <c r="AF42" s="61"/>
      <c r="AG42" s="44"/>
      <c r="AH42" s="15"/>
      <c r="AI42" s="47">
        <f t="shared" si="11"/>
        <v>1805.4480637735705</v>
      </c>
      <c r="AJ42" s="47">
        <f t="shared" si="12"/>
        <v>1805.8016817327298</v>
      </c>
      <c r="AK42" s="47">
        <f t="shared" si="27"/>
        <v>2.3998899766378434</v>
      </c>
      <c r="AL42" s="47">
        <f t="shared" si="37"/>
        <v>2.5640751917074116</v>
      </c>
      <c r="AM42" s="88">
        <f t="shared" si="38"/>
        <v>-6.403291744351602</v>
      </c>
      <c r="AN42" s="48"/>
      <c r="AO42" s="15"/>
      <c r="AP42" s="15"/>
      <c r="AQ42" s="35">
        <f t="shared" si="39"/>
        <v>9</v>
      </c>
      <c r="AR42" s="61" t="str">
        <f t="shared" si="40"/>
        <v xml:space="preserve"> </v>
      </c>
      <c r="AS42" s="61">
        <f t="shared" si="41"/>
        <v>-0.15033401699526827</v>
      </c>
      <c r="AT42" s="68"/>
      <c r="AU42" s="61">
        <f t="shared" si="19"/>
        <v>-0.98126908427752835</v>
      </c>
      <c r="AV42" s="61">
        <f t="shared" si="20"/>
        <v>0.55000000000000004</v>
      </c>
      <c r="AW42" s="61"/>
      <c r="AX42" s="61"/>
      <c r="AY42" s="44"/>
      <c r="AZ42" s="15"/>
      <c r="BA42" s="47">
        <f t="shared" si="15"/>
        <v>1848.5894553207122</v>
      </c>
      <c r="BB42" s="47">
        <f t="shared" si="16"/>
        <v>1849.6503091981897</v>
      </c>
      <c r="BC42" s="47">
        <f t="shared" si="46"/>
        <v>2.3173965705265847</v>
      </c>
      <c r="BD42" s="47">
        <f t="shared" si="30"/>
        <v>2.2314094592337947</v>
      </c>
      <c r="BE42" s="88">
        <f t="shared" si="31"/>
        <v>3.8534886968846882</v>
      </c>
      <c r="BF42" s="48"/>
      <c r="BG42" s="15"/>
      <c r="BH42" s="15"/>
      <c r="BI42" s="35">
        <f t="shared" si="42"/>
        <v>3</v>
      </c>
      <c r="BJ42" s="61" t="str">
        <f t="shared" si="43"/>
        <v xml:space="preserve"> </v>
      </c>
      <c r="BK42" s="61">
        <f t="shared" si="44"/>
        <v>22.605975574949721</v>
      </c>
      <c r="BL42" s="68"/>
      <c r="BM42" s="61">
        <f t="shared" si="24"/>
        <v>0.17364835739008852</v>
      </c>
      <c r="BN42" s="61">
        <f t="shared" si="25"/>
        <v>0</v>
      </c>
      <c r="BO42" s="72"/>
      <c r="BP42" s="61"/>
      <c r="BQ42" s="44"/>
      <c r="BR42" s="15"/>
      <c r="BS42" s="15"/>
      <c r="BT42" s="15"/>
      <c r="BU42" s="15"/>
      <c r="BV42" s="15"/>
      <c r="BW42" s="15"/>
      <c r="BX42" s="15"/>
      <c r="BY42" s="15"/>
      <c r="BZ42" s="15"/>
    </row>
    <row r="43" spans="1:78" s="1" customFormat="1" ht="14.1" customHeight="1">
      <c r="A43" s="7"/>
      <c r="B43" s="8">
        <f t="shared" si="6"/>
        <v>1789.4583333336782</v>
      </c>
      <c r="C43" s="9"/>
      <c r="D43" s="9"/>
      <c r="E43" s="9"/>
      <c r="F43" s="10">
        <v>86</v>
      </c>
      <c r="G43" s="10">
        <f t="shared" si="32"/>
        <v>87.326576576576585</v>
      </c>
      <c r="H43" s="11"/>
      <c r="I43" s="10"/>
      <c r="J43" s="10"/>
      <c r="K43" s="27"/>
      <c r="L43" s="31">
        <f t="shared" si="1"/>
        <v>1789.4583333336782</v>
      </c>
      <c r="M43" s="30">
        <f t="shared" si="36"/>
        <v>1.8699481065648089</v>
      </c>
      <c r="N43" s="13"/>
      <c r="O43" s="14"/>
      <c r="P43" s="47">
        <f t="shared" si="7"/>
        <v>1793.4250528972962</v>
      </c>
      <c r="Q43" s="47">
        <f t="shared" si="8"/>
        <v>1793.5429255503493</v>
      </c>
      <c r="R43" s="47">
        <f t="shared" si="23"/>
        <v>2.1675958613860109</v>
      </c>
      <c r="S43" s="47"/>
      <c r="T43" s="47"/>
      <c r="U43" s="48"/>
      <c r="V43" s="33"/>
      <c r="W43" s="33"/>
      <c r="X43" s="35">
        <f t="shared" si="45"/>
        <v>1</v>
      </c>
      <c r="Y43" s="61"/>
      <c r="Z43" s="61"/>
      <c r="AA43" s="68"/>
      <c r="AB43" s="61">
        <f t="shared" si="21"/>
        <v>-0.59763215263739911</v>
      </c>
      <c r="AC43" s="61">
        <f t="shared" si="22"/>
        <v>-0.432</v>
      </c>
      <c r="AD43" s="72"/>
      <c r="AE43" s="84"/>
      <c r="AF43" s="61"/>
      <c r="AG43" s="44"/>
      <c r="AH43" s="15"/>
      <c r="AI43" s="47">
        <f t="shared" si="11"/>
        <v>1806.1552996918888</v>
      </c>
      <c r="AJ43" s="47">
        <f t="shared" si="12"/>
        <v>1806.508917651048</v>
      </c>
      <c r="AK43" s="47">
        <f t="shared" si="27"/>
        <v>2.4854329418694667</v>
      </c>
      <c r="AL43" s="47">
        <f t="shared" si="37"/>
        <v>2.5389027329919576</v>
      </c>
      <c r="AM43" s="88">
        <f t="shared" si="38"/>
        <v>-2.106019676440285</v>
      </c>
      <c r="AN43" s="48"/>
      <c r="AO43" s="15"/>
      <c r="AP43" s="15"/>
      <c r="AQ43" s="35">
        <f t="shared" si="39"/>
        <v>1</v>
      </c>
      <c r="AR43" s="61" t="str">
        <f t="shared" si="40"/>
        <v xml:space="preserve"> </v>
      </c>
      <c r="AS43" s="61">
        <f t="shared" si="41"/>
        <v>0.26387095563684682</v>
      </c>
      <c r="AT43" s="68"/>
      <c r="AU43" s="61">
        <f t="shared" si="19"/>
        <v>-0.62786776497405872</v>
      </c>
      <c r="AV43" s="61">
        <f t="shared" si="20"/>
        <v>0.55000000000000004</v>
      </c>
      <c r="AW43" s="61"/>
      <c r="AX43" s="61"/>
      <c r="AY43" s="44"/>
      <c r="AZ43" s="15"/>
      <c r="BA43" s="47">
        <f t="shared" si="15"/>
        <v>1850.7111630756669</v>
      </c>
      <c r="BB43" s="47">
        <f t="shared" si="16"/>
        <v>1851.7720169531444</v>
      </c>
      <c r="BC43" s="47">
        <f t="shared" si="46"/>
        <v>2.6886630028598866</v>
      </c>
      <c r="BD43" s="47">
        <f t="shared" si="30"/>
        <v>2.192929822752637</v>
      </c>
      <c r="BE43" s="88">
        <f t="shared" si="31"/>
        <v>22.605975574949721</v>
      </c>
      <c r="BF43" s="48"/>
      <c r="BG43" s="15"/>
      <c r="BH43" s="15"/>
      <c r="BI43" s="35">
        <f t="shared" si="42"/>
        <v>4</v>
      </c>
      <c r="BJ43" s="61">
        <f t="shared" si="43"/>
        <v>22.605975574949721</v>
      </c>
      <c r="BK43" s="61">
        <f t="shared" si="44"/>
        <v>22.605975574949721</v>
      </c>
      <c r="BL43" s="68"/>
      <c r="BM43" s="61">
        <f t="shared" si="24"/>
        <v>0.76604456042491331</v>
      </c>
      <c r="BN43" s="61">
        <f t="shared" si="25"/>
        <v>0</v>
      </c>
      <c r="BO43" s="72"/>
      <c r="BP43" s="61"/>
      <c r="BQ43" s="44"/>
      <c r="BR43" s="15"/>
      <c r="BS43" s="15"/>
      <c r="BT43" s="15"/>
      <c r="BU43" s="15"/>
      <c r="BV43" s="15"/>
      <c r="BW43" s="15"/>
      <c r="BX43" s="15"/>
      <c r="BY43" s="15"/>
      <c r="BZ43" s="15"/>
    </row>
    <row r="44" spans="1:78" s="1" customFormat="1" ht="14.1" customHeight="1">
      <c r="A44" s="7"/>
      <c r="B44" s="8">
        <f t="shared" si="6"/>
        <v>1789.5416666670114</v>
      </c>
      <c r="C44" s="9"/>
      <c r="D44" s="9"/>
      <c r="E44" s="9"/>
      <c r="F44" s="10">
        <v>86</v>
      </c>
      <c r="G44" s="10">
        <f t="shared" si="32"/>
        <v>87.304054054054049</v>
      </c>
      <c r="H44" s="11"/>
      <c r="I44" s="10"/>
      <c r="J44" s="10"/>
      <c r="K44" s="27"/>
      <c r="L44" s="31">
        <f t="shared" si="1"/>
        <v>1789.5416666670114</v>
      </c>
      <c r="M44" s="30">
        <f t="shared" si="36"/>
        <v>1.869465825568609</v>
      </c>
      <c r="N44" s="13"/>
      <c r="O44" s="14"/>
      <c r="P44" s="47">
        <f t="shared" si="7"/>
        <v>1793.6607982034022</v>
      </c>
      <c r="Q44" s="47">
        <f t="shared" si="8"/>
        <v>1793.7786708564554</v>
      </c>
      <c r="R44" s="47">
        <f t="shared" si="23"/>
        <v>2.2144735742166151</v>
      </c>
      <c r="S44" s="47"/>
      <c r="T44" s="47"/>
      <c r="U44" s="48"/>
      <c r="V44" s="33"/>
      <c r="W44" s="33"/>
      <c r="X44" s="35">
        <f t="shared" si="45"/>
        <v>2</v>
      </c>
      <c r="Y44" s="61"/>
      <c r="Z44" s="61"/>
      <c r="AA44" s="68"/>
      <c r="AB44" s="61">
        <f t="shared" si="21"/>
        <v>-0.97318088284829085</v>
      </c>
      <c r="AC44" s="61">
        <f t="shared" si="22"/>
        <v>-0.432</v>
      </c>
      <c r="AD44" s="72"/>
      <c r="AE44" s="84"/>
      <c r="AF44" s="61"/>
      <c r="AG44" s="44"/>
      <c r="AH44" s="15"/>
      <c r="AI44" s="47">
        <f t="shared" si="11"/>
        <v>1806.862535610207</v>
      </c>
      <c r="AJ44" s="47">
        <f t="shared" si="12"/>
        <v>1807.2161535693663</v>
      </c>
      <c r="AK44" s="47">
        <f t="shared" si="27"/>
        <v>2.5155097012069967</v>
      </c>
      <c r="AL44" s="47">
        <f t="shared" si="37"/>
        <v>2.538598925626335</v>
      </c>
      <c r="AM44" s="88">
        <f t="shared" si="38"/>
        <v>-0.90952628185020368</v>
      </c>
      <c r="AN44" s="48"/>
      <c r="AO44" s="15"/>
      <c r="AP44" s="15"/>
      <c r="AQ44" s="35">
        <f t="shared" si="39"/>
        <v>2</v>
      </c>
      <c r="AR44" s="61" t="str">
        <f t="shared" si="40"/>
        <v xml:space="preserve"> </v>
      </c>
      <c r="AS44" s="61">
        <f t="shared" si="41"/>
        <v>3.1390444542132245</v>
      </c>
      <c r="AT44" s="68"/>
      <c r="AU44" s="61">
        <f t="shared" si="19"/>
        <v>1.9319859533695825E-2</v>
      </c>
      <c r="AV44" s="61">
        <f t="shared" si="20"/>
        <v>0.55000000000000004</v>
      </c>
      <c r="AW44" s="61"/>
      <c r="AX44" s="61"/>
      <c r="AY44" s="44"/>
      <c r="AZ44" s="15"/>
      <c r="BA44" s="47">
        <f t="shared" si="15"/>
        <v>1852.8328708306217</v>
      </c>
      <c r="BB44" s="47">
        <f t="shared" si="16"/>
        <v>1853.8937247080992</v>
      </c>
      <c r="BC44" s="47">
        <f t="shared" si="46"/>
        <v>2.7092132813618819</v>
      </c>
      <c r="BD44" s="47">
        <f t="shared" si="30"/>
        <v>2.2237435348750973</v>
      </c>
      <c r="BE44" s="88">
        <f t="shared" si="31"/>
        <v>21.831193160233386</v>
      </c>
      <c r="BF44" s="48"/>
      <c r="BG44" s="15"/>
      <c r="BH44" s="15"/>
      <c r="BI44" s="90">
        <f t="shared" si="42"/>
        <v>5</v>
      </c>
      <c r="BJ44" s="61" t="str">
        <f t="shared" si="43"/>
        <v xml:space="preserve"> </v>
      </c>
      <c r="BK44" s="61">
        <f t="shared" si="44"/>
        <v>22.605975574949721</v>
      </c>
      <c r="BL44" s="68"/>
      <c r="BM44" s="61">
        <f t="shared" si="24"/>
        <v>0.99999999999998335</v>
      </c>
      <c r="BN44" s="61">
        <f t="shared" si="25"/>
        <v>0</v>
      </c>
      <c r="BO44" s="72"/>
      <c r="BP44" s="61"/>
      <c r="BQ44" s="44"/>
      <c r="BR44" s="15"/>
      <c r="BS44" s="15"/>
      <c r="BT44" s="15"/>
      <c r="BU44" s="15"/>
      <c r="BV44" s="15"/>
      <c r="BW44" s="15"/>
      <c r="BX44" s="15"/>
      <c r="BY44" s="15"/>
      <c r="BZ44" s="15"/>
    </row>
    <row r="45" spans="1:78" s="1" customFormat="1" ht="14.1" customHeight="1">
      <c r="A45" s="7"/>
      <c r="B45" s="8">
        <f t="shared" si="6"/>
        <v>1789.6250000003447</v>
      </c>
      <c r="C45" s="9"/>
      <c r="D45" s="9"/>
      <c r="E45" s="9"/>
      <c r="F45" s="10">
        <f>F44+(4/12)</f>
        <v>86.333333333333329</v>
      </c>
      <c r="G45" s="10">
        <f t="shared" si="32"/>
        <v>87.27927927927928</v>
      </c>
      <c r="H45" s="11"/>
      <c r="I45" s="10"/>
      <c r="J45" s="10"/>
      <c r="K45" s="27"/>
      <c r="L45" s="31">
        <f t="shared" si="1"/>
        <v>1789.6250000003447</v>
      </c>
      <c r="M45" s="30">
        <f t="shared" si="36"/>
        <v>1.8689353164727895</v>
      </c>
      <c r="N45" s="13"/>
      <c r="O45" s="14"/>
      <c r="P45" s="47">
        <f t="shared" si="7"/>
        <v>1793.8965435095083</v>
      </c>
      <c r="Q45" s="47">
        <f t="shared" si="8"/>
        <v>1794.0144161625615</v>
      </c>
      <c r="R45" s="47">
        <f t="shared" si="23"/>
        <v>2.2693410755509253</v>
      </c>
      <c r="S45" s="47"/>
      <c r="T45" s="47"/>
      <c r="U45" s="48"/>
      <c r="V45" s="33"/>
      <c r="W45" s="33"/>
      <c r="X45" s="35">
        <f t="shared" si="45"/>
        <v>3</v>
      </c>
      <c r="Y45" s="61"/>
      <c r="Z45" s="61"/>
      <c r="AA45" s="68"/>
      <c r="AB45" s="61">
        <f t="shared" si="21"/>
        <v>-0.89336746227372843</v>
      </c>
      <c r="AC45" s="61">
        <f t="shared" si="22"/>
        <v>-0.432</v>
      </c>
      <c r="AD45" s="72"/>
      <c r="AE45" s="84"/>
      <c r="AF45" s="75"/>
      <c r="AG45" s="44"/>
      <c r="AH45" s="15"/>
      <c r="AI45" s="47">
        <f t="shared" si="11"/>
        <v>1807.5697715285253</v>
      </c>
      <c r="AJ45" s="47">
        <f t="shared" si="12"/>
        <v>1807.9233894876845</v>
      </c>
      <c r="AK45" s="47">
        <f t="shared" si="27"/>
        <v>2.5346494578471122</v>
      </c>
      <c r="AL45" s="47">
        <f t="shared" si="37"/>
        <v>2.5454128508656169</v>
      </c>
      <c r="AM45" s="88">
        <f t="shared" si="38"/>
        <v>-0.42285450923391643</v>
      </c>
      <c r="AN45" s="48"/>
      <c r="AO45" s="15"/>
      <c r="AP45" s="15"/>
      <c r="AQ45" s="35">
        <f t="shared" si="39"/>
        <v>3</v>
      </c>
      <c r="AR45" s="61" t="str">
        <f t="shared" si="40"/>
        <v xml:space="preserve"> </v>
      </c>
      <c r="AS45" s="61">
        <f t="shared" si="41"/>
        <v>3.6059538167694249</v>
      </c>
      <c r="AT45" s="68"/>
      <c r="AU45" s="61">
        <f t="shared" si="19"/>
        <v>0.65746750704931289</v>
      </c>
      <c r="AV45" s="61">
        <f t="shared" si="20"/>
        <v>0.55000000000000004</v>
      </c>
      <c r="AW45" s="61"/>
      <c r="AX45" s="61"/>
      <c r="AY45" s="44"/>
      <c r="AZ45" s="15"/>
      <c r="BA45" s="47">
        <f t="shared" si="15"/>
        <v>1854.9545785855764</v>
      </c>
      <c r="BB45" s="47">
        <f t="shared" si="16"/>
        <v>1856.0154324630539</v>
      </c>
      <c r="BC45" s="47">
        <f t="shared" si="46"/>
        <v>2.0528334882562693</v>
      </c>
      <c r="BD45" s="47">
        <f t="shared" si="30"/>
        <v>2.3181393759415032</v>
      </c>
      <c r="BE45" s="88">
        <f t="shared" si="31"/>
        <v>-11.444777239827564</v>
      </c>
      <c r="BF45" s="48"/>
      <c r="BG45" s="15"/>
      <c r="BH45" s="15"/>
      <c r="BI45" s="35">
        <f t="shared" si="42"/>
        <v>6</v>
      </c>
      <c r="BJ45" s="61" t="str">
        <f t="shared" si="43"/>
        <v xml:space="preserve"> </v>
      </c>
      <c r="BK45" s="61">
        <f t="shared" si="44"/>
        <v>22.605975574949721</v>
      </c>
      <c r="BL45" s="68"/>
      <c r="BM45" s="61">
        <f t="shared" si="24"/>
        <v>0.76604432581304116</v>
      </c>
      <c r="BN45" s="61">
        <f t="shared" si="25"/>
        <v>0</v>
      </c>
      <c r="BO45" s="72"/>
      <c r="BP45" s="61"/>
      <c r="BQ45" s="44"/>
      <c r="BR45" s="15"/>
      <c r="BS45" s="15"/>
      <c r="BT45" s="15"/>
      <c r="BU45" s="15"/>
      <c r="BV45" s="15"/>
      <c r="BW45" s="15"/>
      <c r="BX45" s="15"/>
      <c r="BY45" s="15"/>
      <c r="BZ45" s="15"/>
    </row>
    <row r="46" spans="1:78" s="1" customFormat="1" ht="14.1" customHeight="1">
      <c r="A46" s="7"/>
      <c r="B46" s="8">
        <f t="shared" si="6"/>
        <v>1789.708333333678</v>
      </c>
      <c r="C46" s="9"/>
      <c r="D46" s="9"/>
      <c r="E46" s="9"/>
      <c r="F46" s="10">
        <f t="shared" ref="F46:F55" si="47">F45+(4/12)</f>
        <v>86.666666666666657</v>
      </c>
      <c r="G46" s="10">
        <f t="shared" si="32"/>
        <v>87.252252252252262</v>
      </c>
      <c r="H46" s="11"/>
      <c r="I46" s="10"/>
      <c r="J46" s="10"/>
      <c r="K46" s="27"/>
      <c r="L46" s="31">
        <f t="shared" si="1"/>
        <v>1789.708333333678</v>
      </c>
      <c r="M46" s="30">
        <f t="shared" si="36"/>
        <v>1.8683565792773502</v>
      </c>
      <c r="N46" s="13"/>
      <c r="O46" s="14"/>
      <c r="P46" s="47">
        <f t="shared" si="7"/>
        <v>1794.1322888156144</v>
      </c>
      <c r="Q46" s="47">
        <f t="shared" si="8"/>
        <v>1794.2501614686676</v>
      </c>
      <c r="R46" s="47">
        <f t="shared" si="23"/>
        <v>2.3265958678164247</v>
      </c>
      <c r="S46" s="47"/>
      <c r="T46" s="47"/>
      <c r="U46" s="48"/>
      <c r="V46" s="33"/>
      <c r="W46" s="33"/>
      <c r="X46" s="35">
        <f t="shared" si="45"/>
        <v>4</v>
      </c>
      <c r="Y46" s="61"/>
      <c r="Z46" s="61"/>
      <c r="AA46" s="68"/>
      <c r="AB46" s="61">
        <f t="shared" si="21"/>
        <v>-0.39553747742780787</v>
      </c>
      <c r="AC46" s="61">
        <f t="shared" si="22"/>
        <v>-0.432</v>
      </c>
      <c r="AD46" s="77"/>
      <c r="AE46" s="85"/>
      <c r="AF46" s="75"/>
      <c r="AG46" s="44"/>
      <c r="AH46" s="15"/>
      <c r="AI46" s="47">
        <f t="shared" si="11"/>
        <v>1808.2770074468435</v>
      </c>
      <c r="AJ46" s="47">
        <f t="shared" si="12"/>
        <v>1808.6306254060028</v>
      </c>
      <c r="AK46" s="47">
        <f t="shared" si="27"/>
        <v>2.5561328663690515</v>
      </c>
      <c r="AL46" s="47">
        <f t="shared" si="37"/>
        <v>2.5494057251191191</v>
      </c>
      <c r="AM46" s="88">
        <f t="shared" si="38"/>
        <v>0.26387095563684682</v>
      </c>
      <c r="AN46" s="48"/>
      <c r="AO46" s="15"/>
      <c r="AP46" s="15"/>
      <c r="AQ46" s="35">
        <f t="shared" si="39"/>
        <v>4</v>
      </c>
      <c r="AR46" s="61" t="str">
        <f t="shared" si="40"/>
        <v xml:space="preserve"> </v>
      </c>
      <c r="AS46" s="61">
        <f t="shared" si="41"/>
        <v>3.6059538167694249</v>
      </c>
      <c r="AT46" s="68"/>
      <c r="AU46" s="61">
        <f t="shared" si="19"/>
        <v>0.98797880107914859</v>
      </c>
      <c r="AV46" s="61">
        <f t="shared" si="20"/>
        <v>0.55000000000000004</v>
      </c>
      <c r="AW46" s="61"/>
      <c r="AX46" s="61"/>
      <c r="AY46" s="44"/>
      <c r="AZ46" s="15"/>
      <c r="BA46" s="47">
        <f t="shared" si="15"/>
        <v>1857.0762863405312</v>
      </c>
      <c r="BB46" s="47">
        <f t="shared" si="16"/>
        <v>1858.1371402180087</v>
      </c>
      <c r="BC46" s="47">
        <f t="shared" si="46"/>
        <v>1.6131977923045759</v>
      </c>
      <c r="BD46" s="47">
        <f t="shared" si="30"/>
        <v>2.3996384437538194</v>
      </c>
      <c r="BE46" s="88">
        <f t="shared" si="31"/>
        <v>-32.773297723093364</v>
      </c>
      <c r="BF46" s="48"/>
      <c r="BG46" s="15"/>
      <c r="BH46" s="15"/>
      <c r="BI46" s="35">
        <f t="shared" si="42"/>
        <v>7</v>
      </c>
      <c r="BJ46" s="61" t="str">
        <f t="shared" si="43"/>
        <v xml:space="preserve"> </v>
      </c>
      <c r="BK46" s="61">
        <f t="shared" si="44"/>
        <v>22.605975574949721</v>
      </c>
      <c r="BL46" s="68"/>
      <c r="BM46" s="61">
        <f t="shared" si="24"/>
        <v>0.17364799794384658</v>
      </c>
      <c r="BN46" s="61">
        <f t="shared" si="25"/>
        <v>0</v>
      </c>
      <c r="BO46" s="72"/>
      <c r="BP46" s="61"/>
      <c r="BQ46" s="44"/>
      <c r="BR46" s="15"/>
      <c r="BS46" s="15"/>
      <c r="BT46" s="15"/>
      <c r="BU46" s="15"/>
      <c r="BV46" s="15"/>
      <c r="BW46" s="15"/>
      <c r="BX46" s="15"/>
      <c r="BY46" s="15"/>
      <c r="BZ46" s="15"/>
    </row>
    <row r="47" spans="1:78" s="1" customFormat="1" ht="14.1" customHeight="1">
      <c r="A47" s="7"/>
      <c r="B47" s="8">
        <f t="shared" si="6"/>
        <v>1789.7916666670112</v>
      </c>
      <c r="C47" s="9"/>
      <c r="D47" s="9"/>
      <c r="E47" s="9"/>
      <c r="F47" s="10">
        <f t="shared" si="47"/>
        <v>86.999999999999986</v>
      </c>
      <c r="G47" s="10">
        <f t="shared" si="32"/>
        <v>87.222972972972968</v>
      </c>
      <c r="H47" s="11"/>
      <c r="I47" s="10"/>
      <c r="J47" s="10"/>
      <c r="K47" s="27"/>
      <c r="L47" s="31">
        <f t="shared" si="1"/>
        <v>1789.7916666670112</v>
      </c>
      <c r="M47" s="30">
        <f t="shared" si="36"/>
        <v>1.8677296139822905</v>
      </c>
      <c r="N47" s="13"/>
      <c r="O47" s="14"/>
      <c r="P47" s="47">
        <f t="shared" si="7"/>
        <v>1794.3680341217205</v>
      </c>
      <c r="Q47" s="47">
        <f t="shared" si="8"/>
        <v>1794.4859067747736</v>
      </c>
      <c r="R47" s="47">
        <f t="shared" si="23"/>
        <v>2.3857958600999285</v>
      </c>
      <c r="S47" s="47"/>
      <c r="T47" s="47"/>
      <c r="U47" s="48"/>
      <c r="V47" s="33"/>
      <c r="W47" s="33"/>
      <c r="X47" s="35">
        <f t="shared" si="45"/>
        <v>5</v>
      </c>
      <c r="Y47" s="61"/>
      <c r="Z47" s="61"/>
      <c r="AA47" s="68"/>
      <c r="AB47" s="61">
        <f t="shared" si="21"/>
        <v>0.28736888901581997</v>
      </c>
      <c r="AC47" s="61">
        <f t="shared" si="22"/>
        <v>-0.432</v>
      </c>
      <c r="AD47" s="72"/>
      <c r="AE47" s="84"/>
      <c r="AF47" s="75"/>
      <c r="AG47" s="44"/>
      <c r="AH47" s="15"/>
      <c r="AI47" s="47">
        <f t="shared" si="11"/>
        <v>1808.9842433651618</v>
      </c>
      <c r="AJ47" s="47">
        <f t="shared" si="12"/>
        <v>1809.337861324321</v>
      </c>
      <c r="AK47" s="47">
        <f t="shared" si="27"/>
        <v>2.6295669965148321</v>
      </c>
      <c r="AL47" s="47">
        <f t="shared" si="37"/>
        <v>2.5495359302869849</v>
      </c>
      <c r="AM47" s="88">
        <f t="shared" si="38"/>
        <v>3.1390444542132245</v>
      </c>
      <c r="AN47" s="48"/>
      <c r="AO47" s="15"/>
      <c r="AP47" s="15"/>
      <c r="AQ47" s="35">
        <f t="shared" si="39"/>
        <v>5</v>
      </c>
      <c r="AR47" s="61" t="str">
        <f t="shared" si="40"/>
        <v xml:space="preserve"> </v>
      </c>
      <c r="AS47" s="61">
        <f t="shared" si="41"/>
        <v>3.6059538167694249</v>
      </c>
      <c r="AT47" s="68"/>
      <c r="AU47" s="61">
        <f t="shared" si="19"/>
        <v>0.85620383392274868</v>
      </c>
      <c r="AV47" s="61">
        <f t="shared" si="20"/>
        <v>0.55000000000000004</v>
      </c>
      <c r="AW47" s="61"/>
      <c r="AX47" s="61"/>
      <c r="AY47" s="44"/>
      <c r="AZ47" s="15"/>
      <c r="BA47" s="47">
        <f t="shared" si="15"/>
        <v>1859.1979940954859</v>
      </c>
      <c r="BB47" s="47">
        <f t="shared" si="16"/>
        <v>1860.2588479729634</v>
      </c>
      <c r="BC47" s="47">
        <f t="shared" si="46"/>
        <v>1.593964832825868</v>
      </c>
      <c r="BD47" s="47">
        <f t="shared" si="30"/>
        <v>2.5569438775692581</v>
      </c>
      <c r="BE47" s="88">
        <f t="shared" si="31"/>
        <v>-37.66132894785472</v>
      </c>
      <c r="BF47" s="48"/>
      <c r="BG47" s="15"/>
      <c r="BH47" s="15"/>
      <c r="BI47" s="35">
        <f t="shared" si="42"/>
        <v>8</v>
      </c>
      <c r="BJ47" s="61" t="str">
        <f t="shared" si="43"/>
        <v xml:space="preserve"> </v>
      </c>
      <c r="BK47" s="61">
        <f t="shared" si="44"/>
        <v>21.831193160233386</v>
      </c>
      <c r="BL47" s="68"/>
      <c r="BM47" s="61">
        <f t="shared" si="24"/>
        <v>-0.50000015804580356</v>
      </c>
      <c r="BN47" s="61">
        <f t="shared" si="25"/>
        <v>0</v>
      </c>
      <c r="BO47" s="72"/>
      <c r="BP47" s="61"/>
      <c r="BQ47" s="44"/>
      <c r="BR47" s="15"/>
      <c r="BS47" s="15"/>
      <c r="BT47" s="15"/>
      <c r="BU47" s="15"/>
      <c r="BV47" s="15"/>
      <c r="BW47" s="15"/>
      <c r="BX47" s="15"/>
      <c r="BY47" s="15"/>
      <c r="BZ47" s="15"/>
    </row>
    <row r="48" spans="1:78" s="1" customFormat="1" ht="14.1" customHeight="1">
      <c r="A48" s="7"/>
      <c r="B48" s="8">
        <f t="shared" si="6"/>
        <v>1789.8750000003445</v>
      </c>
      <c r="C48" s="9"/>
      <c r="D48" s="9"/>
      <c r="E48" s="9"/>
      <c r="F48" s="10">
        <f t="shared" si="47"/>
        <v>87.333333333333314</v>
      </c>
      <c r="G48" s="10">
        <f t="shared" si="32"/>
        <v>87.191441441441441</v>
      </c>
      <c r="H48" s="11"/>
      <c r="I48" s="10"/>
      <c r="J48" s="10"/>
      <c r="K48" s="27"/>
      <c r="L48" s="31">
        <f t="shared" si="1"/>
        <v>1789.8750000003445</v>
      </c>
      <c r="M48" s="30">
        <f t="shared" si="36"/>
        <v>1.867054420587611</v>
      </c>
      <c r="N48" s="13"/>
      <c r="O48" s="14"/>
      <c r="P48" s="47">
        <f t="shared" si="7"/>
        <v>1794.6037794278266</v>
      </c>
      <c r="Q48" s="47">
        <f t="shared" si="8"/>
        <v>1794.7216520808797</v>
      </c>
      <c r="R48" s="47">
        <f t="shared" si="23"/>
        <v>2.4591507996218915</v>
      </c>
      <c r="S48" s="47"/>
      <c r="T48" s="47"/>
      <c r="U48" s="48"/>
      <c r="V48" s="33"/>
      <c r="W48" s="33"/>
      <c r="X48" s="35">
        <f t="shared" si="45"/>
        <v>6</v>
      </c>
      <c r="Y48" s="61"/>
      <c r="Z48" s="61"/>
      <c r="AA48" s="68"/>
      <c r="AB48" s="61">
        <f t="shared" si="21"/>
        <v>0.83581215853960433</v>
      </c>
      <c r="AC48" s="61">
        <f t="shared" si="22"/>
        <v>-0.432</v>
      </c>
      <c r="AD48" s="72"/>
      <c r="AE48" s="84"/>
      <c r="AF48" s="61"/>
      <c r="AG48" s="44"/>
      <c r="AH48" s="15"/>
      <c r="AI48" s="47">
        <f t="shared" si="11"/>
        <v>1809.69147928348</v>
      </c>
      <c r="AJ48" s="47">
        <f t="shared" si="12"/>
        <v>1810.0450972426393</v>
      </c>
      <c r="AK48" s="47">
        <f t="shared" si="27"/>
        <v>2.6373791330704259</v>
      </c>
      <c r="AL48" s="47">
        <f t="shared" si="37"/>
        <v>2.5455864609235861</v>
      </c>
      <c r="AM48" s="88">
        <f t="shared" si="38"/>
        <v>3.6059538167694249</v>
      </c>
      <c r="AN48" s="48"/>
      <c r="AO48" s="15"/>
      <c r="AP48" s="15"/>
      <c r="AQ48" s="35">
        <f t="shared" si="39"/>
        <v>6</v>
      </c>
      <c r="AR48" s="61">
        <f t="shared" si="40"/>
        <v>3.6059538167694249</v>
      </c>
      <c r="AS48" s="61">
        <f t="shared" si="41"/>
        <v>3.6059538167694249</v>
      </c>
      <c r="AT48" s="68"/>
      <c r="AU48" s="61">
        <f t="shared" si="19"/>
        <v>0.3238015772282668</v>
      </c>
      <c r="AV48" s="61">
        <f t="shared" si="20"/>
        <v>0.55000000000000004</v>
      </c>
      <c r="AW48" s="61"/>
      <c r="AX48" s="61"/>
      <c r="AY48" s="44"/>
      <c r="AZ48" s="15"/>
      <c r="BA48" s="47">
        <f t="shared" si="15"/>
        <v>1861.3197018504407</v>
      </c>
      <c r="BB48" s="47">
        <f t="shared" si="16"/>
        <v>1862.3805557279181</v>
      </c>
      <c r="BC48" s="47">
        <f t="shared" si="46"/>
        <v>2.0212273340915567</v>
      </c>
      <c r="BD48" s="47">
        <f t="shared" si="30"/>
        <v>2.7121874046066203</v>
      </c>
      <c r="BE48" s="88">
        <f t="shared" si="31"/>
        <v>-25.476118255747203</v>
      </c>
      <c r="BF48" s="48"/>
      <c r="BG48" s="15"/>
      <c r="BH48" s="15"/>
      <c r="BI48" s="35">
        <f t="shared" si="42"/>
        <v>9</v>
      </c>
      <c r="BJ48" s="61" t="str">
        <f t="shared" si="43"/>
        <v xml:space="preserve"> </v>
      </c>
      <c r="BK48" s="61">
        <f t="shared" si="44"/>
        <v>17.170423362672004</v>
      </c>
      <c r="BL48" s="68"/>
      <c r="BM48" s="61">
        <f t="shared" si="24"/>
        <v>-0.93969268320305099</v>
      </c>
      <c r="BN48" s="61">
        <f t="shared" si="25"/>
        <v>0</v>
      </c>
      <c r="BO48" s="72"/>
      <c r="BP48" s="61"/>
      <c r="BQ48" s="44"/>
      <c r="BR48" s="15"/>
      <c r="BS48" s="15"/>
      <c r="BT48" s="15"/>
      <c r="BU48" s="15"/>
      <c r="BV48" s="15"/>
      <c r="BW48" s="15"/>
      <c r="BX48" s="15"/>
      <c r="BY48" s="15"/>
      <c r="BZ48" s="15"/>
    </row>
    <row r="49" spans="1:78" s="1" customFormat="1" ht="14.1" customHeight="1">
      <c r="A49" s="7"/>
      <c r="B49" s="8">
        <f t="shared" si="6"/>
        <v>1789.9583333336777</v>
      </c>
      <c r="C49" s="9"/>
      <c r="D49" s="9"/>
      <c r="E49" s="9"/>
      <c r="F49" s="10">
        <f t="shared" si="47"/>
        <v>87.666666666666643</v>
      </c>
      <c r="G49" s="10">
        <f t="shared" si="32"/>
        <v>87.157657657657666</v>
      </c>
      <c r="H49" s="11"/>
      <c r="I49" s="10"/>
      <c r="J49" s="10"/>
      <c r="K49" s="27"/>
      <c r="L49" s="31">
        <f t="shared" si="1"/>
        <v>1789.9583333336777</v>
      </c>
      <c r="M49" s="30">
        <f t="shared" si="36"/>
        <v>1.8663309990933117</v>
      </c>
      <c r="N49" s="13"/>
      <c r="O49" s="14"/>
      <c r="P49" s="47">
        <f t="shared" si="7"/>
        <v>1794.8395247339326</v>
      </c>
      <c r="Q49" s="47">
        <f t="shared" si="8"/>
        <v>1794.9573973869858</v>
      </c>
      <c r="R49" s="47">
        <f t="shared" si="23"/>
        <v>2.5351100565233327</v>
      </c>
      <c r="S49" s="47"/>
      <c r="T49" s="47"/>
      <c r="U49" s="48"/>
      <c r="V49" s="33"/>
      <c r="W49" s="33"/>
      <c r="X49" s="35">
        <f t="shared" si="45"/>
        <v>7</v>
      </c>
      <c r="Y49" s="61"/>
      <c r="Z49" s="61"/>
      <c r="AA49" s="68"/>
      <c r="AB49" s="61">
        <f t="shared" si="21"/>
        <v>0.99316963006526715</v>
      </c>
      <c r="AC49" s="61">
        <f t="shared" si="22"/>
        <v>-0.432</v>
      </c>
      <c r="AD49" s="72"/>
      <c r="AE49" s="84"/>
      <c r="AF49" s="61"/>
      <c r="AG49" s="44"/>
      <c r="AH49" s="15"/>
      <c r="AI49" s="47">
        <f t="shared" si="11"/>
        <v>1810.3987152017983</v>
      </c>
      <c r="AJ49" s="47">
        <f t="shared" si="12"/>
        <v>1810.7523331609575</v>
      </c>
      <c r="AK49" s="47">
        <f t="shared" si="27"/>
        <v>2.633082455997573</v>
      </c>
      <c r="AL49" s="47">
        <f t="shared" si="37"/>
        <v>2.5445882467295875</v>
      </c>
      <c r="AM49" s="88">
        <f t="shared" si="38"/>
        <v>3.477741806821677</v>
      </c>
      <c r="AN49" s="48"/>
      <c r="AO49" s="15"/>
      <c r="AP49" s="15"/>
      <c r="AQ49" s="35">
        <f t="shared" si="39"/>
        <v>7</v>
      </c>
      <c r="AR49" s="61" t="str">
        <f t="shared" si="40"/>
        <v xml:space="preserve"> </v>
      </c>
      <c r="AS49" s="61">
        <f t="shared" si="41"/>
        <v>3.6059538167694249</v>
      </c>
      <c r="AT49" s="68"/>
      <c r="AU49" s="61">
        <f t="shared" si="19"/>
        <v>-0.36011103610500833</v>
      </c>
      <c r="AV49" s="61">
        <f t="shared" si="20"/>
        <v>0.55000000000000004</v>
      </c>
      <c r="AW49" s="61"/>
      <c r="AX49" s="61"/>
      <c r="AY49" s="44"/>
      <c r="AZ49" s="15"/>
      <c r="BA49" s="47">
        <f t="shared" si="15"/>
        <v>1863.4414096053954</v>
      </c>
      <c r="BB49" s="47">
        <f t="shared" si="16"/>
        <v>1864.5022634828729</v>
      </c>
      <c r="BC49" s="47">
        <f t="shared" si="46"/>
        <v>3.3972982296178977</v>
      </c>
      <c r="BD49" s="47">
        <f t="shared" si="30"/>
        <v>2.8994503323610967</v>
      </c>
      <c r="BE49" s="88">
        <f t="shared" si="31"/>
        <v>17.170423362672004</v>
      </c>
      <c r="BF49" s="48"/>
      <c r="BG49" s="15"/>
      <c r="BH49" s="15"/>
      <c r="BI49" s="35">
        <f t="shared" si="42"/>
        <v>1</v>
      </c>
      <c r="BJ49" s="61">
        <f t="shared" si="43"/>
        <v>17.170423362672004</v>
      </c>
      <c r="BK49" s="61">
        <f t="shared" si="44"/>
        <v>17.170423362672004</v>
      </c>
      <c r="BL49" s="68"/>
      <c r="BM49" s="61">
        <f t="shared" si="24"/>
        <v>-0.9396925583687421</v>
      </c>
      <c r="BN49" s="61">
        <f t="shared" si="25"/>
        <v>0</v>
      </c>
      <c r="BO49" s="72"/>
      <c r="BP49" s="61"/>
      <c r="BQ49" s="44"/>
      <c r="BR49" s="15"/>
      <c r="BS49" s="15"/>
      <c r="BT49" s="15"/>
      <c r="BU49" s="15"/>
      <c r="BV49" s="15"/>
      <c r="BW49" s="15"/>
      <c r="BX49" s="15"/>
      <c r="BY49" s="15"/>
      <c r="BZ49" s="15"/>
    </row>
    <row r="50" spans="1:78" s="1" customFormat="1" ht="14.1" customHeight="1">
      <c r="A50" s="7"/>
      <c r="B50" s="8">
        <f t="shared" si="6"/>
        <v>1790.041666667011</v>
      </c>
      <c r="C50" s="9"/>
      <c r="D50" s="9"/>
      <c r="E50" s="9"/>
      <c r="F50" s="10">
        <f t="shared" si="47"/>
        <v>87.999999999999972</v>
      </c>
      <c r="G50" s="10">
        <f t="shared" si="32"/>
        <v>87.121621621621628</v>
      </c>
      <c r="H50" s="11"/>
      <c r="I50" s="10"/>
      <c r="J50" s="10"/>
      <c r="K50" s="27"/>
      <c r="L50" s="31">
        <f t="shared" si="1"/>
        <v>1790.041666667011</v>
      </c>
      <c r="M50" s="30">
        <f t="shared" si="36"/>
        <v>1.8655593494993923</v>
      </c>
      <c r="N50" s="13"/>
      <c r="O50" s="14"/>
      <c r="P50" s="47">
        <f t="shared" si="7"/>
        <v>1795.0752700400387</v>
      </c>
      <c r="Q50" s="47">
        <f t="shared" si="8"/>
        <v>1795.1931426930919</v>
      </c>
      <c r="R50" s="47">
        <f t="shared" si="23"/>
        <v>2.609043733240735</v>
      </c>
      <c r="S50" s="47"/>
      <c r="T50" s="47"/>
      <c r="U50" s="48"/>
      <c r="V50" s="33"/>
      <c r="W50" s="33"/>
      <c r="X50" s="35">
        <f t="shared" si="45"/>
        <v>8</v>
      </c>
      <c r="Y50" s="61"/>
      <c r="Z50" s="61"/>
      <c r="AA50" s="68"/>
      <c r="AB50" s="61">
        <f t="shared" si="21"/>
        <v>0.68581199383249325</v>
      </c>
      <c r="AC50" s="61">
        <f t="shared" si="22"/>
        <v>-0.432</v>
      </c>
      <c r="AD50" s="72"/>
      <c r="AE50" s="84"/>
      <c r="AF50" s="61"/>
      <c r="AG50" s="44"/>
      <c r="AH50" s="15"/>
      <c r="AI50" s="47">
        <f t="shared" si="11"/>
        <v>1811.1059511201165</v>
      </c>
      <c r="AJ50" s="47">
        <f t="shared" si="12"/>
        <v>1811.4595690792758</v>
      </c>
      <c r="AK50" s="47">
        <f t="shared" si="27"/>
        <v>2.5530079965587706</v>
      </c>
      <c r="AL50" s="47">
        <f t="shared" si="37"/>
        <v>2.5327398360944282</v>
      </c>
      <c r="AM50" s="88">
        <f t="shared" si="38"/>
        <v>0.80024644361407216</v>
      </c>
      <c r="AN50" s="48"/>
      <c r="AO50" s="15"/>
      <c r="AP50" s="15"/>
      <c r="AQ50" s="35">
        <f t="shared" si="39"/>
        <v>8</v>
      </c>
      <c r="AR50" s="61" t="str">
        <f t="shared" si="40"/>
        <v xml:space="preserve"> </v>
      </c>
      <c r="AS50" s="61">
        <f t="shared" si="41"/>
        <v>4.9376658160459774</v>
      </c>
      <c r="AT50" s="68"/>
      <c r="AU50" s="61">
        <f t="shared" si="19"/>
        <v>-0.87552369345639236</v>
      </c>
      <c r="AV50" s="61">
        <f t="shared" si="20"/>
        <v>0.55000000000000004</v>
      </c>
      <c r="AW50" s="61"/>
      <c r="AX50" s="61"/>
      <c r="AY50" s="44"/>
      <c r="AZ50" s="15"/>
      <c r="BA50" s="47">
        <f t="shared" si="15"/>
        <v>1865.5631173603501</v>
      </c>
      <c r="BB50" s="47">
        <f t="shared" si="16"/>
        <v>1866.6239712378276</v>
      </c>
      <c r="BC50" s="47">
        <f t="shared" si="46"/>
        <v>3.2029514619398536</v>
      </c>
      <c r="BD50" s="47">
        <f t="shared" si="30"/>
        <v>3.1203939512652612</v>
      </c>
      <c r="BE50" s="88">
        <f t="shared" si="31"/>
        <v>2.645739991936491</v>
      </c>
      <c r="BF50" s="48"/>
      <c r="BG50" s="15"/>
      <c r="BH50" s="15"/>
      <c r="BI50" s="35">
        <f t="shared" si="42"/>
        <v>2</v>
      </c>
      <c r="BJ50" s="61" t="str">
        <f t="shared" si="43"/>
        <v xml:space="preserve"> </v>
      </c>
      <c r="BK50" s="61">
        <f t="shared" si="44"/>
        <v>17.170423362672004</v>
      </c>
      <c r="BL50" s="68"/>
      <c r="BM50" s="61">
        <f t="shared" si="24"/>
        <v>-0.49999984195423114</v>
      </c>
      <c r="BN50" s="61">
        <f t="shared" si="25"/>
        <v>0</v>
      </c>
      <c r="BO50" s="72"/>
      <c r="BP50" s="61"/>
      <c r="BQ50" s="44"/>
      <c r="BR50" s="15"/>
      <c r="BS50" s="15"/>
      <c r="BT50" s="15"/>
      <c r="BU50" s="15"/>
      <c r="BV50" s="15"/>
      <c r="BW50" s="15"/>
      <c r="BX50" s="15"/>
      <c r="BY50" s="15"/>
      <c r="BZ50" s="15"/>
    </row>
    <row r="51" spans="1:78" s="1" customFormat="1" ht="14.1" customHeight="1">
      <c r="A51" s="7"/>
      <c r="B51" s="8">
        <f t="shared" si="6"/>
        <v>1790.1250000003442</v>
      </c>
      <c r="C51" s="9"/>
      <c r="D51" s="9"/>
      <c r="E51" s="9"/>
      <c r="F51" s="10">
        <f t="shared" si="47"/>
        <v>88.3333333333333</v>
      </c>
      <c r="G51" s="10">
        <f t="shared" si="32"/>
        <v>87.112612612612608</v>
      </c>
      <c r="H51" s="11"/>
      <c r="I51" s="10"/>
      <c r="J51" s="10"/>
      <c r="K51" s="27"/>
      <c r="L51" s="31">
        <f t="shared" si="1"/>
        <v>1790.1250000003442</v>
      </c>
      <c r="M51" s="30">
        <f t="shared" si="36"/>
        <v>1.8653664371009122</v>
      </c>
      <c r="N51" s="13"/>
      <c r="O51" s="14"/>
      <c r="P51" s="47">
        <f t="shared" si="7"/>
        <v>1795.3110153461448</v>
      </c>
      <c r="Q51" s="47">
        <f t="shared" si="8"/>
        <v>1795.428887999198</v>
      </c>
      <c r="R51" s="47">
        <f t="shared" si="23"/>
        <v>2.6741516677276849</v>
      </c>
      <c r="S51" s="47"/>
      <c r="T51" s="47"/>
      <c r="U51" s="48"/>
      <c r="V51" s="33"/>
      <c r="W51" s="33"/>
      <c r="X51" s="35">
        <f t="shared" si="45"/>
        <v>9</v>
      </c>
      <c r="Y51" s="61"/>
      <c r="Z51" s="61"/>
      <c r="AA51" s="68"/>
      <c r="AB51" s="61">
        <f t="shared" si="21"/>
        <v>5.7555303734189413E-2</v>
      </c>
      <c r="AC51" s="61">
        <f t="shared" si="22"/>
        <v>-0.432</v>
      </c>
      <c r="AD51" s="61"/>
      <c r="AE51" s="84"/>
      <c r="AF51" s="76"/>
      <c r="AG51" s="44"/>
      <c r="AH51" s="15"/>
      <c r="AI51" s="47">
        <f t="shared" si="11"/>
        <v>1811.8131870384348</v>
      </c>
      <c r="AJ51" s="47">
        <f t="shared" si="12"/>
        <v>1812.166804997594</v>
      </c>
      <c r="AK51" s="47">
        <f t="shared" si="27"/>
        <v>2.4010618231486394</v>
      </c>
      <c r="AL51" s="47">
        <f t="shared" si="37"/>
        <v>2.4935207266721657</v>
      </c>
      <c r="AM51" s="88">
        <f t="shared" si="38"/>
        <v>-3.7079661113112672</v>
      </c>
      <c r="AN51" s="48"/>
      <c r="AO51" s="15"/>
      <c r="AP51" s="15"/>
      <c r="AQ51" s="35">
        <f t="shared" si="39"/>
        <v>9</v>
      </c>
      <c r="AR51" s="61" t="str">
        <f t="shared" si="40"/>
        <v xml:space="preserve"> </v>
      </c>
      <c r="AS51" s="61">
        <f t="shared" si="41"/>
        <v>4.9376658160459774</v>
      </c>
      <c r="AT51" s="68"/>
      <c r="AU51" s="61">
        <f t="shared" si="19"/>
        <v>-0.98126908427755444</v>
      </c>
      <c r="AV51" s="61">
        <f t="shared" si="20"/>
        <v>0.55000000000000004</v>
      </c>
      <c r="AW51" s="61"/>
      <c r="AX51" s="61"/>
      <c r="AY51" s="44"/>
      <c r="AZ51" s="15"/>
      <c r="BA51" s="47">
        <f t="shared" si="15"/>
        <v>1867.6848251153049</v>
      </c>
      <c r="BB51" s="47">
        <f t="shared" si="16"/>
        <v>1868.7456789927824</v>
      </c>
      <c r="BC51" s="47">
        <f t="shared" si="46"/>
        <v>3.7331454748655313</v>
      </c>
      <c r="BD51" s="47">
        <f t="shared" si="30"/>
        <v>3.2897284261046424</v>
      </c>
      <c r="BE51" s="88">
        <f t="shared" si="31"/>
        <v>13.478834460689448</v>
      </c>
      <c r="BF51" s="48"/>
      <c r="BG51" s="15"/>
      <c r="BH51" s="15"/>
      <c r="BI51" s="35">
        <f t="shared" si="42"/>
        <v>3</v>
      </c>
      <c r="BJ51" s="61" t="str">
        <f t="shared" si="43"/>
        <v xml:space="preserve"> </v>
      </c>
      <c r="BK51" s="61">
        <f t="shared" si="44"/>
        <v>17.170423362672004</v>
      </c>
      <c r="BL51" s="68"/>
      <c r="BM51" s="61">
        <f t="shared" si="24"/>
        <v>0.17364835738991335</v>
      </c>
      <c r="BN51" s="61">
        <f t="shared" si="25"/>
        <v>0</v>
      </c>
      <c r="BO51" s="72"/>
      <c r="BP51" s="61"/>
      <c r="BQ51" s="44"/>
      <c r="BR51" s="15"/>
      <c r="BS51" s="15"/>
      <c r="BT51" s="15"/>
      <c r="BU51" s="15"/>
      <c r="BV51" s="15"/>
      <c r="BW51" s="15"/>
      <c r="BX51" s="15"/>
      <c r="BY51" s="15"/>
      <c r="BZ51" s="15"/>
    </row>
    <row r="52" spans="1:78" s="1" customFormat="1" ht="14.1" customHeight="1">
      <c r="A52" s="7"/>
      <c r="B52" s="8">
        <f t="shared" si="6"/>
        <v>1790.2083333336775</v>
      </c>
      <c r="C52" s="9"/>
      <c r="D52" s="9"/>
      <c r="E52" s="9"/>
      <c r="F52" s="10">
        <f t="shared" si="47"/>
        <v>88.666666666666629</v>
      </c>
      <c r="G52" s="10">
        <f t="shared" si="32"/>
        <v>87.121621621621614</v>
      </c>
      <c r="H52" s="11"/>
      <c r="I52" s="10"/>
      <c r="J52" s="10"/>
      <c r="K52" s="27"/>
      <c r="L52" s="31">
        <f t="shared" si="1"/>
        <v>1790.2083333336775</v>
      </c>
      <c r="M52" s="30">
        <f t="shared" si="36"/>
        <v>1.8655593494993921</v>
      </c>
      <c r="N52" s="13"/>
      <c r="O52" s="14"/>
      <c r="P52" s="47">
        <f t="shared" si="7"/>
        <v>1795.5467606522509</v>
      </c>
      <c r="Q52" s="47">
        <f t="shared" si="8"/>
        <v>1795.6646333053041</v>
      </c>
      <c r="R52" s="47">
        <f t="shared" si="23"/>
        <v>2.721656345853348</v>
      </c>
      <c r="S52" s="47"/>
      <c r="T52" s="47"/>
      <c r="U52" s="48"/>
      <c r="V52" s="33"/>
      <c r="W52" s="33"/>
      <c r="X52" s="35">
        <f t="shared" si="45"/>
        <v>1</v>
      </c>
      <c r="Y52" s="61"/>
      <c r="Z52" s="61"/>
      <c r="AA52" s="68"/>
      <c r="AB52" s="61">
        <f t="shared" si="21"/>
        <v>-0.59763215263729064</v>
      </c>
      <c r="AC52" s="61">
        <f t="shared" si="22"/>
        <v>-0.432</v>
      </c>
      <c r="AD52" s="61"/>
      <c r="AE52" s="83"/>
      <c r="AF52" s="76"/>
      <c r="AG52" s="44"/>
      <c r="AH52" s="15"/>
      <c r="AI52" s="47">
        <f t="shared" si="11"/>
        <v>1812.520422956753</v>
      </c>
      <c r="AJ52" s="47">
        <f t="shared" si="12"/>
        <v>1812.8740409159122</v>
      </c>
      <c r="AK52" s="47">
        <f t="shared" si="27"/>
        <v>2.4498877175988745</v>
      </c>
      <c r="AL52" s="47">
        <f t="shared" si="37"/>
        <v>2.4484500531250242</v>
      </c>
      <c r="AM52" s="88">
        <f t="shared" si="38"/>
        <v>5.8717329030888443E-2</v>
      </c>
      <c r="AN52" s="48"/>
      <c r="AO52" s="15"/>
      <c r="AP52" s="15"/>
      <c r="AQ52" s="35">
        <f t="shared" si="39"/>
        <v>1</v>
      </c>
      <c r="AR52" s="61" t="str">
        <f t="shared" si="40"/>
        <v xml:space="preserve"> </v>
      </c>
      <c r="AS52" s="61">
        <f t="shared" si="41"/>
        <v>4.9376658160459774</v>
      </c>
      <c r="AT52" s="68"/>
      <c r="AU52" s="61">
        <f t="shared" si="19"/>
        <v>-0.62786776497416397</v>
      </c>
      <c r="AV52" s="61">
        <f t="shared" si="20"/>
        <v>0.55000000000000004</v>
      </c>
      <c r="AW52" s="61"/>
      <c r="AX52" s="61"/>
      <c r="AY52" s="44"/>
      <c r="AZ52" s="15"/>
      <c r="BA52" s="47">
        <f t="shared" si="15"/>
        <v>1869.8065328702596</v>
      </c>
      <c r="BB52" s="47">
        <f t="shared" si="16"/>
        <v>1870.8673867477371</v>
      </c>
      <c r="BC52" s="47">
        <f t="shared" si="46"/>
        <v>4.0858547461961523</v>
      </c>
      <c r="BD52" s="47">
        <f t="shared" si="30"/>
        <v>3.5222663400307592</v>
      </c>
      <c r="BE52" s="88">
        <f t="shared" si="31"/>
        <v>16.000732249011907</v>
      </c>
      <c r="BF52" s="48"/>
      <c r="BG52" s="15"/>
      <c r="BH52" s="15"/>
      <c r="BI52" s="35">
        <f t="shared" si="42"/>
        <v>4</v>
      </c>
      <c r="BJ52" s="61" t="str">
        <f t="shared" si="43"/>
        <v xml:space="preserve"> </v>
      </c>
      <c r="BK52" s="61">
        <f t="shared" si="44"/>
        <v>17.170423362672004</v>
      </c>
      <c r="BL52" s="68"/>
      <c r="BM52" s="61">
        <f t="shared" si="24"/>
        <v>0.76604456042480351</v>
      </c>
      <c r="BN52" s="61">
        <f t="shared" si="25"/>
        <v>0</v>
      </c>
      <c r="BO52" s="72"/>
      <c r="BP52" s="61"/>
      <c r="BQ52" s="44"/>
      <c r="BR52" s="15"/>
      <c r="BS52" s="15"/>
      <c r="BT52" s="15"/>
      <c r="BU52" s="15"/>
      <c r="BV52" s="15"/>
      <c r="BW52" s="15"/>
      <c r="BX52" s="15"/>
      <c r="BY52" s="15"/>
      <c r="BZ52" s="15"/>
    </row>
    <row r="53" spans="1:78" s="1" customFormat="1" ht="14.1" customHeight="1">
      <c r="A53" s="7"/>
      <c r="B53" s="8">
        <f t="shared" si="6"/>
        <v>1790.2916666670108</v>
      </c>
      <c r="C53" s="9"/>
      <c r="D53" s="9"/>
      <c r="E53" s="9"/>
      <c r="F53" s="10">
        <f t="shared" si="47"/>
        <v>88.999999999999957</v>
      </c>
      <c r="G53" s="10">
        <f t="shared" si="32"/>
        <v>87.148648648648631</v>
      </c>
      <c r="H53" s="11"/>
      <c r="I53" s="10"/>
      <c r="J53" s="10"/>
      <c r="K53" s="27"/>
      <c r="L53" s="31">
        <f t="shared" si="1"/>
        <v>1790.2916666670108</v>
      </c>
      <c r="M53" s="30">
        <f t="shared" si="36"/>
        <v>1.8661380866948314</v>
      </c>
      <c r="N53" s="13"/>
      <c r="O53" s="14"/>
      <c r="P53" s="47">
        <f t="shared" si="7"/>
        <v>1795.782505958357</v>
      </c>
      <c r="Q53" s="47">
        <f t="shared" si="8"/>
        <v>1795.9003786114101</v>
      </c>
      <c r="R53" s="47">
        <f t="shared" si="23"/>
        <v>2.7624090900322158</v>
      </c>
      <c r="S53" s="47"/>
      <c r="T53" s="47"/>
      <c r="U53" s="48"/>
      <c r="V53" s="33"/>
      <c r="W53" s="33"/>
      <c r="X53" s="35">
        <f t="shared" si="45"/>
        <v>2</v>
      </c>
      <c r="Y53" s="61"/>
      <c r="Z53" s="61"/>
      <c r="AA53" s="68"/>
      <c r="AB53" s="61">
        <f t="shared" si="21"/>
        <v>-0.97318088284825965</v>
      </c>
      <c r="AC53" s="61">
        <f t="shared" si="22"/>
        <v>-0.432</v>
      </c>
      <c r="AD53" s="61"/>
      <c r="AE53" s="84"/>
      <c r="AF53" s="78"/>
      <c r="AG53" s="44"/>
      <c r="AH53" s="15"/>
      <c r="AI53" s="47">
        <f t="shared" si="11"/>
        <v>1813.2276588750713</v>
      </c>
      <c r="AJ53" s="47">
        <f t="shared" si="12"/>
        <v>1813.5812768342305</v>
      </c>
      <c r="AK53" s="47">
        <f t="shared" si="27"/>
        <v>2.5065257734610111</v>
      </c>
      <c r="AL53" s="47">
        <f t="shared" si="37"/>
        <v>2.3885854082698104</v>
      </c>
      <c r="AM53" s="88">
        <f t="shared" si="38"/>
        <v>4.9376658160459774</v>
      </c>
      <c r="AN53" s="48"/>
      <c r="AO53" s="15"/>
      <c r="AP53" s="15"/>
      <c r="AQ53" s="35">
        <f t="shared" si="39"/>
        <v>2</v>
      </c>
      <c r="AR53" s="61">
        <f t="shared" si="40"/>
        <v>4.9376658160459774</v>
      </c>
      <c r="AS53" s="61">
        <f t="shared" si="41"/>
        <v>4.9376658160459774</v>
      </c>
      <c r="AT53" s="68"/>
      <c r="AU53" s="61">
        <f t="shared" si="19"/>
        <v>1.9319859533532185E-2</v>
      </c>
      <c r="AV53" s="61">
        <f t="shared" si="20"/>
        <v>0.55000000000000004</v>
      </c>
      <c r="AW53" s="61"/>
      <c r="AX53" s="61"/>
      <c r="AY53" s="44"/>
      <c r="AZ53" s="15"/>
      <c r="BA53" s="47">
        <f t="shared" si="15"/>
        <v>1871.9282406252144</v>
      </c>
      <c r="BB53" s="47">
        <f t="shared" si="16"/>
        <v>1872.9890945026918</v>
      </c>
      <c r="BC53" s="47">
        <f t="shared" si="46"/>
        <v>4.3945796311521672</v>
      </c>
      <c r="BD53" s="47">
        <f t="shared" si="30"/>
        <v>3.8718572615453235</v>
      </c>
      <c r="BE53" s="88">
        <f t="shared" si="31"/>
        <v>13.500558886776126</v>
      </c>
      <c r="BF53" s="48"/>
      <c r="BG53" s="15"/>
      <c r="BH53" s="15"/>
      <c r="BI53" s="90">
        <f t="shared" si="42"/>
        <v>5</v>
      </c>
      <c r="BJ53" s="61" t="str">
        <f t="shared" si="43"/>
        <v xml:space="preserve"> </v>
      </c>
      <c r="BK53" s="61">
        <f t="shared" si="44"/>
        <v>16.000732249011907</v>
      </c>
      <c r="BL53" s="68"/>
      <c r="BM53" s="61">
        <f t="shared" si="24"/>
        <v>0.99999999999998335</v>
      </c>
      <c r="BN53" s="61">
        <f t="shared" si="25"/>
        <v>0</v>
      </c>
      <c r="BO53" s="72"/>
      <c r="BP53" s="61"/>
      <c r="BQ53" s="44"/>
      <c r="BR53" s="15"/>
      <c r="BS53" s="15"/>
      <c r="BT53" s="15"/>
      <c r="BU53" s="15"/>
      <c r="BV53" s="15"/>
      <c r="BW53" s="15"/>
      <c r="BX53" s="15"/>
      <c r="BY53" s="15"/>
      <c r="BZ53" s="15"/>
    </row>
    <row r="54" spans="1:78" s="1" customFormat="1" ht="14.1" customHeight="1">
      <c r="A54" s="7"/>
      <c r="B54" s="8">
        <f t="shared" si="6"/>
        <v>1790.375000000344</v>
      </c>
      <c r="C54" s="9"/>
      <c r="D54" s="9"/>
      <c r="E54" s="9"/>
      <c r="F54" s="10">
        <f t="shared" si="47"/>
        <v>89.333333333333286</v>
      </c>
      <c r="G54" s="10">
        <f t="shared" si="32"/>
        <v>87.193693693693675</v>
      </c>
      <c r="H54" s="11"/>
      <c r="I54" s="10"/>
      <c r="J54" s="10"/>
      <c r="K54" s="27"/>
      <c r="L54" s="31">
        <f t="shared" si="1"/>
        <v>1790.375000000344</v>
      </c>
      <c r="M54" s="30">
        <f t="shared" si="36"/>
        <v>1.8671026486872306</v>
      </c>
      <c r="N54" s="13"/>
      <c r="O54" s="14"/>
      <c r="P54" s="47">
        <f t="shared" si="7"/>
        <v>1796.0182512644631</v>
      </c>
      <c r="Q54" s="47">
        <f t="shared" si="8"/>
        <v>1796.1361239175162</v>
      </c>
      <c r="R54" s="47">
        <f t="shared" si="23"/>
        <v>2.8034833548752176</v>
      </c>
      <c r="S54" s="47"/>
      <c r="T54" s="47"/>
      <c r="U54" s="48"/>
      <c r="V54" s="33"/>
      <c r="W54" s="33"/>
      <c r="X54" s="35">
        <f t="shared" si="45"/>
        <v>3</v>
      </c>
      <c r="Y54" s="61"/>
      <c r="Z54" s="61"/>
      <c r="AA54" s="68"/>
      <c r="AB54" s="61">
        <f t="shared" si="21"/>
        <v>-0.89336746227378916</v>
      </c>
      <c r="AC54" s="61">
        <f t="shared" si="22"/>
        <v>-0.432</v>
      </c>
      <c r="AD54" s="61"/>
      <c r="AE54" s="84"/>
      <c r="AF54" s="80"/>
      <c r="AG54" s="44"/>
      <c r="AH54" s="15"/>
      <c r="AI54" s="47">
        <f t="shared" si="11"/>
        <v>1813.9348947933895</v>
      </c>
      <c r="AJ54" s="47">
        <f t="shared" si="12"/>
        <v>1814.2885127525487</v>
      </c>
      <c r="AK54" s="47">
        <f t="shared" si="27"/>
        <v>2.4280137621306794</v>
      </c>
      <c r="AL54" s="47">
        <f t="shared" si="37"/>
        <v>2.3302012642856553</v>
      </c>
      <c r="AM54" s="88">
        <f t="shared" si="38"/>
        <v>4.1975986943346477</v>
      </c>
      <c r="AN54" s="48"/>
      <c r="AO54" s="15"/>
      <c r="AP54" s="15"/>
      <c r="AQ54" s="35">
        <f t="shared" si="39"/>
        <v>3</v>
      </c>
      <c r="AR54" s="61" t="str">
        <f t="shared" si="40"/>
        <v xml:space="preserve"> </v>
      </c>
      <c r="AS54" s="61">
        <f t="shared" si="41"/>
        <v>4.9376658160459774</v>
      </c>
      <c r="AT54" s="68"/>
      <c r="AU54" s="61">
        <f t="shared" si="19"/>
        <v>0.65746750704918955</v>
      </c>
      <c r="AV54" s="61">
        <f t="shared" si="20"/>
        <v>0.55000000000000004</v>
      </c>
      <c r="AW54" s="61"/>
      <c r="AX54" s="61"/>
      <c r="AY54" s="44"/>
      <c r="AZ54" s="15"/>
      <c r="BA54" s="47">
        <f t="shared" si="15"/>
        <v>1874.0499483801691</v>
      </c>
      <c r="BB54" s="47">
        <f t="shared" si="16"/>
        <v>1875.1108022576466</v>
      </c>
      <c r="BC54" s="47">
        <f t="shared" si="46"/>
        <v>4.0413260583937456</v>
      </c>
      <c r="BD54" s="47">
        <f t="shared" si="30"/>
        <v>4.0307750123128896</v>
      </c>
      <c r="BE54" s="88">
        <f t="shared" si="31"/>
        <v>0.26176221814975253</v>
      </c>
      <c r="BF54" s="48"/>
      <c r="BG54" s="15"/>
      <c r="BH54" s="15"/>
      <c r="BI54" s="35">
        <f t="shared" si="42"/>
        <v>6</v>
      </c>
      <c r="BJ54" s="61" t="str">
        <f t="shared" si="43"/>
        <v xml:space="preserve"> </v>
      </c>
      <c r="BK54" s="61">
        <f t="shared" si="44"/>
        <v>18.226687907705319</v>
      </c>
      <c r="BL54" s="68"/>
      <c r="BM54" s="61">
        <f t="shared" si="24"/>
        <v>0.76604432581315551</v>
      </c>
      <c r="BN54" s="61">
        <f t="shared" si="25"/>
        <v>0</v>
      </c>
      <c r="BO54" s="72"/>
      <c r="BP54" s="61"/>
      <c r="BQ54" s="44"/>
      <c r="BR54" s="15"/>
      <c r="BS54" s="15"/>
      <c r="BT54" s="15"/>
      <c r="BU54" s="15"/>
      <c r="BV54" s="15"/>
      <c r="BW54" s="15"/>
      <c r="BX54" s="15"/>
      <c r="BY54" s="15"/>
      <c r="BZ54" s="15"/>
    </row>
    <row r="55" spans="1:78" s="1" customFormat="1" ht="14.1" customHeight="1">
      <c r="A55" s="7"/>
      <c r="B55" s="8">
        <f t="shared" si="6"/>
        <v>1790.4583333336773</v>
      </c>
      <c r="C55" s="9"/>
      <c r="D55" s="9"/>
      <c r="E55" s="9"/>
      <c r="F55" s="10">
        <f t="shared" si="47"/>
        <v>89.666666666666615</v>
      </c>
      <c r="G55" s="10">
        <f t="shared" si="32"/>
        <v>87.256756756756744</v>
      </c>
      <c r="H55" s="11"/>
      <c r="I55" s="10"/>
      <c r="J55" s="10"/>
      <c r="K55" s="27"/>
      <c r="L55" s="31">
        <f t="shared" si="1"/>
        <v>1790.4583333336773</v>
      </c>
      <c r="M55" s="30">
        <f t="shared" si="36"/>
        <v>1.8684530354765896</v>
      </c>
      <c r="N55" s="13"/>
      <c r="O55" s="14"/>
      <c r="P55" s="47">
        <f t="shared" si="7"/>
        <v>1796.2539965705691</v>
      </c>
      <c r="Q55" s="47">
        <f t="shared" si="8"/>
        <v>1796.3718692236223</v>
      </c>
      <c r="R55" s="47">
        <f t="shared" si="23"/>
        <v>2.8357479535209724</v>
      </c>
      <c r="S55" s="47"/>
      <c r="T55" s="47"/>
      <c r="U55" s="48"/>
      <c r="V55" s="33"/>
      <c r="W55" s="33"/>
      <c r="X55" s="35">
        <f t="shared" si="45"/>
        <v>4</v>
      </c>
      <c r="Y55" s="61"/>
      <c r="Z55" s="61"/>
      <c r="AA55" s="68"/>
      <c r="AB55" s="61">
        <f t="shared" si="21"/>
        <v>-0.39553747742803647</v>
      </c>
      <c r="AC55" s="61">
        <f t="shared" si="22"/>
        <v>-0.432</v>
      </c>
      <c r="AD55" s="61"/>
      <c r="AE55" s="84"/>
      <c r="AF55" s="76"/>
      <c r="AG55" s="44"/>
      <c r="AH55" s="15"/>
      <c r="AI55" s="47">
        <f t="shared" si="11"/>
        <v>1814.6421307117078</v>
      </c>
      <c r="AJ55" s="47">
        <f t="shared" si="12"/>
        <v>1814.995748670867</v>
      </c>
      <c r="AK55" s="47">
        <f t="shared" si="27"/>
        <v>2.2031608815686861</v>
      </c>
      <c r="AL55" s="47">
        <f t="shared" si="37"/>
        <v>2.3038531310562229</v>
      </c>
      <c r="AM55" s="88">
        <f t="shared" si="38"/>
        <v>-4.3706019333521251</v>
      </c>
      <c r="AN55" s="48"/>
      <c r="AO55" s="15"/>
      <c r="AP55" s="15"/>
      <c r="AQ55" s="35">
        <f t="shared" si="39"/>
        <v>4</v>
      </c>
      <c r="AR55" s="61" t="str">
        <f t="shared" si="40"/>
        <v xml:space="preserve"> </v>
      </c>
      <c r="AS55" s="61">
        <f t="shared" si="41"/>
        <v>4.9376658160459774</v>
      </c>
      <c r="AT55" s="68"/>
      <c r="AU55" s="61">
        <f t="shared" si="19"/>
        <v>0.98797880107911895</v>
      </c>
      <c r="AV55" s="61">
        <f t="shared" si="20"/>
        <v>0.55000000000000004</v>
      </c>
      <c r="AW55" s="61"/>
      <c r="AX55" s="61"/>
      <c r="AY55" s="44"/>
      <c r="AZ55" s="15"/>
      <c r="BA55" s="47">
        <f t="shared" si="15"/>
        <v>1876.1716561351238</v>
      </c>
      <c r="BB55" s="47">
        <f t="shared" si="16"/>
        <v>1877.2325100126013</v>
      </c>
      <c r="BC55" s="47">
        <f t="shared" si="46"/>
        <v>3.137208065859006</v>
      </c>
      <c r="BD55" s="47">
        <f t="shared" si="30"/>
        <v>4.1519752903666935</v>
      </c>
      <c r="BE55" s="88">
        <f t="shared" si="31"/>
        <v>-24.440589202496565</v>
      </c>
      <c r="BF55" s="48"/>
      <c r="BG55" s="15"/>
      <c r="BH55" s="15"/>
      <c r="BI55" s="35">
        <f t="shared" si="42"/>
        <v>7</v>
      </c>
      <c r="BJ55" s="61" t="str">
        <f t="shared" si="43"/>
        <v xml:space="preserve"> </v>
      </c>
      <c r="BK55" s="61">
        <f t="shared" si="44"/>
        <v>18.226687907705319</v>
      </c>
      <c r="BL55" s="68"/>
      <c r="BM55" s="61">
        <f t="shared" si="24"/>
        <v>0.17364799794401475</v>
      </c>
      <c r="BN55" s="61">
        <f t="shared" si="25"/>
        <v>0</v>
      </c>
      <c r="BO55" s="72"/>
      <c r="BP55" s="61"/>
      <c r="BQ55" s="44"/>
      <c r="BR55" s="15"/>
      <c r="BS55" s="15"/>
      <c r="BT55" s="15"/>
      <c r="BU55" s="15"/>
      <c r="BV55" s="15"/>
      <c r="BW55" s="15"/>
      <c r="BX55" s="15"/>
      <c r="BY55" s="15"/>
      <c r="BZ55" s="15"/>
    </row>
    <row r="56" spans="1:78" s="1" customFormat="1" ht="14.1" customHeight="1">
      <c r="A56" s="7"/>
      <c r="B56" s="8">
        <f t="shared" si="6"/>
        <v>1790.5416666670105</v>
      </c>
      <c r="C56" s="9"/>
      <c r="D56" s="9"/>
      <c r="E56" s="9"/>
      <c r="F56" s="10">
        <v>90</v>
      </c>
      <c r="G56" s="10">
        <f t="shared" si="32"/>
        <v>87.337837837837824</v>
      </c>
      <c r="H56" s="11"/>
      <c r="I56" s="10"/>
      <c r="J56" s="10"/>
      <c r="K56" s="27"/>
      <c r="L56" s="31">
        <f t="shared" si="1"/>
        <v>1790.5416666670105</v>
      </c>
      <c r="M56" s="30">
        <f t="shared" si="36"/>
        <v>1.8701892470629082</v>
      </c>
      <c r="N56" s="13"/>
      <c r="O56" s="14"/>
      <c r="P56" s="47">
        <f t="shared" si="7"/>
        <v>1796.4897418766752</v>
      </c>
      <c r="Q56" s="47">
        <f t="shared" si="8"/>
        <v>1796.6076145297284</v>
      </c>
      <c r="R56" s="47">
        <f t="shared" si="23"/>
        <v>2.8584633884419746</v>
      </c>
      <c r="S56" s="47"/>
      <c r="T56" s="47"/>
      <c r="U56" s="48"/>
      <c r="V56" s="33"/>
      <c r="W56" s="33"/>
      <c r="X56" s="35">
        <f t="shared" si="45"/>
        <v>5</v>
      </c>
      <c r="Y56" s="61"/>
      <c r="Z56" s="61"/>
      <c r="AA56" s="68"/>
      <c r="AB56" s="61">
        <f t="shared" si="21"/>
        <v>0.28736888901569047</v>
      </c>
      <c r="AC56" s="61">
        <f t="shared" si="22"/>
        <v>-0.432</v>
      </c>
      <c r="AD56" s="61"/>
      <c r="AE56" s="84"/>
      <c r="AF56" s="81"/>
      <c r="AG56" s="44"/>
      <c r="AH56" s="15"/>
      <c r="AI56" s="47">
        <f t="shared" si="11"/>
        <v>1815.349366630026</v>
      </c>
      <c r="AJ56" s="47">
        <f t="shared" si="12"/>
        <v>1815.7029845891852</v>
      </c>
      <c r="AK56" s="47">
        <f t="shared" si="27"/>
        <v>2.2239309345905585</v>
      </c>
      <c r="AL56" s="47">
        <f t="shared" si="37"/>
        <v>2.2995003806358927</v>
      </c>
      <c r="AM56" s="88">
        <f t="shared" si="38"/>
        <v>-3.2863419672249261</v>
      </c>
      <c r="AN56" s="48"/>
      <c r="AO56" s="15"/>
      <c r="AP56" s="15"/>
      <c r="AQ56" s="35">
        <f t="shared" si="39"/>
        <v>5</v>
      </c>
      <c r="AR56" s="61" t="str">
        <f t="shared" si="40"/>
        <v xml:space="preserve"> </v>
      </c>
      <c r="AS56" s="61">
        <f t="shared" si="41"/>
        <v>5.4616358403933862</v>
      </c>
      <c r="AT56" s="68"/>
      <c r="AU56" s="61">
        <f t="shared" si="19"/>
        <v>0.85620383392284793</v>
      </c>
      <c r="AV56" s="61">
        <f t="shared" si="20"/>
        <v>0.55000000000000004</v>
      </c>
      <c r="AW56" s="61"/>
      <c r="AX56" s="61"/>
      <c r="AY56" s="44"/>
      <c r="AZ56" s="15"/>
      <c r="BA56" s="47">
        <f t="shared" si="15"/>
        <v>1878.2933638900786</v>
      </c>
      <c r="BB56" s="47">
        <f t="shared" si="16"/>
        <v>1879.3542177675561</v>
      </c>
      <c r="BC56" s="47">
        <f t="shared" si="46"/>
        <v>3.6868060581609172</v>
      </c>
      <c r="BD56" s="47">
        <f t="shared" si="30"/>
        <v>4.2665121665043584</v>
      </c>
      <c r="BE56" s="88">
        <f t="shared" si="31"/>
        <v>-13.587353925640066</v>
      </c>
      <c r="BF56" s="48"/>
      <c r="BG56" s="15"/>
      <c r="BH56" s="15"/>
      <c r="BI56" s="35">
        <f t="shared" si="42"/>
        <v>8</v>
      </c>
      <c r="BJ56" s="61" t="str">
        <f t="shared" si="43"/>
        <v xml:space="preserve"> </v>
      </c>
      <c r="BK56" s="61">
        <f t="shared" si="44"/>
        <v>18.226687907705319</v>
      </c>
      <c r="BL56" s="68"/>
      <c r="BM56" s="61">
        <f t="shared" si="24"/>
        <v>-0.50000015804564946</v>
      </c>
      <c r="BN56" s="61">
        <f t="shared" si="25"/>
        <v>0</v>
      </c>
      <c r="BO56" s="72"/>
      <c r="BP56" s="61"/>
      <c r="BQ56" s="44"/>
      <c r="BR56" s="15"/>
      <c r="BS56" s="15"/>
      <c r="BT56" s="15"/>
      <c r="BU56" s="15"/>
      <c r="BV56" s="15"/>
      <c r="BW56" s="15"/>
      <c r="BX56" s="15"/>
      <c r="BY56" s="15"/>
      <c r="BZ56" s="15"/>
    </row>
    <row r="57" spans="1:78" s="1" customFormat="1" ht="14.1" customHeight="1">
      <c r="A57" s="7"/>
      <c r="B57" s="8">
        <f t="shared" si="6"/>
        <v>1790.6250000003438</v>
      </c>
      <c r="C57" s="9"/>
      <c r="D57" s="9"/>
      <c r="E57" s="9"/>
      <c r="F57" s="10">
        <f>F56-(5/12)</f>
        <v>89.583333333333329</v>
      </c>
      <c r="G57" s="10">
        <f t="shared" si="32"/>
        <v>87.436936936936902</v>
      </c>
      <c r="H57" s="11"/>
      <c r="I57" s="10"/>
      <c r="J57" s="10"/>
      <c r="K57" s="27"/>
      <c r="L57" s="31">
        <f t="shared" si="1"/>
        <v>1790.6250000003438</v>
      </c>
      <c r="M57" s="30">
        <f t="shared" si="36"/>
        <v>1.8723112834461861</v>
      </c>
      <c r="N57" s="13"/>
      <c r="O57" s="14"/>
      <c r="P57" s="47">
        <f t="shared" si="7"/>
        <v>1796.7254871827813</v>
      </c>
      <c r="Q57" s="47">
        <f t="shared" si="8"/>
        <v>1796.8433598358345</v>
      </c>
      <c r="R57" s="47">
        <f t="shared" si="23"/>
        <v>2.8716296596382249</v>
      </c>
      <c r="S57" s="47"/>
      <c r="T57" s="47"/>
      <c r="U57" s="48"/>
      <c r="V57" s="33"/>
      <c r="W57" s="33"/>
      <c r="X57" s="35">
        <f t="shared" si="45"/>
        <v>6</v>
      </c>
      <c r="Y57" s="61"/>
      <c r="Z57" s="61"/>
      <c r="AA57" s="68"/>
      <c r="AB57" s="61">
        <f t="shared" si="21"/>
        <v>0.83581215853953006</v>
      </c>
      <c r="AC57" s="61">
        <f t="shared" si="22"/>
        <v>-0.432</v>
      </c>
      <c r="AD57" s="61"/>
      <c r="AE57" s="84"/>
      <c r="AF57" s="81"/>
      <c r="AG57" s="44"/>
      <c r="AH57" s="15"/>
      <c r="AI57" s="47">
        <f t="shared" si="11"/>
        <v>1816.0566025483442</v>
      </c>
      <c r="AJ57" s="47">
        <f t="shared" si="12"/>
        <v>1816.4102205075035</v>
      </c>
      <c r="AK57" s="47">
        <f t="shared" si="27"/>
        <v>2.0985973293735034</v>
      </c>
      <c r="AL57" s="47">
        <f t="shared" si="37"/>
        <v>2.2716235198211963</v>
      </c>
      <c r="AM57" s="88">
        <f t="shared" si="38"/>
        <v>-7.6168515133754227</v>
      </c>
      <c r="AN57" s="48"/>
      <c r="AO57" s="15"/>
      <c r="AP57" s="15"/>
      <c r="AQ57" s="35">
        <f t="shared" si="39"/>
        <v>6</v>
      </c>
      <c r="AR57" s="61" t="str">
        <f t="shared" si="40"/>
        <v xml:space="preserve"> </v>
      </c>
      <c r="AS57" s="61">
        <f t="shared" si="41"/>
        <v>7.0938964217174716</v>
      </c>
      <c r="AT57" s="68"/>
      <c r="AU57" s="61">
        <f t="shared" si="19"/>
        <v>0.32380157722842168</v>
      </c>
      <c r="AV57" s="61">
        <f t="shared" si="20"/>
        <v>0.55000000000000004</v>
      </c>
      <c r="AW57" s="61"/>
      <c r="AX57" s="61"/>
      <c r="AY57" s="44"/>
      <c r="AZ57" s="15"/>
      <c r="BA57" s="47">
        <f t="shared" si="15"/>
        <v>1880.4150716450333</v>
      </c>
      <c r="BB57" s="47">
        <f t="shared" si="16"/>
        <v>1881.4759255225108</v>
      </c>
      <c r="BC57" s="47">
        <f t="shared" si="46"/>
        <v>5.1675456277226326</v>
      </c>
      <c r="BD57" s="47">
        <f t="shared" si="30"/>
        <v>4.3708791298938543</v>
      </c>
      <c r="BE57" s="88">
        <f t="shared" si="31"/>
        <v>18.226687907705319</v>
      </c>
      <c r="BF57" s="48"/>
      <c r="BG57" s="15"/>
      <c r="BH57" s="15"/>
      <c r="BI57" s="35">
        <f t="shared" si="42"/>
        <v>9</v>
      </c>
      <c r="BJ57" s="61">
        <f t="shared" si="43"/>
        <v>18.226687907705319</v>
      </c>
      <c r="BK57" s="61">
        <f t="shared" si="44"/>
        <v>18.226687907705319</v>
      </c>
      <c r="BL57" s="68"/>
      <c r="BM57" s="61">
        <f t="shared" si="24"/>
        <v>-0.93969268320299015</v>
      </c>
      <c r="BN57" s="61">
        <f t="shared" si="25"/>
        <v>0</v>
      </c>
      <c r="BO57" s="72"/>
      <c r="BP57" s="61"/>
      <c r="BQ57" s="44"/>
      <c r="BR57" s="15"/>
      <c r="BS57" s="15"/>
      <c r="BT57" s="15"/>
      <c r="BU57" s="15"/>
      <c r="BV57" s="15"/>
      <c r="BW57" s="15"/>
      <c r="BX57" s="15"/>
      <c r="BY57" s="15"/>
      <c r="BZ57" s="15"/>
    </row>
    <row r="58" spans="1:78" s="1" customFormat="1" ht="14.1" customHeight="1">
      <c r="A58" s="7"/>
      <c r="B58" s="8">
        <f t="shared" si="6"/>
        <v>1790.708333333677</v>
      </c>
      <c r="C58" s="9"/>
      <c r="D58" s="9"/>
      <c r="E58" s="9"/>
      <c r="F58" s="10">
        <f t="shared" ref="F58:F67" si="48">F57-(5/12)</f>
        <v>89.166666666666657</v>
      </c>
      <c r="G58" s="10">
        <f t="shared" si="32"/>
        <v>87.554054054054035</v>
      </c>
      <c r="H58" s="11"/>
      <c r="I58" s="10"/>
      <c r="J58" s="10"/>
      <c r="K58" s="27"/>
      <c r="L58" s="31">
        <f t="shared" si="1"/>
        <v>1790.708333333677</v>
      </c>
      <c r="M58" s="30">
        <f t="shared" si="36"/>
        <v>1.8748191446264246</v>
      </c>
      <c r="N58" s="13"/>
      <c r="O58" s="14"/>
      <c r="P58" s="47">
        <f t="shared" si="7"/>
        <v>1796.9612324888874</v>
      </c>
      <c r="Q58" s="47">
        <f t="shared" si="8"/>
        <v>1797.0791051419405</v>
      </c>
      <c r="R58" s="47">
        <f t="shared" si="23"/>
        <v>2.8729478943611699</v>
      </c>
      <c r="S58" s="47"/>
      <c r="T58" s="47"/>
      <c r="U58" s="48"/>
      <c r="V58" s="33"/>
      <c r="W58" s="33"/>
      <c r="X58" s="35">
        <f t="shared" si="45"/>
        <v>7</v>
      </c>
      <c r="Y58" s="61"/>
      <c r="Z58" s="61"/>
      <c r="AA58" s="68"/>
      <c r="AB58" s="61">
        <f t="shared" si="21"/>
        <v>0.99316963006529624</v>
      </c>
      <c r="AC58" s="61">
        <f t="shared" si="22"/>
        <v>-0.432</v>
      </c>
      <c r="AD58" s="61"/>
      <c r="AE58" s="84"/>
      <c r="AF58" s="82"/>
      <c r="AG58" s="44"/>
      <c r="AH58" s="15"/>
      <c r="AI58" s="47">
        <f t="shared" si="11"/>
        <v>1816.7638384666625</v>
      </c>
      <c r="AJ58" s="47">
        <f t="shared" si="12"/>
        <v>1817.1174564258217</v>
      </c>
      <c r="AK58" s="47">
        <f t="shared" si="27"/>
        <v>2.1076251601401732</v>
      </c>
      <c r="AL58" s="47">
        <f t="shared" si="37"/>
        <v>2.2257927362889571</v>
      </c>
      <c r="AM58" s="88">
        <f t="shared" si="38"/>
        <v>-5.3090107727552187</v>
      </c>
      <c r="AN58" s="48"/>
      <c r="AO58" s="15"/>
      <c r="AP58" s="15"/>
      <c r="AQ58" s="35">
        <f t="shared" si="39"/>
        <v>7</v>
      </c>
      <c r="AR58" s="61" t="str">
        <f t="shared" si="40"/>
        <v xml:space="preserve"> </v>
      </c>
      <c r="AS58" s="61">
        <f t="shared" si="41"/>
        <v>7.0938964217174716</v>
      </c>
      <c r="AT58" s="68"/>
      <c r="AU58" s="61">
        <f t="shared" si="19"/>
        <v>-0.36011103610485562</v>
      </c>
      <c r="AV58" s="61">
        <f t="shared" si="20"/>
        <v>0.55000000000000004</v>
      </c>
      <c r="AW58" s="61"/>
      <c r="AX58" s="61"/>
      <c r="AY58" s="44"/>
      <c r="AZ58" s="15"/>
      <c r="BA58" s="47">
        <f t="shared" si="15"/>
        <v>1882.5367793999881</v>
      </c>
      <c r="BB58" s="47">
        <f t="shared" si="16"/>
        <v>1883.5976332774655</v>
      </c>
      <c r="BC58" s="47">
        <f t="shared" si="46"/>
        <v>4.8275579865259974</v>
      </c>
      <c r="BD58" s="47">
        <f t="shared" si="30"/>
        <v>4.4307684020007043</v>
      </c>
      <c r="BE58" s="88">
        <f t="shared" si="31"/>
        <v>8.9553221591569532</v>
      </c>
      <c r="BF58" s="48"/>
      <c r="BG58" s="15"/>
      <c r="BH58" s="15"/>
      <c r="BI58" s="35">
        <f t="shared" si="42"/>
        <v>1</v>
      </c>
      <c r="BJ58" s="61" t="str">
        <f t="shared" si="43"/>
        <v xml:space="preserve"> </v>
      </c>
      <c r="BK58" s="61">
        <f t="shared" si="44"/>
        <v>18.226687907705319</v>
      </c>
      <c r="BL58" s="68"/>
      <c r="BM58" s="61">
        <f t="shared" si="24"/>
        <v>-0.9396925583688005</v>
      </c>
      <c r="BN58" s="61">
        <f t="shared" si="25"/>
        <v>0</v>
      </c>
      <c r="BO58" s="72"/>
      <c r="BP58" s="61"/>
      <c r="BQ58" s="44"/>
      <c r="BR58" s="15"/>
      <c r="BS58" s="15"/>
      <c r="BT58" s="15"/>
      <c r="BU58" s="15"/>
      <c r="BV58" s="15"/>
      <c r="BW58" s="15"/>
      <c r="BX58" s="15"/>
      <c r="BY58" s="15"/>
      <c r="BZ58" s="15"/>
    </row>
    <row r="59" spans="1:78" s="1" customFormat="1" ht="14.1" customHeight="1">
      <c r="A59" s="7"/>
      <c r="B59" s="8">
        <f t="shared" si="6"/>
        <v>1790.7916666670103</v>
      </c>
      <c r="C59" s="9"/>
      <c r="D59" s="9"/>
      <c r="E59" s="9"/>
      <c r="F59" s="10">
        <f t="shared" si="48"/>
        <v>88.749999999999986</v>
      </c>
      <c r="G59" s="10">
        <f t="shared" si="32"/>
        <v>87.689189189189179</v>
      </c>
      <c r="H59" s="11"/>
      <c r="I59" s="10"/>
      <c r="J59" s="10"/>
      <c r="K59" s="27"/>
      <c r="L59" s="31">
        <f t="shared" si="1"/>
        <v>1790.7916666670103</v>
      </c>
      <c r="M59" s="30">
        <f t="shared" si="36"/>
        <v>1.8777128306036226</v>
      </c>
      <c r="N59" s="13"/>
      <c r="O59" s="14"/>
      <c r="P59" s="47">
        <f t="shared" si="7"/>
        <v>1797.1969777949935</v>
      </c>
      <c r="Q59" s="47">
        <f t="shared" si="8"/>
        <v>1797.3148504480466</v>
      </c>
      <c r="R59" s="47">
        <f t="shared" si="23"/>
        <v>2.8586402248072482</v>
      </c>
      <c r="S59" s="47"/>
      <c r="T59" s="47"/>
      <c r="U59" s="48"/>
      <c r="V59" s="33"/>
      <c r="W59" s="33"/>
      <c r="X59" s="35">
        <f t="shared" si="45"/>
        <v>8</v>
      </c>
      <c r="Y59" s="61"/>
      <c r="Z59" s="61"/>
      <c r="AA59" s="68"/>
      <c r="AB59" s="61">
        <f t="shared" si="21"/>
        <v>0.68581199383267444</v>
      </c>
      <c r="AC59" s="61">
        <f t="shared" si="22"/>
        <v>-0.432</v>
      </c>
      <c r="AD59" s="61"/>
      <c r="AE59" s="84"/>
      <c r="AF59" s="82"/>
      <c r="AG59" s="44"/>
      <c r="AH59" s="15"/>
      <c r="AI59" s="47">
        <f t="shared" si="11"/>
        <v>1817.4710743849807</v>
      </c>
      <c r="AJ59" s="47">
        <f t="shared" si="12"/>
        <v>1817.82469234414</v>
      </c>
      <c r="AK59" s="47">
        <f t="shared" si="27"/>
        <v>2.3158747974938816</v>
      </c>
      <c r="AL59" s="47">
        <f t="shared" si="37"/>
        <v>2.1959405228634497</v>
      </c>
      <c r="AM59" s="88">
        <f t="shared" si="38"/>
        <v>5.4616358403933862</v>
      </c>
      <c r="AN59" s="48"/>
      <c r="AO59" s="15"/>
      <c r="AP59" s="15"/>
      <c r="AQ59" s="35">
        <f t="shared" si="39"/>
        <v>8</v>
      </c>
      <c r="AR59" s="61" t="str">
        <f t="shared" si="40"/>
        <v xml:space="preserve"> </v>
      </c>
      <c r="AS59" s="61">
        <f t="shared" si="41"/>
        <v>7.0938964217174716</v>
      </c>
      <c r="AT59" s="68"/>
      <c r="AU59" s="61">
        <f t="shared" si="19"/>
        <v>-0.87552369345629955</v>
      </c>
      <c r="AV59" s="61">
        <f t="shared" si="20"/>
        <v>0.55000000000000004</v>
      </c>
      <c r="AW59" s="61"/>
      <c r="AX59" s="61"/>
      <c r="AY59" s="44"/>
      <c r="AZ59" s="15"/>
      <c r="BA59" s="47">
        <f t="shared" si="15"/>
        <v>1884.6584871549428</v>
      </c>
      <c r="BB59" s="47">
        <f t="shared" si="16"/>
        <v>1885.7193410324203</v>
      </c>
      <c r="BC59" s="47">
        <f t="shared" si="46"/>
        <v>4.2937539644240941</v>
      </c>
      <c r="BD59" s="47">
        <f t="shared" si="30"/>
        <v>4.4077615371149763</v>
      </c>
      <c r="BE59" s="88">
        <f t="shared" si="31"/>
        <v>-2.586518615648703</v>
      </c>
      <c r="BF59" s="48"/>
      <c r="BG59" s="15"/>
      <c r="BH59" s="15"/>
      <c r="BI59" s="35">
        <f t="shared" si="42"/>
        <v>2</v>
      </c>
      <c r="BJ59" s="61" t="str">
        <f t="shared" si="43"/>
        <v xml:space="preserve"> </v>
      </c>
      <c r="BK59" s="61">
        <f t="shared" si="44"/>
        <v>18.226687907705319</v>
      </c>
      <c r="BL59" s="68"/>
      <c r="BM59" s="61">
        <f t="shared" si="24"/>
        <v>-0.49999984195437902</v>
      </c>
      <c r="BN59" s="61">
        <f t="shared" si="25"/>
        <v>0</v>
      </c>
      <c r="BO59" s="72"/>
      <c r="BP59" s="61"/>
      <c r="BQ59" s="44"/>
      <c r="BR59" s="15"/>
      <c r="BS59" s="15"/>
      <c r="BT59" s="15"/>
      <c r="BU59" s="15"/>
      <c r="BV59" s="15"/>
      <c r="BW59" s="15"/>
      <c r="BX59" s="15"/>
      <c r="BY59" s="15"/>
      <c r="BZ59" s="15"/>
    </row>
    <row r="60" spans="1:78" s="1" customFormat="1" ht="14.1" customHeight="1">
      <c r="A60" s="7"/>
      <c r="B60" s="8">
        <f t="shared" si="6"/>
        <v>1790.8750000003436</v>
      </c>
      <c r="C60" s="9"/>
      <c r="D60" s="9"/>
      <c r="E60" s="9"/>
      <c r="F60" s="10">
        <f t="shared" si="48"/>
        <v>88.333333333333314</v>
      </c>
      <c r="G60" s="10">
        <f t="shared" si="32"/>
        <v>87.84234234234232</v>
      </c>
      <c r="H60" s="11"/>
      <c r="I60" s="10"/>
      <c r="J60" s="10"/>
      <c r="K60" s="27"/>
      <c r="L60" s="31">
        <f t="shared" si="1"/>
        <v>1790.8750000003436</v>
      </c>
      <c r="M60" s="30">
        <f t="shared" si="36"/>
        <v>1.8809923413777798</v>
      </c>
      <c r="N60" s="13"/>
      <c r="O60" s="14"/>
      <c r="P60" s="47">
        <f t="shared" si="7"/>
        <v>1797.4327231010996</v>
      </c>
      <c r="Q60" s="47">
        <f t="shared" si="8"/>
        <v>1797.5505957541527</v>
      </c>
      <c r="R60" s="47">
        <f t="shared" si="23"/>
        <v>2.8372269485759847</v>
      </c>
      <c r="S60" s="47"/>
      <c r="T60" s="47"/>
      <c r="U60" s="48"/>
      <c r="V60" s="33"/>
      <c r="W60" s="33"/>
      <c r="X60" s="35">
        <f t="shared" si="45"/>
        <v>9</v>
      </c>
      <c r="Y60" s="61"/>
      <c r="Z60" s="61"/>
      <c r="AA60" s="68"/>
      <c r="AB60" s="61">
        <f t="shared" si="21"/>
        <v>5.7555303734324437E-2</v>
      </c>
      <c r="AC60" s="61">
        <f t="shared" si="22"/>
        <v>-0.432</v>
      </c>
      <c r="AD60" s="61"/>
      <c r="AE60" s="84"/>
      <c r="AF60" s="61"/>
      <c r="AG60" s="44"/>
      <c r="AH60" s="15"/>
      <c r="AI60" s="47">
        <f t="shared" si="11"/>
        <v>1818.178310303299</v>
      </c>
      <c r="AJ60" s="47">
        <f t="shared" si="12"/>
        <v>1818.5319282624582</v>
      </c>
      <c r="AK60" s="47">
        <f t="shared" si="27"/>
        <v>2.3618870693656659</v>
      </c>
      <c r="AL60" s="47">
        <f t="shared" si="37"/>
        <v>2.2054357421686834</v>
      </c>
      <c r="AM60" s="88">
        <f t="shared" si="38"/>
        <v>7.0938964217174716</v>
      </c>
      <c r="AN60" s="48"/>
      <c r="AO60" s="15"/>
      <c r="AP60" s="15"/>
      <c r="AQ60" s="35">
        <f t="shared" si="39"/>
        <v>9</v>
      </c>
      <c r="AR60" s="61">
        <f t="shared" si="40"/>
        <v>7.0938964217174716</v>
      </c>
      <c r="AS60" s="61">
        <f t="shared" si="41"/>
        <v>7.0938964217174716</v>
      </c>
      <c r="AT60" s="68"/>
      <c r="AU60" s="61">
        <f t="shared" si="19"/>
        <v>-0.98126908427759141</v>
      </c>
      <c r="AV60" s="61">
        <f t="shared" si="20"/>
        <v>0.55000000000000004</v>
      </c>
      <c r="AW60" s="61"/>
      <c r="AX60" s="61"/>
      <c r="AY60" s="44"/>
      <c r="AZ60" s="15"/>
      <c r="BA60" s="47">
        <f t="shared" si="15"/>
        <v>1886.7801949098975</v>
      </c>
      <c r="BB60" s="47">
        <f t="shared" si="16"/>
        <v>1887.841048787375</v>
      </c>
      <c r="BC60" s="47">
        <f t="shared" si="46"/>
        <v>4.7639773601045112</v>
      </c>
      <c r="BD60" s="47">
        <f t="shared" si="30"/>
        <v>4.4861870204953211</v>
      </c>
      <c r="BE60" s="88">
        <f t="shared" si="31"/>
        <v>6.1921257036341659</v>
      </c>
      <c r="BF60" s="48"/>
      <c r="BG60" s="15"/>
      <c r="BH60" s="15"/>
      <c r="BI60" s="35">
        <f t="shared" si="42"/>
        <v>3</v>
      </c>
      <c r="BJ60" s="61" t="str">
        <f t="shared" si="43"/>
        <v xml:space="preserve"> </v>
      </c>
      <c r="BK60" s="61">
        <f t="shared" si="44"/>
        <v>18.226687907705319</v>
      </c>
      <c r="BL60" s="68"/>
      <c r="BM60" s="61">
        <f t="shared" si="24"/>
        <v>0.17364835738974516</v>
      </c>
      <c r="BN60" s="61">
        <f t="shared" si="25"/>
        <v>0</v>
      </c>
      <c r="BO60" s="72"/>
      <c r="BP60" s="61"/>
      <c r="BQ60" s="44"/>
      <c r="BR60" s="15"/>
      <c r="BS60" s="15"/>
      <c r="BT60" s="15"/>
      <c r="BU60" s="15"/>
      <c r="BV60" s="15"/>
      <c r="BW60" s="15"/>
      <c r="BX60" s="15"/>
      <c r="BY60" s="15"/>
      <c r="BZ60" s="15"/>
    </row>
    <row r="61" spans="1:78" s="1" customFormat="1" ht="14.1" customHeight="1">
      <c r="A61" s="7"/>
      <c r="B61" s="8">
        <f t="shared" si="6"/>
        <v>1790.9583333336768</v>
      </c>
      <c r="C61" s="9"/>
      <c r="D61" s="9"/>
      <c r="E61" s="9"/>
      <c r="F61" s="10">
        <f t="shared" si="48"/>
        <v>87.916666666666643</v>
      </c>
      <c r="G61" s="10">
        <f t="shared" si="32"/>
        <v>88.013513513513502</v>
      </c>
      <c r="H61" s="11"/>
      <c r="I61" s="10"/>
      <c r="J61" s="10"/>
      <c r="K61" s="27"/>
      <c r="L61" s="31">
        <f t="shared" si="1"/>
        <v>1790.9583333336768</v>
      </c>
      <c r="M61" s="30">
        <f t="shared" si="36"/>
        <v>1.8846576769488972</v>
      </c>
      <c r="N61" s="13"/>
      <c r="O61" s="14"/>
      <c r="P61" s="47">
        <f t="shared" si="7"/>
        <v>1797.6684684072056</v>
      </c>
      <c r="Q61" s="47">
        <f t="shared" si="8"/>
        <v>1797.7863410602588</v>
      </c>
      <c r="R61" s="47">
        <f t="shared" si="23"/>
        <v>2.8110390904823448</v>
      </c>
      <c r="S61" s="47"/>
      <c r="T61" s="47"/>
      <c r="U61" s="48"/>
      <c r="V61" s="33"/>
      <c r="W61" s="33"/>
      <c r="X61" s="35">
        <f t="shared" si="45"/>
        <v>1</v>
      </c>
      <c r="Y61" s="61"/>
      <c r="Z61" s="61"/>
      <c r="AA61" s="68"/>
      <c r="AB61" s="61">
        <f t="shared" si="21"/>
        <v>-0.59763215263718217</v>
      </c>
      <c r="AC61" s="61">
        <f t="shared" si="22"/>
        <v>-0.432</v>
      </c>
      <c r="AD61" s="61"/>
      <c r="AE61" s="84"/>
      <c r="AF61" s="61"/>
      <c r="AG61" s="44"/>
      <c r="AH61" s="15"/>
      <c r="AI61" s="47">
        <f t="shared" si="11"/>
        <v>1818.8855462216172</v>
      </c>
      <c r="AJ61" s="47">
        <f t="shared" si="12"/>
        <v>1819.2391641807765</v>
      </c>
      <c r="AK61" s="47">
        <f t="shared" si="27"/>
        <v>2.198995970266608</v>
      </c>
      <c r="AL61" s="47">
        <f t="shared" si="37"/>
        <v>2.2173859541600476</v>
      </c>
      <c r="AM61" s="88">
        <f t="shared" si="38"/>
        <v>-0.82935421589273028</v>
      </c>
      <c r="AN61" s="48"/>
      <c r="AO61" s="15"/>
      <c r="AP61" s="15"/>
      <c r="AQ61" s="35">
        <f t="shared" si="39"/>
        <v>1</v>
      </c>
      <c r="AR61" s="61" t="str">
        <f t="shared" si="40"/>
        <v xml:space="preserve"> </v>
      </c>
      <c r="AS61" s="61">
        <f t="shared" si="41"/>
        <v>7.0938964217174716</v>
      </c>
      <c r="AT61" s="68"/>
      <c r="AU61" s="61">
        <f t="shared" si="19"/>
        <v>-0.62786776497431351</v>
      </c>
      <c r="AV61" s="61">
        <f t="shared" si="20"/>
        <v>0.55000000000000004</v>
      </c>
      <c r="AW61" s="61"/>
      <c r="AX61" s="61"/>
      <c r="AY61" s="44"/>
      <c r="AZ61" s="15"/>
      <c r="BA61" s="47">
        <f t="shared" si="15"/>
        <v>1888.9019026648523</v>
      </c>
      <c r="BB61" s="47">
        <f t="shared" si="16"/>
        <v>1889.9627565423298</v>
      </c>
      <c r="BC61" s="47">
        <f t="shared" si="46"/>
        <v>5.0251574167016262</v>
      </c>
      <c r="BD61" s="47">
        <f t="shared" si="30"/>
        <v>4.6316280184249869</v>
      </c>
      <c r="BE61" s="88">
        <f t="shared" si="31"/>
        <v>8.4965674426173301</v>
      </c>
      <c r="BF61" s="48"/>
      <c r="BG61" s="15"/>
      <c r="BH61" s="15"/>
      <c r="BI61" s="35">
        <f t="shared" si="42"/>
        <v>4</v>
      </c>
      <c r="BJ61" s="61" t="str">
        <f t="shared" si="43"/>
        <v xml:space="preserve"> </v>
      </c>
      <c r="BK61" s="61">
        <f t="shared" si="44"/>
        <v>8.9553221591569532</v>
      </c>
      <c r="BL61" s="68"/>
      <c r="BM61" s="61">
        <f t="shared" si="24"/>
        <v>0.76604456042468916</v>
      </c>
      <c r="BN61" s="61">
        <f t="shared" si="25"/>
        <v>0</v>
      </c>
      <c r="BO61" s="72"/>
      <c r="BP61" s="61"/>
      <c r="BQ61" s="44"/>
      <c r="BR61" s="15"/>
      <c r="BS61" s="15"/>
      <c r="BT61" s="15"/>
      <c r="BU61" s="15"/>
      <c r="BV61" s="15"/>
      <c r="BW61" s="15"/>
      <c r="BX61" s="15"/>
      <c r="BY61" s="15"/>
      <c r="BZ61" s="15"/>
    </row>
    <row r="62" spans="1:78" s="1" customFormat="1" ht="14.1" customHeight="1">
      <c r="A62" s="7"/>
      <c r="B62" s="8">
        <f t="shared" si="6"/>
        <v>1791.0416666670101</v>
      </c>
      <c r="C62" s="9"/>
      <c r="D62" s="9"/>
      <c r="E62" s="9"/>
      <c r="F62" s="10">
        <f t="shared" si="48"/>
        <v>87.499999999999972</v>
      </c>
      <c r="G62" s="10">
        <f t="shared" si="32"/>
        <v>88.202702702702695</v>
      </c>
      <c r="H62" s="11"/>
      <c r="I62" s="10"/>
      <c r="J62" s="10"/>
      <c r="K62" s="27"/>
      <c r="L62" s="31">
        <f t="shared" si="1"/>
        <v>1791.0416666670101</v>
      </c>
      <c r="M62" s="30">
        <f t="shared" si="36"/>
        <v>1.888708837316974</v>
      </c>
      <c r="N62" s="13"/>
      <c r="O62" s="14"/>
      <c r="P62" s="47">
        <f t="shared" si="7"/>
        <v>1797.9042137133117</v>
      </c>
      <c r="Q62" s="47">
        <f t="shared" si="8"/>
        <v>1798.0220863663649</v>
      </c>
      <c r="R62" s="47">
        <f t="shared" si="23"/>
        <v>2.7800605744931226</v>
      </c>
      <c r="S62" s="47"/>
      <c r="T62" s="47"/>
      <c r="U62" s="48"/>
      <c r="V62" s="33"/>
      <c r="W62" s="33"/>
      <c r="X62" s="35">
        <f t="shared" si="45"/>
        <v>2</v>
      </c>
      <c r="Y62" s="61"/>
      <c r="Z62" s="61"/>
      <c r="AA62" s="68"/>
      <c r="AB62" s="61">
        <f t="shared" si="21"/>
        <v>-0.97318088284820248</v>
      </c>
      <c r="AC62" s="61">
        <f t="shared" si="22"/>
        <v>-0.432</v>
      </c>
      <c r="AD62" s="61"/>
      <c r="AE62" s="84"/>
      <c r="AF62" s="61"/>
      <c r="AG62" s="44"/>
      <c r="AH62" s="15"/>
      <c r="AI62" s="47">
        <f t="shared" si="11"/>
        <v>1819.5927821399355</v>
      </c>
      <c r="AJ62" s="47">
        <f t="shared" si="12"/>
        <v>1819.9464000990947</v>
      </c>
      <c r="AK62" s="47">
        <f t="shared" si="27"/>
        <v>2.0940487216708559</v>
      </c>
      <c r="AL62" s="47">
        <f t="shared" si="37"/>
        <v>2.2285596370636513</v>
      </c>
      <c r="AM62" s="88">
        <f t="shared" si="38"/>
        <v>-6.0357781391942922</v>
      </c>
      <c r="AN62" s="48"/>
      <c r="AO62" s="15"/>
      <c r="AP62" s="15"/>
      <c r="AQ62" s="35">
        <f t="shared" si="39"/>
        <v>2</v>
      </c>
      <c r="AR62" s="61" t="str">
        <f t="shared" si="40"/>
        <v xml:space="preserve"> </v>
      </c>
      <c r="AS62" s="61">
        <f t="shared" si="41"/>
        <v>7.0938964217174716</v>
      </c>
      <c r="AT62" s="68"/>
      <c r="AU62" s="61">
        <f t="shared" si="19"/>
        <v>1.9319859533368546E-2</v>
      </c>
      <c r="AV62" s="61">
        <f t="shared" si="20"/>
        <v>0.55000000000000004</v>
      </c>
      <c r="AW62" s="61"/>
      <c r="AX62" s="61"/>
      <c r="AY62" s="44"/>
      <c r="AZ62" s="15"/>
      <c r="BA62" s="47">
        <f t="shared" si="15"/>
        <v>1891.023610419807</v>
      </c>
      <c r="BB62" s="47">
        <f t="shared" si="16"/>
        <v>1892.0844642972845</v>
      </c>
      <c r="BC62" s="47">
        <f t="shared" si="46"/>
        <v>4.9335830801138068</v>
      </c>
      <c r="BD62" s="47">
        <f t="shared" si="30"/>
        <v>4.764340860759698</v>
      </c>
      <c r="BE62" s="88">
        <f t="shared" si="31"/>
        <v>3.5522693337924238</v>
      </c>
      <c r="BF62" s="48"/>
      <c r="BG62" s="15"/>
      <c r="BH62" s="15"/>
      <c r="BI62" s="90">
        <f t="shared" si="42"/>
        <v>5</v>
      </c>
      <c r="BJ62" s="61" t="str">
        <f t="shared" si="43"/>
        <v xml:space="preserve"> </v>
      </c>
      <c r="BK62" s="61">
        <f t="shared" si="44"/>
        <v>8.4965674426173301</v>
      </c>
      <c r="BL62" s="68"/>
      <c r="BM62" s="61">
        <f t="shared" si="24"/>
        <v>0.99999999999998335</v>
      </c>
      <c r="BN62" s="61">
        <f t="shared" si="25"/>
        <v>0</v>
      </c>
      <c r="BO62" s="72"/>
      <c r="BP62" s="61"/>
      <c r="BQ62" s="44"/>
      <c r="BR62" s="15"/>
      <c r="BS62" s="15"/>
      <c r="BT62" s="15"/>
      <c r="BU62" s="15"/>
      <c r="BV62" s="15"/>
      <c r="BW62" s="15"/>
      <c r="BX62" s="15"/>
      <c r="BY62" s="15"/>
      <c r="BZ62" s="15"/>
    </row>
    <row r="63" spans="1:78" s="1" customFormat="1" ht="14.1" customHeight="1">
      <c r="A63" s="7"/>
      <c r="B63" s="8">
        <f t="shared" si="6"/>
        <v>1791.1250000003433</v>
      </c>
      <c r="C63" s="9"/>
      <c r="D63" s="9"/>
      <c r="E63" s="9"/>
      <c r="F63" s="10">
        <f t="shared" si="48"/>
        <v>87.0833333333333</v>
      </c>
      <c r="G63" s="10">
        <f t="shared" si="32"/>
        <v>88.412162162162133</v>
      </c>
      <c r="H63" s="11"/>
      <c r="I63" s="10"/>
      <c r="J63" s="10"/>
      <c r="K63" s="27"/>
      <c r="L63" s="31">
        <f t="shared" si="1"/>
        <v>1791.1250000003433</v>
      </c>
      <c r="M63" s="30">
        <f t="shared" si="36"/>
        <v>1.89319405058163</v>
      </c>
      <c r="N63" s="13"/>
      <c r="O63" s="14"/>
      <c r="P63" s="47">
        <f t="shared" si="7"/>
        <v>1798.1399590194178</v>
      </c>
      <c r="Q63" s="47">
        <f t="shared" si="8"/>
        <v>1798.257831672471</v>
      </c>
      <c r="R63" s="47">
        <f t="shared" si="23"/>
        <v>2.7488569940390071</v>
      </c>
      <c r="S63" s="47"/>
      <c r="T63" s="47"/>
      <c r="U63" s="48"/>
      <c r="V63" s="33"/>
      <c r="W63" s="33"/>
      <c r="X63" s="35">
        <f t="shared" si="45"/>
        <v>3</v>
      </c>
      <c r="Y63" s="61"/>
      <c r="Z63" s="61"/>
      <c r="AA63" s="68"/>
      <c r="AB63" s="61">
        <f t="shared" si="21"/>
        <v>-0.89336746227385</v>
      </c>
      <c r="AC63" s="61">
        <f t="shared" si="22"/>
        <v>-0.432</v>
      </c>
      <c r="AD63" s="61"/>
      <c r="AE63" s="84"/>
      <c r="AF63" s="61"/>
      <c r="AG63" s="44"/>
      <c r="AH63" s="15"/>
      <c r="AI63" s="47">
        <f t="shared" si="11"/>
        <v>1820.3000180582537</v>
      </c>
      <c r="AJ63" s="47">
        <f t="shared" si="12"/>
        <v>1820.653636017413</v>
      </c>
      <c r="AK63" s="47">
        <f t="shared" si="27"/>
        <v>2.1593438413011112</v>
      </c>
      <c r="AL63" s="47">
        <f t="shared" si="37"/>
        <v>2.2347957601100248</v>
      </c>
      <c r="AM63" s="88">
        <f t="shared" si="38"/>
        <v>-3.3762333075662787</v>
      </c>
      <c r="AN63" s="48"/>
      <c r="AO63" s="15"/>
      <c r="AP63" s="15"/>
      <c r="AQ63" s="35">
        <f t="shared" si="39"/>
        <v>3</v>
      </c>
      <c r="AR63" s="61" t="str">
        <f t="shared" si="40"/>
        <v xml:space="preserve"> </v>
      </c>
      <c r="AS63" s="61">
        <f t="shared" si="41"/>
        <v>7.0938964217174716</v>
      </c>
      <c r="AT63" s="68"/>
      <c r="AU63" s="61">
        <f t="shared" si="19"/>
        <v>0.6574675070490662</v>
      </c>
      <c r="AV63" s="61">
        <f t="shared" si="20"/>
        <v>0.55000000000000004</v>
      </c>
      <c r="AW63" s="61"/>
      <c r="AX63" s="61"/>
      <c r="AY63" s="44"/>
      <c r="AZ63" s="15"/>
      <c r="BA63" s="47">
        <f t="shared" si="15"/>
        <v>1893.1453181747618</v>
      </c>
      <c r="BB63" s="47">
        <f t="shared" si="16"/>
        <v>1894.2061720522393</v>
      </c>
      <c r="BC63" s="47">
        <f t="shared" si="46"/>
        <v>3.834264274422198</v>
      </c>
      <c r="BD63" s="47">
        <f t="shared" si="30"/>
        <v>5.0506898543115355</v>
      </c>
      <c r="BE63" s="88">
        <f t="shared" si="31"/>
        <v>-24.084345207832001</v>
      </c>
      <c r="BF63" s="48"/>
      <c r="BG63" s="15"/>
      <c r="BH63" s="15"/>
      <c r="BI63" s="35">
        <f t="shared" si="42"/>
        <v>6</v>
      </c>
      <c r="BJ63" s="61" t="str">
        <f t="shared" si="43"/>
        <v xml:space="preserve"> </v>
      </c>
      <c r="BK63" s="61">
        <f t="shared" si="44"/>
        <v>8.4965674426173301</v>
      </c>
      <c r="BL63" s="68"/>
      <c r="BM63" s="61">
        <f t="shared" si="24"/>
        <v>0.7660443258132652</v>
      </c>
      <c r="BN63" s="61">
        <f t="shared" si="25"/>
        <v>0</v>
      </c>
      <c r="BO63" s="72"/>
      <c r="BP63" s="61"/>
      <c r="BQ63" s="44"/>
      <c r="BR63" s="15"/>
      <c r="BS63" s="15"/>
      <c r="BT63" s="15"/>
      <c r="BU63" s="15"/>
      <c r="BV63" s="15"/>
      <c r="BW63" s="15"/>
      <c r="BX63" s="15"/>
      <c r="BY63" s="15"/>
      <c r="BZ63" s="15"/>
    </row>
    <row r="64" spans="1:78" s="1" customFormat="1" ht="14.1" customHeight="1">
      <c r="A64" s="7"/>
      <c r="B64" s="8">
        <f t="shared" si="6"/>
        <v>1791.2083333336766</v>
      </c>
      <c r="C64" s="9"/>
      <c r="D64" s="9"/>
      <c r="E64" s="9"/>
      <c r="F64" s="10">
        <f t="shared" si="48"/>
        <v>86.666666666666629</v>
      </c>
      <c r="G64" s="10">
        <f t="shared" si="32"/>
        <v>88.632882882882868</v>
      </c>
      <c r="H64" s="11"/>
      <c r="I64" s="10"/>
      <c r="J64" s="10"/>
      <c r="K64" s="27"/>
      <c r="L64" s="31">
        <f t="shared" si="1"/>
        <v>1791.2083333336766</v>
      </c>
      <c r="M64" s="30">
        <f t="shared" si="36"/>
        <v>1.8979204043443867</v>
      </c>
      <c r="N64" s="13"/>
      <c r="O64" s="14"/>
      <c r="P64" s="47">
        <f t="shared" si="7"/>
        <v>1798.3757043255239</v>
      </c>
      <c r="Q64" s="47">
        <f t="shared" si="8"/>
        <v>1798.493576978577</v>
      </c>
      <c r="R64" s="47">
        <f t="shared" si="23"/>
        <v>2.7282394814514728</v>
      </c>
      <c r="S64" s="47"/>
      <c r="T64" s="47"/>
      <c r="U64" s="48"/>
      <c r="V64" s="33"/>
      <c r="W64" s="33"/>
      <c r="X64" s="35">
        <f t="shared" si="45"/>
        <v>4</v>
      </c>
      <c r="Y64" s="61"/>
      <c r="Z64" s="61"/>
      <c r="AA64" s="68"/>
      <c r="AB64" s="61">
        <f t="shared" si="21"/>
        <v>-0.3955374774281607</v>
      </c>
      <c r="AC64" s="61">
        <f t="shared" si="22"/>
        <v>-0.432</v>
      </c>
      <c r="AD64" s="61"/>
      <c r="AE64" s="84"/>
      <c r="AF64" s="61"/>
      <c r="AG64" s="44"/>
      <c r="AH64" s="15"/>
      <c r="AI64" s="47">
        <f t="shared" si="11"/>
        <v>1821.007253976572</v>
      </c>
      <c r="AJ64" s="47">
        <f t="shared" si="12"/>
        <v>1821.3608719357312</v>
      </c>
      <c r="AK64" s="47">
        <f t="shared" si="27"/>
        <v>2.2886178553157901</v>
      </c>
      <c r="AL64" s="47">
        <f t="shared" si="37"/>
        <v>2.2290061808809694</v>
      </c>
      <c r="AM64" s="88">
        <f t="shared" si="38"/>
        <v>2.6743611097238107</v>
      </c>
      <c r="AN64" s="48"/>
      <c r="AO64" s="15"/>
      <c r="AP64" s="15"/>
      <c r="AQ64" s="35">
        <f t="shared" si="39"/>
        <v>4</v>
      </c>
      <c r="AR64" s="61" t="str">
        <f t="shared" si="40"/>
        <v xml:space="preserve"> </v>
      </c>
      <c r="AS64" s="61">
        <f t="shared" si="41"/>
        <v>4.7415636797284444</v>
      </c>
      <c r="AT64" s="68"/>
      <c r="AU64" s="61">
        <f t="shared" si="19"/>
        <v>0.9879788010790892</v>
      </c>
      <c r="AV64" s="61">
        <f t="shared" si="20"/>
        <v>0.55000000000000004</v>
      </c>
      <c r="AW64" s="61"/>
      <c r="AX64" s="61"/>
      <c r="AY64" s="44"/>
      <c r="AZ64" s="15"/>
      <c r="BA64" s="47">
        <f t="shared" si="15"/>
        <v>1895.2670259297165</v>
      </c>
      <c r="BB64" s="47">
        <f t="shared" si="16"/>
        <v>1896.327879807194</v>
      </c>
      <c r="BC64" s="47">
        <f t="shared" si="46"/>
        <v>3.8430374162821113</v>
      </c>
      <c r="BD64" s="47">
        <f t="shared" si="30"/>
        <v>5.3916825214632844</v>
      </c>
      <c r="BE64" s="88">
        <f t="shared" si="31"/>
        <v>-28.722854118659711</v>
      </c>
      <c r="BF64" s="48"/>
      <c r="BG64" s="15"/>
      <c r="BH64" s="15"/>
      <c r="BI64" s="35">
        <f t="shared" si="42"/>
        <v>7</v>
      </c>
      <c r="BJ64" s="61" t="str">
        <f t="shared" si="43"/>
        <v xml:space="preserve"> </v>
      </c>
      <c r="BK64" s="61">
        <f t="shared" si="44"/>
        <v>14.299603403678329</v>
      </c>
      <c r="BL64" s="68"/>
      <c r="BM64" s="61">
        <f t="shared" si="24"/>
        <v>0.17364799794418995</v>
      </c>
      <c r="BN64" s="61">
        <f t="shared" si="25"/>
        <v>0</v>
      </c>
      <c r="BO64" s="72"/>
      <c r="BP64" s="61"/>
      <c r="BQ64" s="44"/>
      <c r="BR64" s="15"/>
      <c r="BS64" s="15"/>
      <c r="BT64" s="15"/>
      <c r="BU64" s="15"/>
      <c r="BV64" s="15"/>
      <c r="BW64" s="15"/>
      <c r="BX64" s="15"/>
      <c r="BY64" s="15"/>
      <c r="BZ64" s="15"/>
    </row>
    <row r="65" spans="1:78" s="1" customFormat="1" ht="14.1" customHeight="1">
      <c r="A65" s="7"/>
      <c r="B65" s="8">
        <f t="shared" si="6"/>
        <v>1791.2916666670098</v>
      </c>
      <c r="C65" s="9"/>
      <c r="D65" s="9"/>
      <c r="E65" s="9"/>
      <c r="F65" s="10">
        <f t="shared" si="48"/>
        <v>86.249999999999957</v>
      </c>
      <c r="G65" s="10">
        <f t="shared" si="32"/>
        <v>88.864864864864856</v>
      </c>
      <c r="H65" s="11"/>
      <c r="I65" s="10"/>
      <c r="J65" s="10"/>
      <c r="K65" s="27"/>
      <c r="L65" s="31">
        <f t="shared" si="1"/>
        <v>1791.2916666670098</v>
      </c>
      <c r="M65" s="30">
        <f t="shared" si="36"/>
        <v>1.9028878986052431</v>
      </c>
      <c r="N65" s="13"/>
      <c r="O65" s="14"/>
      <c r="P65" s="47">
        <f t="shared" si="7"/>
        <v>1798.61144963163</v>
      </c>
      <c r="Q65" s="47">
        <f t="shared" si="8"/>
        <v>1798.7293222846831</v>
      </c>
      <c r="R65" s="47">
        <f t="shared" si="23"/>
        <v>2.7134093408183344</v>
      </c>
      <c r="S65" s="47"/>
      <c r="T65" s="47"/>
      <c r="U65" s="48"/>
      <c r="V65" s="33"/>
      <c r="W65" s="33"/>
      <c r="X65" s="35">
        <f t="shared" si="45"/>
        <v>5</v>
      </c>
      <c r="Y65" s="61"/>
      <c r="Z65" s="61"/>
      <c r="AA65" s="68"/>
      <c r="AB65" s="61">
        <f t="shared" si="21"/>
        <v>0.28736888901545199</v>
      </c>
      <c r="AC65" s="61">
        <f t="shared" si="22"/>
        <v>-0.432</v>
      </c>
      <c r="AD65" s="61"/>
      <c r="AE65" s="84"/>
      <c r="AF65" s="61"/>
      <c r="AG65" s="44"/>
      <c r="AH65" s="15"/>
      <c r="AI65" s="47">
        <f t="shared" si="11"/>
        <v>1821.7144898948902</v>
      </c>
      <c r="AJ65" s="47">
        <f t="shared" si="12"/>
        <v>1822.0681078540495</v>
      </c>
      <c r="AK65" s="47">
        <f t="shared" si="27"/>
        <v>2.3314828425128424</v>
      </c>
      <c r="AL65" s="47">
        <f t="shared" si="37"/>
        <v>2.2259385487521368</v>
      </c>
      <c r="AM65" s="88">
        <f t="shared" si="38"/>
        <v>4.7415636797284444</v>
      </c>
      <c r="AN65" s="48"/>
      <c r="AO65" s="15"/>
      <c r="AP65" s="15"/>
      <c r="AQ65" s="35">
        <f t="shared" si="39"/>
        <v>5</v>
      </c>
      <c r="AR65" s="61">
        <f t="shared" si="40"/>
        <v>4.7415636797284444</v>
      </c>
      <c r="AS65" s="61">
        <f t="shared" si="41"/>
        <v>4.7415636797284444</v>
      </c>
      <c r="AT65" s="68"/>
      <c r="AU65" s="61">
        <f t="shared" si="19"/>
        <v>0.85620383392294719</v>
      </c>
      <c r="AV65" s="61">
        <f t="shared" si="20"/>
        <v>0.55000000000000004</v>
      </c>
      <c r="AW65" s="61"/>
      <c r="AX65" s="61"/>
      <c r="AY65" s="44"/>
      <c r="AZ65" s="15"/>
      <c r="BA65" s="47">
        <f t="shared" si="15"/>
        <v>1897.3887336846713</v>
      </c>
      <c r="BB65" s="47">
        <f t="shared" si="16"/>
        <v>1898.4495875621487</v>
      </c>
      <c r="BC65" s="47">
        <f t="shared" si="46"/>
        <v>4.9957750395279046</v>
      </c>
      <c r="BD65" s="47">
        <f t="shared" si="30"/>
        <v>5.7772794657376174</v>
      </c>
      <c r="BE65" s="88">
        <f t="shared" si="31"/>
        <v>-13.527204817500271</v>
      </c>
      <c r="BF65" s="48"/>
      <c r="BG65" s="15"/>
      <c r="BH65" s="15"/>
      <c r="BI65" s="35">
        <f t="shared" si="42"/>
        <v>8</v>
      </c>
      <c r="BJ65" s="61" t="str">
        <f t="shared" si="43"/>
        <v xml:space="preserve"> </v>
      </c>
      <c r="BK65" s="61">
        <f t="shared" si="44"/>
        <v>14.299603403678329</v>
      </c>
      <c r="BL65" s="68"/>
      <c r="BM65" s="61">
        <f t="shared" si="24"/>
        <v>-0.50000015804549547</v>
      </c>
      <c r="BN65" s="61">
        <f t="shared" si="25"/>
        <v>0</v>
      </c>
      <c r="BO65" s="72"/>
      <c r="BP65" s="61"/>
      <c r="BQ65" s="44"/>
      <c r="BR65" s="15"/>
      <c r="BS65" s="15"/>
      <c r="BT65" s="15"/>
      <c r="BU65" s="15"/>
      <c r="BV65" s="15"/>
      <c r="BW65" s="15"/>
      <c r="BX65" s="15"/>
      <c r="BY65" s="15"/>
      <c r="BZ65" s="15"/>
    </row>
    <row r="66" spans="1:78" s="1" customFormat="1" ht="14.1" customHeight="1">
      <c r="A66" s="7"/>
      <c r="B66" s="8">
        <f t="shared" si="6"/>
        <v>1791.3750000003431</v>
      </c>
      <c r="C66" s="9"/>
      <c r="D66" s="9"/>
      <c r="E66" s="9"/>
      <c r="F66" s="10">
        <f t="shared" si="48"/>
        <v>85.833333333333286</v>
      </c>
      <c r="G66" s="10">
        <f t="shared" si="32"/>
        <v>89.108108108108098</v>
      </c>
      <c r="H66" s="11"/>
      <c r="I66" s="10"/>
      <c r="J66" s="10"/>
      <c r="K66" s="27"/>
      <c r="L66" s="31">
        <f t="shared" ref="L66:L129" si="49">B66</f>
        <v>1791.3750000003431</v>
      </c>
      <c r="M66" s="30">
        <f t="shared" si="36"/>
        <v>1.908096533364199</v>
      </c>
      <c r="N66" s="13"/>
      <c r="O66" s="14"/>
      <c r="P66" s="47">
        <f t="shared" si="7"/>
        <v>1798.847194937736</v>
      </c>
      <c r="Q66" s="47">
        <f t="shared" si="8"/>
        <v>1798.9650675907892</v>
      </c>
      <c r="R66" s="47">
        <f t="shared" ref="R66:R129" si="50">AVERAGEIFS(StkIndex,Year,"&gt;"&amp;P66,Year,"&lt;="&amp;P67)</f>
        <v>2.7025580184038431</v>
      </c>
      <c r="S66" s="47"/>
      <c r="T66" s="47"/>
      <c r="U66" s="48"/>
      <c r="V66" s="33"/>
      <c r="W66" s="33"/>
      <c r="X66" s="35">
        <f t="shared" si="45"/>
        <v>6</v>
      </c>
      <c r="Y66" s="61"/>
      <c r="Z66" s="61"/>
      <c r="AA66" s="68"/>
      <c r="AB66" s="61">
        <f t="shared" si="21"/>
        <v>0.83581215853939339</v>
      </c>
      <c r="AC66" s="61">
        <f t="shared" si="22"/>
        <v>-0.432</v>
      </c>
      <c r="AD66" s="61"/>
      <c r="AE66" s="84"/>
      <c r="AF66" s="61"/>
      <c r="AG66" s="44"/>
      <c r="AH66" s="15"/>
      <c r="AI66" s="47">
        <f t="shared" si="11"/>
        <v>1822.4217258132085</v>
      </c>
      <c r="AJ66" s="47">
        <f t="shared" si="12"/>
        <v>1822.7753437723677</v>
      </c>
      <c r="AK66" s="47">
        <f t="shared" ref="AK66:AK129" si="51">AVERAGEIFS(StkIndex,Year,"&gt;"&amp;AI66,Year,"&lt;="&amp;AI67)</f>
        <v>2.1991604755059311</v>
      </c>
      <c r="AL66" s="47">
        <f t="shared" si="37"/>
        <v>2.2356894553762192</v>
      </c>
      <c r="AM66" s="88">
        <f t="shared" si="38"/>
        <v>-1.6339022301351314</v>
      </c>
      <c r="AN66" s="48"/>
      <c r="AO66" s="15"/>
      <c r="AP66" s="15"/>
      <c r="AQ66" s="35">
        <f t="shared" si="39"/>
        <v>6</v>
      </c>
      <c r="AR66" s="61" t="str">
        <f t="shared" si="40"/>
        <v xml:space="preserve"> </v>
      </c>
      <c r="AS66" s="61">
        <f t="shared" si="41"/>
        <v>4.7415636797284444</v>
      </c>
      <c r="AT66" s="68"/>
      <c r="AU66" s="61">
        <f t="shared" si="19"/>
        <v>0.32380157722860342</v>
      </c>
      <c r="AV66" s="61">
        <f t="shared" si="20"/>
        <v>0.55000000000000004</v>
      </c>
      <c r="AW66" s="61"/>
      <c r="AX66" s="61"/>
      <c r="AY66" s="44"/>
      <c r="AZ66" s="15"/>
      <c r="BA66" s="47">
        <f t="shared" si="15"/>
        <v>1899.510441439626</v>
      </c>
      <c r="BB66" s="47">
        <f t="shared" si="16"/>
        <v>1900.5712953171035</v>
      </c>
      <c r="BC66" s="47">
        <f t="shared" ref="BC66:BC95" si="52">AVERAGEIFS(StkIndex,Year,"&gt;"&amp;BA66,Year,"&lt;="&amp;BA67)</f>
        <v>6.3619612087350301</v>
      </c>
      <c r="BD66" s="47">
        <f t="shared" si="30"/>
        <v>6.1197119340111641</v>
      </c>
      <c r="BE66" s="88">
        <f t="shared" si="31"/>
        <v>3.9585078078190561</v>
      </c>
      <c r="BF66" s="48"/>
      <c r="BG66" s="15"/>
      <c r="BH66" s="15"/>
      <c r="BI66" s="35">
        <f t="shared" si="42"/>
        <v>9</v>
      </c>
      <c r="BJ66" s="61" t="str">
        <f t="shared" si="43"/>
        <v xml:space="preserve"> </v>
      </c>
      <c r="BK66" s="61">
        <f t="shared" si="44"/>
        <v>14.299603403678329</v>
      </c>
      <c r="BL66" s="68"/>
      <c r="BM66" s="61">
        <f t="shared" si="24"/>
        <v>-0.93969268320293176</v>
      </c>
      <c r="BN66" s="61">
        <f t="shared" si="25"/>
        <v>0</v>
      </c>
      <c r="BO66" s="72"/>
      <c r="BP66" s="61"/>
      <c r="BQ66" s="44"/>
      <c r="BR66" s="15"/>
      <c r="BS66" s="15"/>
      <c r="BT66" s="15"/>
      <c r="BU66" s="15"/>
      <c r="BV66" s="15"/>
      <c r="BW66" s="15"/>
      <c r="BX66" s="15"/>
      <c r="BY66" s="15"/>
      <c r="BZ66" s="15"/>
    </row>
    <row r="67" spans="1:78" s="1" customFormat="1" ht="14.1" customHeight="1">
      <c r="A67" s="7"/>
      <c r="B67" s="8">
        <f t="shared" si="6"/>
        <v>1791.4583333336764</v>
      </c>
      <c r="C67" s="9"/>
      <c r="D67" s="9"/>
      <c r="E67" s="9"/>
      <c r="F67" s="10">
        <f t="shared" si="48"/>
        <v>85.416666666666615</v>
      </c>
      <c r="G67" s="10">
        <f t="shared" si="32"/>
        <v>89.362612612612608</v>
      </c>
      <c r="H67" s="11"/>
      <c r="I67" s="10"/>
      <c r="J67" s="10"/>
      <c r="K67" s="27"/>
      <c r="L67" s="31">
        <f t="shared" si="49"/>
        <v>1791.4583333336764</v>
      </c>
      <c r="M67" s="30">
        <f t="shared" si="36"/>
        <v>1.913546308621255</v>
      </c>
      <c r="N67" s="13"/>
      <c r="O67" s="14"/>
      <c r="P67" s="47">
        <f t="shared" si="7"/>
        <v>1799.0829402438421</v>
      </c>
      <c r="Q67" s="47">
        <f t="shared" si="8"/>
        <v>1799.2008128968953</v>
      </c>
      <c r="R67" s="47">
        <f t="shared" si="50"/>
        <v>2.7007414266514913</v>
      </c>
      <c r="S67" s="47"/>
      <c r="T67" s="47"/>
      <c r="U67" s="48"/>
      <c r="V67" s="33"/>
      <c r="W67" s="33"/>
      <c r="X67" s="35">
        <f t="shared" si="45"/>
        <v>7</v>
      </c>
      <c r="Y67" s="61"/>
      <c r="Z67" s="61"/>
      <c r="AA67" s="68"/>
      <c r="AB67" s="61">
        <f t="shared" si="21"/>
        <v>0.993169630065312</v>
      </c>
      <c r="AC67" s="61">
        <f t="shared" si="22"/>
        <v>-0.432</v>
      </c>
      <c r="AD67" s="61"/>
      <c r="AE67" s="84"/>
      <c r="AF67" s="61"/>
      <c r="AG67" s="44"/>
      <c r="AH67" s="15"/>
      <c r="AI67" s="47">
        <f t="shared" si="11"/>
        <v>1823.1289617315267</v>
      </c>
      <c r="AJ67" s="47">
        <f t="shared" si="12"/>
        <v>1823.482579690686</v>
      </c>
      <c r="AK67" s="47">
        <f t="shared" si="51"/>
        <v>2.1637502675575369</v>
      </c>
      <c r="AL67" s="47">
        <f t="shared" si="37"/>
        <v>2.2473685362994154</v>
      </c>
      <c r="AM67" s="88">
        <f t="shared" si="38"/>
        <v>-3.7207190272213642</v>
      </c>
      <c r="AN67" s="48"/>
      <c r="AO67" s="15"/>
      <c r="AP67" s="15"/>
      <c r="AQ67" s="35">
        <f t="shared" si="39"/>
        <v>7</v>
      </c>
      <c r="AR67" s="61" t="str">
        <f t="shared" si="40"/>
        <v xml:space="preserve"> </v>
      </c>
      <c r="AS67" s="61">
        <f t="shared" si="41"/>
        <v>4.7415636797284444</v>
      </c>
      <c r="AT67" s="68"/>
      <c r="AU67" s="61">
        <f t="shared" si="19"/>
        <v>-0.36011103610467643</v>
      </c>
      <c r="AV67" s="61">
        <f t="shared" si="20"/>
        <v>0.55000000000000004</v>
      </c>
      <c r="AW67" s="61"/>
      <c r="AX67" s="61"/>
      <c r="AY67" s="44"/>
      <c r="AZ67" s="15"/>
      <c r="BA67" s="47">
        <f t="shared" si="15"/>
        <v>1901.6321491945807</v>
      </c>
      <c r="BB67" s="47">
        <f t="shared" si="16"/>
        <v>1902.6930030720582</v>
      </c>
      <c r="BC67" s="47">
        <f t="shared" si="52"/>
        <v>7.4046989284925386</v>
      </c>
      <c r="BD67" s="47">
        <f t="shared" si="30"/>
        <v>6.4783242530955665</v>
      </c>
      <c r="BE67" s="88">
        <f t="shared" si="31"/>
        <v>14.299603403678329</v>
      </c>
      <c r="BF67" s="48"/>
      <c r="BG67" s="15"/>
      <c r="BH67" s="15"/>
      <c r="BI67" s="35">
        <f t="shared" si="42"/>
        <v>1</v>
      </c>
      <c r="BJ67" s="61">
        <f t="shared" si="43"/>
        <v>14.299603403678329</v>
      </c>
      <c r="BK67" s="61">
        <f t="shared" si="44"/>
        <v>14.299603403678329</v>
      </c>
      <c r="BL67" s="68"/>
      <c r="BM67" s="61">
        <f t="shared" si="24"/>
        <v>-0.9396925583688589</v>
      </c>
      <c r="BN67" s="61">
        <f t="shared" si="25"/>
        <v>0</v>
      </c>
      <c r="BO67" s="72"/>
      <c r="BP67" s="61"/>
      <c r="BQ67" s="44"/>
      <c r="BR67" s="15"/>
      <c r="BS67" s="15"/>
      <c r="BT67" s="15"/>
      <c r="BU67" s="15"/>
      <c r="BV67" s="15"/>
      <c r="BW67" s="15"/>
      <c r="BX67" s="15"/>
      <c r="BY67" s="15"/>
      <c r="BZ67" s="15"/>
    </row>
    <row r="68" spans="1:78" s="1" customFormat="1" ht="14.1" customHeight="1">
      <c r="A68" s="7"/>
      <c r="B68" s="8">
        <f t="shared" ref="B68:B131" si="53">B69-(1/12)</f>
        <v>1791.5416666670096</v>
      </c>
      <c r="C68" s="9"/>
      <c r="D68" s="9"/>
      <c r="E68" s="9"/>
      <c r="F68" s="10">
        <v>85</v>
      </c>
      <c r="G68" s="10">
        <f t="shared" si="32"/>
        <v>89.628378378378372</v>
      </c>
      <c r="H68" s="11"/>
      <c r="I68" s="10"/>
      <c r="J68" s="10"/>
      <c r="K68" s="27"/>
      <c r="L68" s="31">
        <f t="shared" si="49"/>
        <v>1791.5416666670096</v>
      </c>
      <c r="M68" s="30">
        <f t="shared" si="36"/>
        <v>1.9192372243764104</v>
      </c>
      <c r="N68" s="13"/>
      <c r="O68" s="14"/>
      <c r="P68" s="47">
        <f t="shared" ref="P68:P131" si="54">P67+0.235745306106089</f>
        <v>1799.3186855499482</v>
      </c>
      <c r="Q68" s="47">
        <f t="shared" ref="Q68:Q131" si="55">Q67+0.235745306106089</f>
        <v>1799.4365582030014</v>
      </c>
      <c r="R68" s="47">
        <f t="shared" si="50"/>
        <v>2.7086990630887846</v>
      </c>
      <c r="S68" s="47"/>
      <c r="T68" s="47"/>
      <c r="U68" s="48"/>
      <c r="V68" s="33"/>
      <c r="W68" s="33"/>
      <c r="X68" s="35">
        <f t="shared" si="45"/>
        <v>8</v>
      </c>
      <c r="Y68" s="61"/>
      <c r="Z68" s="61"/>
      <c r="AA68" s="68"/>
      <c r="AB68" s="61">
        <f t="shared" si="21"/>
        <v>0.68581199383277291</v>
      </c>
      <c r="AC68" s="61">
        <f t="shared" si="22"/>
        <v>-0.432</v>
      </c>
      <c r="AD68" s="61"/>
      <c r="AE68" s="84"/>
      <c r="AF68" s="61"/>
      <c r="AG68" s="44"/>
      <c r="AH68" s="15"/>
      <c r="AI68" s="47">
        <f t="shared" ref="AI68:AI131" si="56">AI67+0.707235918318267</f>
        <v>1823.836197649845</v>
      </c>
      <c r="AJ68" s="47">
        <f t="shared" ref="AJ68:AJ131" si="57">AJ67+0.707235918318267</f>
        <v>1824.1898156090042</v>
      </c>
      <c r="AK68" s="47">
        <f t="shared" si="51"/>
        <v>2.2637685844323849</v>
      </c>
      <c r="AL68" s="47">
        <f t="shared" si="37"/>
        <v>2.2484793670309848</v>
      </c>
      <c r="AM68" s="88">
        <f t="shared" si="38"/>
        <v>0.6799803291763773</v>
      </c>
      <c r="AN68" s="48"/>
      <c r="AO68" s="15"/>
      <c r="AP68" s="15"/>
      <c r="AQ68" s="35">
        <f t="shared" si="39"/>
        <v>8</v>
      </c>
      <c r="AR68" s="61" t="str">
        <f t="shared" si="40"/>
        <v xml:space="preserve"> </v>
      </c>
      <c r="AS68" s="61">
        <f t="shared" si="41"/>
        <v>4.7415636797284444</v>
      </c>
      <c r="AT68" s="68"/>
      <c r="AU68" s="61">
        <f t="shared" si="19"/>
        <v>-0.8755236934562205</v>
      </c>
      <c r="AV68" s="61">
        <f t="shared" si="20"/>
        <v>0.55000000000000004</v>
      </c>
      <c r="AW68" s="61"/>
      <c r="AX68" s="61"/>
      <c r="AY68" s="44"/>
      <c r="AZ68" s="15"/>
      <c r="BA68" s="47">
        <f t="shared" ref="BA68:BA127" si="58">BA67+2.1217077549548</f>
        <v>1903.7538569495355</v>
      </c>
      <c r="BB68" s="47">
        <f t="shared" ref="BB68:BB127" si="59">BB67+2.1217077549548</f>
        <v>1904.814710827013</v>
      </c>
      <c r="BC68" s="47">
        <f t="shared" si="52"/>
        <v>7.3626879687898317</v>
      </c>
      <c r="BD68" s="47">
        <f t="shared" si="30"/>
        <v>6.9338675924355728</v>
      </c>
      <c r="BE68" s="88">
        <f t="shared" si="31"/>
        <v>6.1844327229737761</v>
      </c>
      <c r="BF68" s="48"/>
      <c r="BG68" s="15"/>
      <c r="BH68" s="15"/>
      <c r="BI68" s="35">
        <f t="shared" si="42"/>
        <v>2</v>
      </c>
      <c r="BJ68" s="61" t="str">
        <f t="shared" si="43"/>
        <v xml:space="preserve"> </v>
      </c>
      <c r="BK68" s="61">
        <f t="shared" si="44"/>
        <v>14.299603403678329</v>
      </c>
      <c r="BL68" s="68"/>
      <c r="BM68" s="61">
        <f t="shared" si="24"/>
        <v>-0.49999984195453306</v>
      </c>
      <c r="BN68" s="61">
        <f t="shared" si="25"/>
        <v>0</v>
      </c>
      <c r="BO68" s="72"/>
      <c r="BP68" s="61"/>
      <c r="BQ68" s="44"/>
      <c r="BR68" s="15"/>
      <c r="BS68" s="15"/>
      <c r="BT68" s="15"/>
      <c r="BU68" s="15"/>
      <c r="BV68" s="15"/>
      <c r="BW68" s="15"/>
      <c r="BX68" s="15"/>
      <c r="BY68" s="15"/>
      <c r="BZ68" s="15"/>
    </row>
    <row r="69" spans="1:78" s="1" customFormat="1" ht="14.1" customHeight="1">
      <c r="A69" s="7"/>
      <c r="B69" s="8">
        <f t="shared" si="53"/>
        <v>1791.6250000003429</v>
      </c>
      <c r="C69" s="9"/>
      <c r="D69" s="9"/>
      <c r="E69" s="9"/>
      <c r="F69" s="10">
        <f>F68+(8/12)</f>
        <v>85.666666666666671</v>
      </c>
      <c r="G69" s="10">
        <f t="shared" si="32"/>
        <v>89.905405405405389</v>
      </c>
      <c r="H69" s="11"/>
      <c r="I69" s="10"/>
      <c r="J69" s="10"/>
      <c r="K69" s="27"/>
      <c r="L69" s="31">
        <f t="shared" si="49"/>
        <v>1791.6250000003429</v>
      </c>
      <c r="M69" s="30">
        <f t="shared" si="36"/>
        <v>1.9251692806296656</v>
      </c>
      <c r="N69" s="13"/>
      <c r="O69" s="14"/>
      <c r="P69" s="47">
        <f t="shared" si="54"/>
        <v>1799.5544308560543</v>
      </c>
      <c r="Q69" s="47">
        <f t="shared" si="55"/>
        <v>1799.6723035091075</v>
      </c>
      <c r="R69" s="47">
        <f t="shared" si="50"/>
        <v>2.7224038813974571</v>
      </c>
      <c r="S69" s="47"/>
      <c r="T69" s="47"/>
      <c r="U69" s="48"/>
      <c r="V69" s="33"/>
      <c r="W69" s="33"/>
      <c r="X69" s="35">
        <f t="shared" si="45"/>
        <v>9</v>
      </c>
      <c r="Y69" s="61"/>
      <c r="Z69" s="61"/>
      <c r="AA69" s="68"/>
      <c r="AB69" s="61">
        <f t="shared" si="21"/>
        <v>5.755530373457296E-2</v>
      </c>
      <c r="AC69" s="61">
        <f t="shared" si="22"/>
        <v>-0.432</v>
      </c>
      <c r="AD69" s="61"/>
      <c r="AE69" s="84"/>
      <c r="AF69" s="61"/>
      <c r="AG69" s="44"/>
      <c r="AH69" s="15"/>
      <c r="AI69" s="47">
        <f t="shared" si="56"/>
        <v>1824.5434335681632</v>
      </c>
      <c r="AJ69" s="47">
        <f t="shared" si="57"/>
        <v>1824.8970515273224</v>
      </c>
      <c r="AK69" s="47">
        <f t="shared" si="51"/>
        <v>2.33427838020617</v>
      </c>
      <c r="AL69" s="47">
        <f t="shared" si="37"/>
        <v>2.2352264201899286</v>
      </c>
      <c r="AM69" s="88">
        <f t="shared" si="38"/>
        <v>4.4314061037192376</v>
      </c>
      <c r="AN69" s="48"/>
      <c r="AO69" s="15"/>
      <c r="AP69" s="15"/>
      <c r="AQ69" s="35">
        <f t="shared" si="39"/>
        <v>9</v>
      </c>
      <c r="AR69" s="61">
        <f t="shared" si="40"/>
        <v>4.4314061037192376</v>
      </c>
      <c r="AS69" s="61">
        <f t="shared" si="41"/>
        <v>4.4314061037192376</v>
      </c>
      <c r="AT69" s="68"/>
      <c r="AU69" s="61">
        <f t="shared" si="19"/>
        <v>-0.98126908427762294</v>
      </c>
      <c r="AV69" s="61">
        <f t="shared" si="20"/>
        <v>0.55000000000000004</v>
      </c>
      <c r="AW69" s="61"/>
      <c r="AX69" s="61"/>
      <c r="AY69" s="44"/>
      <c r="AZ69" s="15"/>
      <c r="BA69" s="47">
        <f t="shared" si="58"/>
        <v>1905.8755647044902</v>
      </c>
      <c r="BB69" s="47">
        <f t="shared" si="59"/>
        <v>1906.9364185819677</v>
      </c>
      <c r="BC69" s="47">
        <f t="shared" si="52"/>
        <v>8.2343498585735109</v>
      </c>
      <c r="BD69" s="47">
        <f t="shared" si="30"/>
        <v>7.3709021892849655</v>
      </c>
      <c r="BE69" s="88">
        <f t="shared" si="31"/>
        <v>11.71427387197912</v>
      </c>
      <c r="BF69" s="48"/>
      <c r="BG69" s="15"/>
      <c r="BH69" s="15"/>
      <c r="BI69" s="35">
        <f t="shared" si="42"/>
        <v>3</v>
      </c>
      <c r="BJ69" s="61" t="str">
        <f t="shared" si="43"/>
        <v xml:space="preserve"> </v>
      </c>
      <c r="BK69" s="61">
        <f t="shared" si="44"/>
        <v>14.299603403678329</v>
      </c>
      <c r="BL69" s="68"/>
      <c r="BM69" s="61">
        <f t="shared" si="24"/>
        <v>0.17364835738956999</v>
      </c>
      <c r="BN69" s="61">
        <f t="shared" si="25"/>
        <v>0</v>
      </c>
      <c r="BO69" s="72"/>
      <c r="BP69" s="61"/>
      <c r="BQ69" s="44"/>
      <c r="BR69" s="15"/>
      <c r="BS69" s="15"/>
      <c r="BT69" s="15"/>
      <c r="BU69" s="15"/>
      <c r="BV69" s="15"/>
      <c r="BW69" s="15"/>
      <c r="BX69" s="15"/>
      <c r="BY69" s="15"/>
      <c r="BZ69" s="15"/>
    </row>
    <row r="70" spans="1:78" s="1" customFormat="1" ht="14.1" customHeight="1">
      <c r="A70" s="7"/>
      <c r="B70" s="8">
        <f t="shared" si="53"/>
        <v>1791.7083333336761</v>
      </c>
      <c r="C70" s="9"/>
      <c r="D70" s="9"/>
      <c r="E70" s="9"/>
      <c r="F70" s="10">
        <f t="shared" ref="F70:F79" si="60">F69+(8/12)</f>
        <v>86.333333333333343</v>
      </c>
      <c r="G70" s="10">
        <f t="shared" si="32"/>
        <v>90.193693693693689</v>
      </c>
      <c r="H70" s="11"/>
      <c r="I70" s="10"/>
      <c r="J70" s="10"/>
      <c r="K70" s="27"/>
      <c r="L70" s="31">
        <f t="shared" si="49"/>
        <v>1791.7083333336761</v>
      </c>
      <c r="M70" s="30">
        <f t="shared" si="36"/>
        <v>1.931342477381021</v>
      </c>
      <c r="N70" s="13"/>
      <c r="O70" s="14"/>
      <c r="P70" s="47">
        <f t="shared" si="54"/>
        <v>1799.7901761621604</v>
      </c>
      <c r="Q70" s="47">
        <f t="shared" si="55"/>
        <v>1799.9080488152135</v>
      </c>
      <c r="R70" s="47">
        <f t="shared" si="50"/>
        <v>2.7431821543170578</v>
      </c>
      <c r="S70" s="47"/>
      <c r="T70" s="47"/>
      <c r="U70" s="48"/>
      <c r="V70" s="33"/>
      <c r="W70" s="33"/>
      <c r="X70" s="35">
        <f t="shared" si="45"/>
        <v>1</v>
      </c>
      <c r="Y70" s="61"/>
      <c r="Z70" s="61"/>
      <c r="AA70" s="68"/>
      <c r="AB70" s="61">
        <f t="shared" si="21"/>
        <v>-0.5976321526370737</v>
      </c>
      <c r="AC70" s="61">
        <f t="shared" si="22"/>
        <v>-0.432</v>
      </c>
      <c r="AD70" s="61"/>
      <c r="AE70" s="84"/>
      <c r="AF70" s="61"/>
      <c r="AG70" s="44"/>
      <c r="AH70" s="15"/>
      <c r="AI70" s="47">
        <f t="shared" si="56"/>
        <v>1825.2506694864815</v>
      </c>
      <c r="AJ70" s="47">
        <f t="shared" si="57"/>
        <v>1825.6042874456407</v>
      </c>
      <c r="AK70" s="47">
        <f t="shared" si="51"/>
        <v>2.2867541298833496</v>
      </c>
      <c r="AL70" s="47">
        <f t="shared" si="37"/>
        <v>2.2106877624085137</v>
      </c>
      <c r="AM70" s="88">
        <f t="shared" si="38"/>
        <v>3.4408462727437694</v>
      </c>
      <c r="AN70" s="48"/>
      <c r="AO70" s="15"/>
      <c r="AP70" s="15"/>
      <c r="AQ70" s="35">
        <f t="shared" si="39"/>
        <v>1</v>
      </c>
      <c r="AR70" s="61" t="str">
        <f t="shared" si="40"/>
        <v xml:space="preserve"> </v>
      </c>
      <c r="AS70" s="61">
        <f t="shared" si="41"/>
        <v>4.4314061037192376</v>
      </c>
      <c r="AT70" s="68"/>
      <c r="AU70" s="61">
        <f t="shared" si="19"/>
        <v>-0.62786776497446306</v>
      </c>
      <c r="AV70" s="61">
        <f t="shared" si="20"/>
        <v>0.55000000000000004</v>
      </c>
      <c r="AW70" s="61"/>
      <c r="AX70" s="61"/>
      <c r="AY70" s="44"/>
      <c r="AZ70" s="15"/>
      <c r="BA70" s="47">
        <f t="shared" si="58"/>
        <v>1907.997272459445</v>
      </c>
      <c r="BB70" s="47">
        <f t="shared" si="59"/>
        <v>1909.0581263369224</v>
      </c>
      <c r="BC70" s="47">
        <f t="shared" si="52"/>
        <v>8.1070496311635409</v>
      </c>
      <c r="BD70" s="47">
        <f t="shared" si="30"/>
        <v>7.7250385881242307</v>
      </c>
      <c r="BE70" s="88">
        <f t="shared" si="31"/>
        <v>4.9451020688308089</v>
      </c>
      <c r="BF70" s="48"/>
      <c r="BG70" s="15"/>
      <c r="BH70" s="15"/>
      <c r="BI70" s="35">
        <f t="shared" si="42"/>
        <v>4</v>
      </c>
      <c r="BJ70" s="61" t="str">
        <f t="shared" si="43"/>
        <v xml:space="preserve"> </v>
      </c>
      <c r="BK70" s="61">
        <f t="shared" si="44"/>
        <v>14.299603403678329</v>
      </c>
      <c r="BL70" s="68"/>
      <c r="BM70" s="61">
        <f t="shared" si="24"/>
        <v>0.76604456042457714</v>
      </c>
      <c r="BN70" s="61">
        <f t="shared" si="25"/>
        <v>0</v>
      </c>
      <c r="BO70" s="72"/>
      <c r="BP70" s="61"/>
      <c r="BQ70" s="44"/>
      <c r="BR70" s="15"/>
      <c r="BS70" s="15"/>
      <c r="BT70" s="15"/>
      <c r="BU70" s="15"/>
      <c r="BV70" s="15"/>
      <c r="BW70" s="15"/>
      <c r="BX70" s="15"/>
      <c r="BY70" s="15"/>
      <c r="BZ70" s="15"/>
    </row>
    <row r="71" spans="1:78" s="1" customFormat="1" ht="14.1" customHeight="1">
      <c r="A71" s="7"/>
      <c r="B71" s="8">
        <f t="shared" si="53"/>
        <v>1791.7916666670094</v>
      </c>
      <c r="C71" s="9"/>
      <c r="D71" s="9"/>
      <c r="E71" s="9"/>
      <c r="F71" s="10">
        <f t="shared" si="60"/>
        <v>87.000000000000014</v>
      </c>
      <c r="G71" s="10">
        <f t="shared" si="32"/>
        <v>90.493243243243228</v>
      </c>
      <c r="H71" s="11"/>
      <c r="I71" s="10"/>
      <c r="J71" s="10"/>
      <c r="K71" s="27"/>
      <c r="L71" s="31">
        <f t="shared" si="49"/>
        <v>1791.7916666670094</v>
      </c>
      <c r="M71" s="30">
        <f t="shared" si="36"/>
        <v>1.9377568146304758</v>
      </c>
      <c r="N71" s="13"/>
      <c r="O71" s="14"/>
      <c r="P71" s="47">
        <f t="shared" si="54"/>
        <v>1800.0259214682665</v>
      </c>
      <c r="Q71" s="47">
        <f t="shared" si="55"/>
        <v>1800.1437941213196</v>
      </c>
      <c r="R71" s="47">
        <f t="shared" si="50"/>
        <v>2.773951681874594</v>
      </c>
      <c r="S71" s="47"/>
      <c r="T71" s="47"/>
      <c r="U71" s="48"/>
      <c r="V71" s="33"/>
      <c r="W71" s="33"/>
      <c r="X71" s="35">
        <f t="shared" si="45"/>
        <v>2</v>
      </c>
      <c r="Y71" s="61"/>
      <c r="Z71" s="61"/>
      <c r="AA71" s="68"/>
      <c r="AB71" s="61">
        <f t="shared" si="21"/>
        <v>-0.97318088284817128</v>
      </c>
      <c r="AC71" s="61">
        <f t="shared" si="22"/>
        <v>-0.432</v>
      </c>
      <c r="AD71" s="61"/>
      <c r="AE71" s="84"/>
      <c r="AF71" s="61"/>
      <c r="AG71" s="44"/>
      <c r="AH71" s="15"/>
      <c r="AI71" s="47">
        <f t="shared" si="56"/>
        <v>1825.9579054047997</v>
      </c>
      <c r="AJ71" s="47">
        <f t="shared" si="57"/>
        <v>1826.3115233639589</v>
      </c>
      <c r="AK71" s="47">
        <f t="shared" si="51"/>
        <v>2.1991604499796229</v>
      </c>
      <c r="AL71" s="47">
        <f t="shared" ref="AL71:AL134" si="61">AVERAGE(AK67:AK75)</f>
        <v>2.1979870212006656</v>
      </c>
      <c r="AM71" s="88">
        <f t="shared" ref="AM71:AM134" si="62">100*((AK71/AL71)-1)</f>
        <v>5.3386519922038467E-2</v>
      </c>
      <c r="AN71" s="48"/>
      <c r="AO71" s="15"/>
      <c r="AP71" s="15"/>
      <c r="AQ71" s="35">
        <f t="shared" si="39"/>
        <v>2</v>
      </c>
      <c r="AR71" s="61" t="str">
        <f t="shared" si="40"/>
        <v xml:space="preserve"> </v>
      </c>
      <c r="AS71" s="61">
        <f t="shared" si="41"/>
        <v>4.4314061037192376</v>
      </c>
      <c r="AT71" s="68"/>
      <c r="AU71" s="61">
        <f t="shared" si="19"/>
        <v>1.9319859533176491E-2</v>
      </c>
      <c r="AV71" s="61">
        <f t="shared" si="20"/>
        <v>0.55000000000000004</v>
      </c>
      <c r="AW71" s="61"/>
      <c r="AX71" s="61"/>
      <c r="AY71" s="44"/>
      <c r="AZ71" s="15"/>
      <c r="BA71" s="47">
        <f t="shared" si="58"/>
        <v>1910.1189802143997</v>
      </c>
      <c r="BB71" s="47">
        <f t="shared" si="59"/>
        <v>1911.1798340918772</v>
      </c>
      <c r="BC71" s="47">
        <f t="shared" si="52"/>
        <v>8.1610939518734291</v>
      </c>
      <c r="BD71" s="47">
        <f t="shared" ref="BD71:BD95" si="63">AVERAGE(BC67:BC75)</f>
        <v>7.9037268295921352</v>
      </c>
      <c r="BE71" s="88">
        <f t="shared" si="31"/>
        <v>3.256275524575214</v>
      </c>
      <c r="BF71" s="48"/>
      <c r="BG71" s="15"/>
      <c r="BH71" s="15"/>
      <c r="BI71" s="90">
        <f t="shared" si="42"/>
        <v>5</v>
      </c>
      <c r="BJ71" s="61" t="str">
        <f t="shared" si="43"/>
        <v xml:space="preserve"> </v>
      </c>
      <c r="BK71" s="61">
        <f t="shared" si="44"/>
        <v>11.71427387197912</v>
      </c>
      <c r="BL71" s="68"/>
      <c r="BM71" s="61">
        <f t="shared" si="24"/>
        <v>0.99999999999998335</v>
      </c>
      <c r="BN71" s="61">
        <f t="shared" si="25"/>
        <v>0</v>
      </c>
      <c r="BO71" s="72"/>
      <c r="BP71" s="61"/>
      <c r="BQ71" s="44"/>
      <c r="BR71" s="15"/>
      <c r="BS71" s="15"/>
      <c r="BT71" s="15"/>
      <c r="BU71" s="15"/>
      <c r="BV71" s="15"/>
      <c r="BW71" s="15"/>
      <c r="BX71" s="15"/>
      <c r="BY71" s="15"/>
      <c r="BZ71" s="15"/>
    </row>
    <row r="72" spans="1:78" s="1" customFormat="1" ht="14.1" customHeight="1">
      <c r="A72" s="7"/>
      <c r="B72" s="8">
        <f t="shared" si="53"/>
        <v>1791.8750000003427</v>
      </c>
      <c r="C72" s="9"/>
      <c r="D72" s="9"/>
      <c r="E72" s="9"/>
      <c r="F72" s="10">
        <f t="shared" si="60"/>
        <v>87.666666666666686</v>
      </c>
      <c r="G72" s="10">
        <f t="shared" si="32"/>
        <v>90.804054054054035</v>
      </c>
      <c r="H72" s="11"/>
      <c r="I72" s="10"/>
      <c r="J72" s="10"/>
      <c r="K72" s="27"/>
      <c r="L72" s="31">
        <f t="shared" si="49"/>
        <v>1791.8750000003427</v>
      </c>
      <c r="M72" s="30">
        <f t="shared" si="36"/>
        <v>1.9444122923780307</v>
      </c>
      <c r="N72" s="13"/>
      <c r="O72" s="14"/>
      <c r="P72" s="47">
        <f t="shared" si="54"/>
        <v>1800.2616667743725</v>
      </c>
      <c r="Q72" s="47">
        <f t="shared" si="55"/>
        <v>1800.3795394274257</v>
      </c>
      <c r="R72" s="47">
        <f t="shared" si="50"/>
        <v>2.7966671167955965</v>
      </c>
      <c r="S72" s="47"/>
      <c r="T72" s="47"/>
      <c r="U72" s="48"/>
      <c r="V72" s="33"/>
      <c r="W72" s="33"/>
      <c r="X72" s="35">
        <f t="shared" si="45"/>
        <v>3</v>
      </c>
      <c r="Y72" s="61"/>
      <c r="Z72" s="61"/>
      <c r="AA72" s="68"/>
      <c r="AB72" s="61">
        <f t="shared" si="21"/>
        <v>-0.8933674622739618</v>
      </c>
      <c r="AC72" s="61">
        <f t="shared" si="22"/>
        <v>-0.432</v>
      </c>
      <c r="AD72" s="61"/>
      <c r="AE72" s="84"/>
      <c r="AF72" s="61"/>
      <c r="AG72" s="44"/>
      <c r="AH72" s="15"/>
      <c r="AI72" s="47">
        <f t="shared" si="56"/>
        <v>1826.665141323118</v>
      </c>
      <c r="AJ72" s="47">
        <f t="shared" si="57"/>
        <v>1827.0187592822772</v>
      </c>
      <c r="AK72" s="47">
        <f t="shared" si="51"/>
        <v>2.1693413178852343</v>
      </c>
      <c r="AL72" s="47">
        <f t="shared" si="61"/>
        <v>2.1905322364226545</v>
      </c>
      <c r="AM72" s="88">
        <f t="shared" si="62"/>
        <v>-0.96738674670348024</v>
      </c>
      <c r="AN72" s="48"/>
      <c r="AO72" s="15"/>
      <c r="AP72" s="15"/>
      <c r="AQ72" s="35">
        <f t="shared" si="39"/>
        <v>3</v>
      </c>
      <c r="AR72" s="61" t="str">
        <f t="shared" si="40"/>
        <v xml:space="preserve"> </v>
      </c>
      <c r="AS72" s="61">
        <f t="shared" si="41"/>
        <v>4.4314061037192376</v>
      </c>
      <c r="AT72" s="68"/>
      <c r="AU72" s="61">
        <f t="shared" si="19"/>
        <v>0.65746750704892154</v>
      </c>
      <c r="AV72" s="61">
        <f t="shared" si="20"/>
        <v>0.55000000000000004</v>
      </c>
      <c r="AW72" s="61"/>
      <c r="AX72" s="61"/>
      <c r="AY72" s="44"/>
      <c r="AZ72" s="15"/>
      <c r="BA72" s="47">
        <f t="shared" si="58"/>
        <v>1912.2406879693544</v>
      </c>
      <c r="BB72" s="47">
        <f t="shared" si="59"/>
        <v>1913.3015418468319</v>
      </c>
      <c r="BC72" s="47">
        <f t="shared" si="52"/>
        <v>7.934154328482256</v>
      </c>
      <c r="BD72" s="47">
        <f t="shared" si="63"/>
        <v>7.8912773582634408</v>
      </c>
      <c r="BE72" s="88">
        <f t="shared" si="31"/>
        <v>0.54334638452311346</v>
      </c>
      <c r="BF72" s="48"/>
      <c r="BG72" s="15"/>
      <c r="BH72" s="15"/>
      <c r="BI72" s="35">
        <f t="shared" si="42"/>
        <v>6</v>
      </c>
      <c r="BJ72" s="61" t="str">
        <f t="shared" si="43"/>
        <v xml:space="preserve"> </v>
      </c>
      <c r="BK72" s="61">
        <f t="shared" si="44"/>
        <v>11.71427387197912</v>
      </c>
      <c r="BL72" s="68"/>
      <c r="BM72" s="61">
        <f t="shared" si="24"/>
        <v>0.76604432581337956</v>
      </c>
      <c r="BN72" s="61">
        <f t="shared" si="25"/>
        <v>0</v>
      </c>
      <c r="BO72" s="72"/>
      <c r="BP72" s="61"/>
      <c r="BQ72" s="44"/>
      <c r="BR72" s="15"/>
      <c r="BS72" s="15"/>
      <c r="BT72" s="15"/>
      <c r="BU72" s="15"/>
      <c r="BV72" s="15"/>
      <c r="BW72" s="15"/>
      <c r="BX72" s="15"/>
      <c r="BY72" s="15"/>
      <c r="BZ72" s="15"/>
    </row>
    <row r="73" spans="1:78" s="1" customFormat="1" ht="14.1" customHeight="1">
      <c r="A73" s="7"/>
      <c r="B73" s="8">
        <f t="shared" si="53"/>
        <v>1791.9583333336759</v>
      </c>
      <c r="C73" s="9"/>
      <c r="D73" s="9"/>
      <c r="E73" s="9"/>
      <c r="F73" s="10">
        <f t="shared" si="60"/>
        <v>88.333333333333357</v>
      </c>
      <c r="G73" s="10">
        <f t="shared" si="32"/>
        <v>91.126126126126124</v>
      </c>
      <c r="H73" s="11"/>
      <c r="I73" s="10"/>
      <c r="J73" s="10"/>
      <c r="K73" s="27"/>
      <c r="L73" s="31">
        <f t="shared" si="49"/>
        <v>1791.9583333336759</v>
      </c>
      <c r="M73" s="30">
        <f t="shared" si="36"/>
        <v>1.9513089106236856</v>
      </c>
      <c r="N73" s="13"/>
      <c r="O73" s="14"/>
      <c r="P73" s="47">
        <f t="shared" si="54"/>
        <v>1800.4974120804786</v>
      </c>
      <c r="Q73" s="47">
        <f t="shared" si="55"/>
        <v>1800.6152847335318</v>
      </c>
      <c r="R73" s="47">
        <f t="shared" si="50"/>
        <v>2.806795017715789</v>
      </c>
      <c r="S73" s="47"/>
      <c r="T73" s="47"/>
      <c r="U73" s="48"/>
      <c r="V73" s="33"/>
      <c r="W73" s="33"/>
      <c r="X73" s="35">
        <f t="shared" si="45"/>
        <v>4</v>
      </c>
      <c r="Y73" s="61"/>
      <c r="Z73" s="61"/>
      <c r="AA73" s="68"/>
      <c r="AB73" s="61">
        <f t="shared" si="21"/>
        <v>-0.39553747742838935</v>
      </c>
      <c r="AC73" s="61">
        <f t="shared" si="22"/>
        <v>-0.432</v>
      </c>
      <c r="AD73" s="61"/>
      <c r="AE73" s="84"/>
      <c r="AF73" s="61"/>
      <c r="AG73" s="44"/>
      <c r="AH73" s="15"/>
      <c r="AI73" s="47">
        <f t="shared" si="56"/>
        <v>1827.3723772414362</v>
      </c>
      <c r="AJ73" s="47">
        <f t="shared" si="57"/>
        <v>1827.7259952005954</v>
      </c>
      <c r="AK73" s="47">
        <f t="shared" si="51"/>
        <v>2.1693413337462859</v>
      </c>
      <c r="AL73" s="47">
        <f t="shared" si="61"/>
        <v>2.1844579677508142</v>
      </c>
      <c r="AM73" s="88">
        <f t="shared" si="62"/>
        <v>-0.69200846286334716</v>
      </c>
      <c r="AN73" s="48"/>
      <c r="AO73" s="15"/>
      <c r="AP73" s="15"/>
      <c r="AQ73" s="35">
        <f t="shared" si="39"/>
        <v>4</v>
      </c>
      <c r="AR73" s="61" t="str">
        <f t="shared" si="40"/>
        <v xml:space="preserve"> </v>
      </c>
      <c r="AS73" s="61">
        <f t="shared" si="41"/>
        <v>3.4408462727437694</v>
      </c>
      <c r="AT73" s="68"/>
      <c r="AU73" s="61">
        <f t="shared" ref="AU73:AU136" si="64" xml:space="preserve"> SIN((2*PI()*(AJ73-2000+AV73)/6.3651232648644) + 1.28299025)</f>
        <v>0.98797880107906388</v>
      </c>
      <c r="AV73" s="61">
        <f t="shared" ref="AV73:AV136" si="65">AV72</f>
        <v>0.55000000000000004</v>
      </c>
      <c r="AW73" s="61"/>
      <c r="AX73" s="61"/>
      <c r="AY73" s="44"/>
      <c r="AZ73" s="15"/>
      <c r="BA73" s="47">
        <f t="shared" si="58"/>
        <v>1914.3623957243092</v>
      </c>
      <c r="BB73" s="47">
        <f t="shared" si="59"/>
        <v>1915.4232496017867</v>
      </c>
      <c r="BC73" s="47">
        <f t="shared" si="52"/>
        <v>7.7763487879266462</v>
      </c>
      <c r="BD73" s="47">
        <f t="shared" si="63"/>
        <v>7.9950434078999324</v>
      </c>
      <c r="BE73" s="88">
        <f t="shared" si="31"/>
        <v>-2.7353775184909335</v>
      </c>
      <c r="BF73" s="48"/>
      <c r="BG73" s="15"/>
      <c r="BH73" s="15"/>
      <c r="BI73" s="35">
        <f t="shared" si="42"/>
        <v>7</v>
      </c>
      <c r="BJ73" s="61" t="str">
        <f t="shared" si="43"/>
        <v xml:space="preserve"> </v>
      </c>
      <c r="BK73" s="61">
        <f t="shared" si="44"/>
        <v>4.9451020688308089</v>
      </c>
      <c r="BL73" s="68"/>
      <c r="BM73" s="61">
        <f t="shared" si="24"/>
        <v>0.17364799794436162</v>
      </c>
      <c r="BN73" s="61">
        <f t="shared" si="25"/>
        <v>0</v>
      </c>
      <c r="BO73" s="72"/>
      <c r="BP73" s="61"/>
      <c r="BQ73" s="44"/>
      <c r="BR73" s="15"/>
      <c r="BS73" s="15"/>
      <c r="BT73" s="15"/>
      <c r="BU73" s="15"/>
      <c r="BV73" s="15"/>
      <c r="BW73" s="15"/>
      <c r="BX73" s="15"/>
      <c r="BY73" s="15"/>
      <c r="BZ73" s="15"/>
    </row>
    <row r="74" spans="1:78" s="1" customFormat="1" ht="14.1" customHeight="1">
      <c r="A74" s="7"/>
      <c r="B74" s="8">
        <f t="shared" si="53"/>
        <v>1792.0416666670092</v>
      </c>
      <c r="C74" s="9"/>
      <c r="D74" s="9"/>
      <c r="E74" s="9"/>
      <c r="F74" s="10">
        <f t="shared" si="60"/>
        <v>89.000000000000028</v>
      </c>
      <c r="G74" s="10">
        <f t="shared" si="32"/>
        <v>91.459459459459453</v>
      </c>
      <c r="H74" s="11"/>
      <c r="I74" s="10"/>
      <c r="J74" s="10"/>
      <c r="K74" s="27"/>
      <c r="L74" s="31">
        <f t="shared" si="49"/>
        <v>1792.0416666670092</v>
      </c>
      <c r="M74" s="30">
        <f t="shared" si="36"/>
        <v>1.9584466693674401</v>
      </c>
      <c r="N74" s="13"/>
      <c r="O74" s="14"/>
      <c r="P74" s="47">
        <f t="shared" si="54"/>
        <v>1800.7331573865847</v>
      </c>
      <c r="Q74" s="47">
        <f t="shared" si="55"/>
        <v>1800.8510300396379</v>
      </c>
      <c r="R74" s="47">
        <f t="shared" si="50"/>
        <v>2.8043353846351704</v>
      </c>
      <c r="S74" s="47"/>
      <c r="T74" s="47"/>
      <c r="U74" s="48"/>
      <c r="V74" s="33"/>
      <c r="W74" s="33"/>
      <c r="X74" s="35">
        <f t="shared" si="45"/>
        <v>5</v>
      </c>
      <c r="Y74" s="61"/>
      <c r="Z74" s="61"/>
      <c r="AA74" s="68"/>
      <c r="AB74" s="61">
        <f t="shared" ref="AB74:AB137" si="66" xml:space="preserve"> SIN((2*PI()*(Q74-2000+AC74)/2.1217077549548) + 0.707378034)</f>
        <v>0.28736888901532248</v>
      </c>
      <c r="AC74" s="61">
        <f t="shared" ref="AC74:AC137" si="67">AC73</f>
        <v>-0.432</v>
      </c>
      <c r="AD74" s="61"/>
      <c r="AE74" s="84"/>
      <c r="AF74" s="61"/>
      <c r="AG74" s="44"/>
      <c r="AH74" s="15"/>
      <c r="AI74" s="47">
        <f t="shared" si="56"/>
        <v>1828.0796131597544</v>
      </c>
      <c r="AJ74" s="47">
        <f t="shared" si="57"/>
        <v>1828.4332311189137</v>
      </c>
      <c r="AK74" s="47">
        <f t="shared" si="51"/>
        <v>2.110634922480112</v>
      </c>
      <c r="AL74" s="47">
        <f t="shared" si="61"/>
        <v>2.1807305754902813</v>
      </c>
      <c r="AM74" s="88">
        <f t="shared" si="62"/>
        <v>-3.214319723765513</v>
      </c>
      <c r="AN74" s="48"/>
      <c r="AO74" s="15"/>
      <c r="AP74" s="15"/>
      <c r="AQ74" s="35">
        <f t="shared" si="39"/>
        <v>5</v>
      </c>
      <c r="AR74" s="61" t="str">
        <f t="shared" si="40"/>
        <v xml:space="preserve"> </v>
      </c>
      <c r="AS74" s="61">
        <f t="shared" si="41"/>
        <v>5.3386519922038467E-2</v>
      </c>
      <c r="AT74" s="68"/>
      <c r="AU74" s="61">
        <f t="shared" si="64"/>
        <v>0.85620383392303179</v>
      </c>
      <c r="AV74" s="61">
        <f t="shared" si="65"/>
        <v>0.55000000000000004</v>
      </c>
      <c r="AW74" s="61"/>
      <c r="AX74" s="61"/>
      <c r="AY74" s="44"/>
      <c r="AZ74" s="15"/>
      <c r="BA74" s="47">
        <f t="shared" si="58"/>
        <v>1916.4841034792639</v>
      </c>
      <c r="BB74" s="47">
        <f t="shared" si="59"/>
        <v>1917.5449573567414</v>
      </c>
      <c r="BC74" s="47">
        <f t="shared" si="52"/>
        <v>8.1830026290812938</v>
      </c>
      <c r="BD74" s="47">
        <f t="shared" si="63"/>
        <v>8.3813246168336502</v>
      </c>
      <c r="BE74" s="88">
        <f t="shared" si="31"/>
        <v>-2.3662368040730963</v>
      </c>
      <c r="BF74" s="48"/>
      <c r="BG74" s="15"/>
      <c r="BH74" s="15"/>
      <c r="BI74" s="35">
        <f t="shared" si="42"/>
        <v>8</v>
      </c>
      <c r="BJ74" s="61" t="str">
        <f t="shared" si="43"/>
        <v xml:space="preserve"> </v>
      </c>
      <c r="BK74" s="61">
        <f t="shared" si="44"/>
        <v>3.256275524575214</v>
      </c>
      <c r="BL74" s="68"/>
      <c r="BM74" s="61">
        <f t="shared" si="24"/>
        <v>-0.50000015804535058</v>
      </c>
      <c r="BN74" s="61">
        <f t="shared" si="25"/>
        <v>0</v>
      </c>
      <c r="BO74" s="72"/>
      <c r="BP74" s="61"/>
      <c r="BQ74" s="44"/>
      <c r="BR74" s="15"/>
      <c r="BS74" s="15"/>
      <c r="BT74" s="15"/>
      <c r="BU74" s="15"/>
      <c r="BV74" s="15"/>
      <c r="BW74" s="15"/>
      <c r="BX74" s="15"/>
      <c r="BY74" s="15"/>
      <c r="BZ74" s="15"/>
    </row>
    <row r="75" spans="1:78" s="1" customFormat="1" ht="14.1" customHeight="1">
      <c r="A75" s="7"/>
      <c r="B75" s="8">
        <f t="shared" si="53"/>
        <v>1792.1250000003424</v>
      </c>
      <c r="C75" s="9"/>
      <c r="D75" s="9"/>
      <c r="E75" s="9"/>
      <c r="F75" s="10">
        <f t="shared" si="60"/>
        <v>89.6666666666667</v>
      </c>
      <c r="G75" s="10">
        <f t="shared" si="32"/>
        <v>91.797297297297291</v>
      </c>
      <c r="H75" s="11"/>
      <c r="I75" s="10"/>
      <c r="J75" s="10"/>
      <c r="K75" s="27"/>
      <c r="L75" s="31">
        <f t="shared" si="49"/>
        <v>1792.1250000003424</v>
      </c>
      <c r="M75" s="30">
        <f t="shared" si="36"/>
        <v>1.9656808843104343</v>
      </c>
      <c r="N75" s="13"/>
      <c r="O75" s="14"/>
      <c r="P75" s="47">
        <f t="shared" si="54"/>
        <v>1800.9689026926908</v>
      </c>
      <c r="Q75" s="47">
        <f t="shared" si="55"/>
        <v>1801.0867753457439</v>
      </c>
      <c r="R75" s="47">
        <f t="shared" si="50"/>
        <v>2.7935885564365224</v>
      </c>
      <c r="S75" s="47"/>
      <c r="T75" s="47"/>
      <c r="U75" s="48"/>
      <c r="V75" s="33"/>
      <c r="W75" s="33"/>
      <c r="X75" s="35">
        <f t="shared" si="45"/>
        <v>6</v>
      </c>
      <c r="Y75" s="61"/>
      <c r="Z75" s="61"/>
      <c r="AA75" s="68"/>
      <c r="AB75" s="61">
        <f t="shared" si="66"/>
        <v>0.83581215853931912</v>
      </c>
      <c r="AC75" s="61">
        <f t="shared" si="67"/>
        <v>-0.432</v>
      </c>
      <c r="AD75" s="61"/>
      <c r="AE75" s="84"/>
      <c r="AF75" s="61"/>
      <c r="AG75" s="44"/>
      <c r="AH75" s="15"/>
      <c r="AI75" s="47">
        <f t="shared" si="56"/>
        <v>1828.7868490780727</v>
      </c>
      <c r="AJ75" s="47">
        <f t="shared" si="57"/>
        <v>1829.1404670372319</v>
      </c>
      <c r="AK75" s="47">
        <f t="shared" si="51"/>
        <v>2.0848538046352947</v>
      </c>
      <c r="AL75" s="47">
        <f t="shared" si="61"/>
        <v>2.1864597122234604</v>
      </c>
      <c r="AM75" s="88">
        <f t="shared" si="62"/>
        <v>-4.6470514421160019</v>
      </c>
      <c r="AN75" s="48"/>
      <c r="AO75" s="15"/>
      <c r="AP75" s="15"/>
      <c r="AQ75" s="35">
        <f t="shared" si="39"/>
        <v>6</v>
      </c>
      <c r="AR75" s="61" t="str">
        <f t="shared" si="40"/>
        <v xml:space="preserve"> </v>
      </c>
      <c r="AS75" s="61">
        <f t="shared" si="41"/>
        <v>1.6722560661948549</v>
      </c>
      <c r="AT75" s="68"/>
      <c r="AU75" s="61">
        <f t="shared" si="64"/>
        <v>0.32380157722878516</v>
      </c>
      <c r="AV75" s="61">
        <f t="shared" si="65"/>
        <v>0.55000000000000004</v>
      </c>
      <c r="AW75" s="61"/>
      <c r="AX75" s="61"/>
      <c r="AY75" s="44"/>
      <c r="AZ75" s="15"/>
      <c r="BA75" s="47">
        <f t="shared" si="58"/>
        <v>1918.6058112342187</v>
      </c>
      <c r="BB75" s="47">
        <f t="shared" si="59"/>
        <v>1919.6666651116961</v>
      </c>
      <c r="BC75" s="47">
        <f t="shared" si="52"/>
        <v>7.9701553819461726</v>
      </c>
      <c r="BD75" s="47">
        <f t="shared" si="63"/>
        <v>9.5036609826018061</v>
      </c>
      <c r="BE75" s="88">
        <f t="shared" si="31"/>
        <v>-16.135945962960974</v>
      </c>
      <c r="BF75" s="48"/>
      <c r="BG75" s="15"/>
      <c r="BH75" s="15"/>
      <c r="BI75" s="35">
        <f t="shared" si="42"/>
        <v>9</v>
      </c>
      <c r="BJ75" s="61" t="str">
        <f t="shared" si="43"/>
        <v xml:space="preserve"> </v>
      </c>
      <c r="BK75" s="61">
        <f t="shared" si="44"/>
        <v>2.3413393499896351</v>
      </c>
      <c r="BL75" s="68"/>
      <c r="BM75" s="61">
        <f t="shared" ref="BM75:BM127" si="68" xml:space="preserve"> SIN((2*PI()*(BB75-2000+BN75)/19.0953697945932) + 5.663651193)</f>
        <v>-0.93969268320287214</v>
      </c>
      <c r="BN75" s="61">
        <f t="shared" ref="BN75:BN127" si="69">BN74</f>
        <v>0</v>
      </c>
      <c r="BO75" s="72"/>
      <c r="BP75" s="61"/>
      <c r="BQ75" s="44"/>
      <c r="BR75" s="15"/>
      <c r="BS75" s="15"/>
      <c r="BT75" s="15"/>
      <c r="BU75" s="15"/>
      <c r="BV75" s="15"/>
      <c r="BW75" s="15"/>
      <c r="BX75" s="15"/>
      <c r="BY75" s="15"/>
      <c r="BZ75" s="15"/>
    </row>
    <row r="76" spans="1:78" s="1" customFormat="1" ht="14.1" customHeight="1">
      <c r="A76" s="7"/>
      <c r="B76" s="8">
        <f t="shared" si="53"/>
        <v>1792.2083333336757</v>
      </c>
      <c r="C76" s="9"/>
      <c r="D76" s="9"/>
      <c r="E76" s="9"/>
      <c r="F76" s="10">
        <f t="shared" si="60"/>
        <v>90.333333333333371</v>
      </c>
      <c r="G76" s="10">
        <f t="shared" si="32"/>
        <v>92.159909909909913</v>
      </c>
      <c r="H76" s="11"/>
      <c r="I76" s="10"/>
      <c r="J76" s="10"/>
      <c r="K76" s="27"/>
      <c r="L76" s="31">
        <f t="shared" si="49"/>
        <v>1792.2083333336757</v>
      </c>
      <c r="M76" s="30">
        <f t="shared" si="36"/>
        <v>1.9734456083492486</v>
      </c>
      <c r="N76" s="13"/>
      <c r="O76" s="14"/>
      <c r="P76" s="47">
        <f t="shared" si="54"/>
        <v>1801.2046479987969</v>
      </c>
      <c r="Q76" s="47">
        <f t="shared" si="55"/>
        <v>1801.32252065185</v>
      </c>
      <c r="R76" s="47">
        <f t="shared" si="50"/>
        <v>2.7803660191240489</v>
      </c>
      <c r="S76" s="47"/>
      <c r="T76" s="47"/>
      <c r="U76" s="48"/>
      <c r="V76" s="33"/>
      <c r="W76" s="33"/>
      <c r="X76" s="35">
        <f t="shared" si="45"/>
        <v>7</v>
      </c>
      <c r="Y76" s="61"/>
      <c r="Z76" s="61"/>
      <c r="AA76" s="68"/>
      <c r="AB76" s="61">
        <f t="shared" si="66"/>
        <v>0.99316963006534109</v>
      </c>
      <c r="AC76" s="61">
        <f t="shared" si="67"/>
        <v>-0.432</v>
      </c>
      <c r="AD76" s="61"/>
      <c r="AE76" s="84"/>
      <c r="AF76" s="61"/>
      <c r="AG76" s="44"/>
      <c r="AH76" s="15"/>
      <c r="AI76" s="47">
        <f t="shared" si="56"/>
        <v>1829.4940849963909</v>
      </c>
      <c r="AJ76" s="47">
        <f t="shared" si="57"/>
        <v>1829.8477029555502</v>
      </c>
      <c r="AK76" s="47">
        <f t="shared" si="51"/>
        <v>2.0966572045554366</v>
      </c>
      <c r="AL76" s="47">
        <f t="shared" si="61"/>
        <v>2.2083063626608137</v>
      </c>
      <c r="AM76" s="88">
        <f t="shared" si="62"/>
        <v>-5.0558726811278927</v>
      </c>
      <c r="AN76" s="48"/>
      <c r="AO76" s="15"/>
      <c r="AP76" s="15"/>
      <c r="AQ76" s="35">
        <f t="shared" si="39"/>
        <v>7</v>
      </c>
      <c r="AR76" s="61" t="str">
        <f t="shared" si="40"/>
        <v xml:space="preserve"> </v>
      </c>
      <c r="AS76" s="61">
        <f t="shared" si="41"/>
        <v>1.6722560661948549</v>
      </c>
      <c r="AT76" s="68"/>
      <c r="AU76" s="61">
        <f t="shared" si="64"/>
        <v>-0.36011103610449724</v>
      </c>
      <c r="AV76" s="61">
        <f t="shared" si="65"/>
        <v>0.55000000000000004</v>
      </c>
      <c r="AW76" s="61"/>
      <c r="AX76" s="61"/>
      <c r="AY76" s="44"/>
      <c r="AZ76" s="15"/>
      <c r="BA76" s="47">
        <f t="shared" si="58"/>
        <v>1920.7275189891734</v>
      </c>
      <c r="BB76" s="47">
        <f t="shared" si="59"/>
        <v>1921.7883728666509</v>
      </c>
      <c r="BC76" s="47">
        <f t="shared" si="52"/>
        <v>7.2926536865342895</v>
      </c>
      <c r="BD76" s="47">
        <f t="shared" si="63"/>
        <v>11.109761654615868</v>
      </c>
      <c r="BE76" s="88">
        <f t="shared" si="31"/>
        <v>-34.358144546653278</v>
      </c>
      <c r="BF76" s="48"/>
      <c r="BG76" s="15"/>
      <c r="BH76" s="15"/>
      <c r="BI76" s="35">
        <f t="shared" si="42"/>
        <v>1</v>
      </c>
      <c r="BJ76" s="61" t="str">
        <f t="shared" si="43"/>
        <v xml:space="preserve"> </v>
      </c>
      <c r="BK76" s="61">
        <f t="shared" si="44"/>
        <v>49.159513150687026</v>
      </c>
      <c r="BL76" s="68"/>
      <c r="BM76" s="61">
        <f t="shared" si="68"/>
        <v>-0.93969255836891974</v>
      </c>
      <c r="BN76" s="61">
        <f t="shared" si="69"/>
        <v>0</v>
      </c>
      <c r="BO76" s="72"/>
      <c r="BP76" s="61"/>
      <c r="BQ76" s="44"/>
      <c r="BR76" s="15"/>
      <c r="BS76" s="15"/>
      <c r="BT76" s="15"/>
      <c r="BU76" s="15"/>
      <c r="BV76" s="15"/>
      <c r="BW76" s="15"/>
      <c r="BX76" s="15"/>
      <c r="BY76" s="15"/>
      <c r="BZ76" s="15"/>
    </row>
    <row r="77" spans="1:78" s="1" customFormat="1" ht="14.1" customHeight="1">
      <c r="A77" s="7"/>
      <c r="B77" s="8">
        <f t="shared" si="53"/>
        <v>1792.2916666670089</v>
      </c>
      <c r="C77" s="9"/>
      <c r="D77" s="9"/>
      <c r="E77" s="9"/>
      <c r="F77" s="10">
        <f t="shared" si="60"/>
        <v>91.000000000000043</v>
      </c>
      <c r="G77" s="10">
        <f t="shared" si="32"/>
        <v>92.547297297297291</v>
      </c>
      <c r="H77" s="11"/>
      <c r="I77" s="10"/>
      <c r="J77" s="10"/>
      <c r="K77" s="27"/>
      <c r="L77" s="31">
        <f t="shared" si="49"/>
        <v>1792.2916666670089</v>
      </c>
      <c r="M77" s="30">
        <f t="shared" si="36"/>
        <v>1.981740841483882</v>
      </c>
      <c r="N77" s="13"/>
      <c r="O77" s="14"/>
      <c r="P77" s="47">
        <f t="shared" si="54"/>
        <v>1801.440393304903</v>
      </c>
      <c r="Q77" s="47">
        <f t="shared" si="55"/>
        <v>1801.5582659579561</v>
      </c>
      <c r="R77" s="47">
        <f t="shared" si="50"/>
        <v>2.7637273247551626</v>
      </c>
      <c r="S77" s="47"/>
      <c r="T77" s="47"/>
      <c r="U77" s="48"/>
      <c r="V77" s="33"/>
      <c r="W77" s="33"/>
      <c r="X77" s="35">
        <f t="shared" si="45"/>
        <v>8</v>
      </c>
      <c r="Y77" s="61"/>
      <c r="Z77" s="61"/>
      <c r="AA77" s="68"/>
      <c r="AB77" s="61">
        <f t="shared" si="66"/>
        <v>0.68581199383287128</v>
      </c>
      <c r="AC77" s="61">
        <f t="shared" si="67"/>
        <v>-0.432</v>
      </c>
      <c r="AD77" s="61"/>
      <c r="AE77" s="84"/>
      <c r="AF77" s="61"/>
      <c r="AG77" s="44"/>
      <c r="AH77" s="15"/>
      <c r="AI77" s="47">
        <f t="shared" si="56"/>
        <v>1830.2013209147092</v>
      </c>
      <c r="AJ77" s="47">
        <f t="shared" si="57"/>
        <v>1830.5549388738684</v>
      </c>
      <c r="AK77" s="47">
        <f t="shared" si="51"/>
        <v>2.2091001663858214</v>
      </c>
      <c r="AL77" s="47">
        <f t="shared" si="61"/>
        <v>2.2375732813372147</v>
      </c>
      <c r="AM77" s="88">
        <f t="shared" si="62"/>
        <v>-1.2724997741471622</v>
      </c>
      <c r="AN77" s="48"/>
      <c r="AO77" s="15"/>
      <c r="AP77" s="15"/>
      <c r="AQ77" s="35">
        <f t="shared" si="39"/>
        <v>8</v>
      </c>
      <c r="AR77" s="61" t="str">
        <f t="shared" si="40"/>
        <v xml:space="preserve"> </v>
      </c>
      <c r="AS77" s="61">
        <f t="shared" si="41"/>
        <v>1.6722560661948549</v>
      </c>
      <c r="AT77" s="68"/>
      <c r="AU77" s="61">
        <f t="shared" si="64"/>
        <v>-0.87552369345612768</v>
      </c>
      <c r="AV77" s="61">
        <f t="shared" si="65"/>
        <v>0.55000000000000004</v>
      </c>
      <c r="AW77" s="61"/>
      <c r="AX77" s="61"/>
      <c r="AY77" s="44"/>
      <c r="AZ77" s="15"/>
      <c r="BA77" s="47">
        <f t="shared" si="58"/>
        <v>1922.8492267441281</v>
      </c>
      <c r="BB77" s="47">
        <f t="shared" si="59"/>
        <v>1923.9100806216056</v>
      </c>
      <c r="BC77" s="47">
        <f t="shared" si="52"/>
        <v>8.2965824155182712</v>
      </c>
      <c r="BD77" s="47">
        <f t="shared" si="63"/>
        <v>11.218411173673395</v>
      </c>
      <c r="BE77" s="88">
        <f t="shared" si="31"/>
        <v>-26.044942665427286</v>
      </c>
      <c r="BF77" s="48"/>
      <c r="BG77" s="15"/>
      <c r="BH77" s="15"/>
      <c r="BI77" s="35">
        <f t="shared" si="42"/>
        <v>2</v>
      </c>
      <c r="BJ77" s="61" t="str">
        <f t="shared" si="43"/>
        <v xml:space="preserve"> </v>
      </c>
      <c r="BK77" s="61">
        <f t="shared" si="44"/>
        <v>78.818163440334828</v>
      </c>
      <c r="BL77" s="68"/>
      <c r="BM77" s="61">
        <f t="shared" si="68"/>
        <v>-0.49999984195468711</v>
      </c>
      <c r="BN77" s="61">
        <f t="shared" si="69"/>
        <v>0</v>
      </c>
      <c r="BO77" s="72"/>
      <c r="BP77" s="61"/>
      <c r="BQ77" s="44"/>
      <c r="BR77" s="15"/>
      <c r="BS77" s="15"/>
      <c r="BT77" s="15"/>
      <c r="BU77" s="15"/>
      <c r="BV77" s="15"/>
      <c r="BW77" s="15"/>
      <c r="BX77" s="15"/>
      <c r="BY77" s="15"/>
      <c r="BZ77" s="15"/>
    </row>
    <row r="78" spans="1:78" s="1" customFormat="1" ht="14.1" customHeight="1">
      <c r="A78" s="7"/>
      <c r="B78" s="8">
        <f t="shared" si="53"/>
        <v>1792.3750000003422</v>
      </c>
      <c r="C78" s="9"/>
      <c r="D78" s="9"/>
      <c r="E78" s="9"/>
      <c r="F78" s="10">
        <f t="shared" si="60"/>
        <v>91.666666666666714</v>
      </c>
      <c r="G78" s="10">
        <f t="shared" si="32"/>
        <v>92.959459459459453</v>
      </c>
      <c r="H78" s="11"/>
      <c r="I78" s="10"/>
      <c r="J78" s="10"/>
      <c r="K78" s="27"/>
      <c r="L78" s="31">
        <f t="shared" si="49"/>
        <v>1792.3750000003422</v>
      </c>
      <c r="M78" s="30">
        <f t="shared" si="36"/>
        <v>1.9905665837143351</v>
      </c>
      <c r="N78" s="13"/>
      <c r="O78" s="14"/>
      <c r="P78" s="47">
        <f t="shared" si="54"/>
        <v>1801.676138611009</v>
      </c>
      <c r="Q78" s="47">
        <f t="shared" si="55"/>
        <v>1801.7940112640622</v>
      </c>
      <c r="R78" s="47">
        <f t="shared" si="50"/>
        <v>2.7462205245931162</v>
      </c>
      <c r="S78" s="47"/>
      <c r="T78" s="47"/>
      <c r="U78" s="48"/>
      <c r="V78" s="33"/>
      <c r="W78" s="33"/>
      <c r="X78" s="35">
        <f t="shared" si="45"/>
        <v>9</v>
      </c>
      <c r="Y78" s="61"/>
      <c r="Z78" s="61"/>
      <c r="AA78" s="68"/>
      <c r="AB78" s="61">
        <f t="shared" si="66"/>
        <v>5.7555303734707984E-2</v>
      </c>
      <c r="AC78" s="61">
        <f t="shared" si="67"/>
        <v>-0.432</v>
      </c>
      <c r="AD78" s="61"/>
      <c r="AE78" s="84"/>
      <c r="AF78" s="61"/>
      <c r="AG78" s="44"/>
      <c r="AH78" s="15"/>
      <c r="AI78" s="47">
        <f t="shared" si="56"/>
        <v>1830.9085568330274</v>
      </c>
      <c r="AJ78" s="47">
        <f t="shared" si="57"/>
        <v>1831.2621747921867</v>
      </c>
      <c r="AK78" s="47">
        <f t="shared" si="51"/>
        <v>2.3007318498613727</v>
      </c>
      <c r="AL78" s="47">
        <f t="shared" si="61"/>
        <v>2.2628905257727885</v>
      </c>
      <c r="AM78" s="88">
        <f t="shared" si="62"/>
        <v>1.6722560661948549</v>
      </c>
      <c r="AN78" s="48"/>
      <c r="AO78" s="15"/>
      <c r="AP78" s="15"/>
      <c r="AQ78" s="35">
        <f t="shared" si="39"/>
        <v>9</v>
      </c>
      <c r="AR78" s="61">
        <f t="shared" si="40"/>
        <v>1.6722560661948549</v>
      </c>
      <c r="AS78" s="61">
        <f t="shared" si="41"/>
        <v>1.6722560661948549</v>
      </c>
      <c r="AT78" s="68"/>
      <c r="AU78" s="61">
        <f t="shared" si="64"/>
        <v>-0.98126908427765991</v>
      </c>
      <c r="AV78" s="61">
        <f t="shared" si="65"/>
        <v>0.55000000000000004</v>
      </c>
      <c r="AW78" s="61"/>
      <c r="AX78" s="61"/>
      <c r="AY78" s="44"/>
      <c r="AZ78" s="15"/>
      <c r="BA78" s="47">
        <f t="shared" si="58"/>
        <v>1924.9709344990829</v>
      </c>
      <c r="BB78" s="47">
        <f t="shared" si="59"/>
        <v>1926.0317883765604</v>
      </c>
      <c r="BC78" s="47">
        <f t="shared" si="52"/>
        <v>11.710880738976957</v>
      </c>
      <c r="BD78" s="47">
        <f t="shared" si="63"/>
        <v>11.442962163049065</v>
      </c>
      <c r="BE78" s="88">
        <f t="shared" si="31"/>
        <v>2.3413393499896351</v>
      </c>
      <c r="BF78" s="48"/>
      <c r="BG78" s="15"/>
      <c r="BH78" s="15"/>
      <c r="BI78" s="35">
        <f t="shared" si="42"/>
        <v>3</v>
      </c>
      <c r="BJ78" s="61" t="str">
        <f t="shared" si="43"/>
        <v xml:space="preserve"> </v>
      </c>
      <c r="BK78" s="61">
        <f t="shared" si="44"/>
        <v>78.818163440334828</v>
      </c>
      <c r="BL78" s="68"/>
      <c r="BM78" s="61">
        <f t="shared" si="68"/>
        <v>0.17364835738939832</v>
      </c>
      <c r="BN78" s="61">
        <f t="shared" si="69"/>
        <v>0</v>
      </c>
      <c r="BO78" s="72"/>
      <c r="BP78" s="61"/>
      <c r="BQ78" s="44"/>
      <c r="BR78" s="15"/>
      <c r="BS78" s="15"/>
      <c r="BT78" s="15"/>
      <c r="BU78" s="15"/>
      <c r="BV78" s="15"/>
      <c r="BW78" s="15"/>
      <c r="BX78" s="15"/>
      <c r="BY78" s="15"/>
      <c r="BZ78" s="15"/>
    </row>
    <row r="79" spans="1:78" s="1" customFormat="1" ht="14.1" customHeight="1">
      <c r="A79" s="7"/>
      <c r="B79" s="8">
        <f t="shared" si="53"/>
        <v>1792.4583333336755</v>
      </c>
      <c r="C79" s="9"/>
      <c r="D79" s="9"/>
      <c r="E79" s="9"/>
      <c r="F79" s="10">
        <f t="shared" si="60"/>
        <v>92.333333333333385</v>
      </c>
      <c r="G79" s="10">
        <f t="shared" si="32"/>
        <v>93.396396396396398</v>
      </c>
      <c r="H79" s="11"/>
      <c r="I79" s="10"/>
      <c r="J79" s="10"/>
      <c r="K79" s="27"/>
      <c r="L79" s="31">
        <f t="shared" si="49"/>
        <v>1792.4583333336755</v>
      </c>
      <c r="M79" s="30">
        <f t="shared" si="36"/>
        <v>1.999922835040608</v>
      </c>
      <c r="N79" s="13"/>
      <c r="O79" s="14"/>
      <c r="P79" s="47">
        <f t="shared" si="54"/>
        <v>1801.9118839171151</v>
      </c>
      <c r="Q79" s="47">
        <f t="shared" si="55"/>
        <v>1802.0297565701683</v>
      </c>
      <c r="R79" s="47">
        <f t="shared" si="50"/>
        <v>2.7394076371317659</v>
      </c>
      <c r="S79" s="47"/>
      <c r="T79" s="47"/>
      <c r="U79" s="48"/>
      <c r="V79" s="33"/>
      <c r="W79" s="33"/>
      <c r="X79" s="35">
        <f t="shared" si="45"/>
        <v>1</v>
      </c>
      <c r="Y79" s="61"/>
      <c r="Z79" s="61"/>
      <c r="AA79" s="68"/>
      <c r="AB79" s="61">
        <f t="shared" si="66"/>
        <v>-0.59763215263687419</v>
      </c>
      <c r="AC79" s="61">
        <f t="shared" si="67"/>
        <v>-0.432</v>
      </c>
      <c r="AD79" s="61"/>
      <c r="AE79" s="84"/>
      <c r="AF79" s="61"/>
      <c r="AG79" s="44"/>
      <c r="AH79" s="15"/>
      <c r="AI79" s="47">
        <f t="shared" si="56"/>
        <v>1831.6157927513457</v>
      </c>
      <c r="AJ79" s="47">
        <f t="shared" si="57"/>
        <v>1831.9694107105049</v>
      </c>
      <c r="AK79" s="47">
        <f t="shared" si="51"/>
        <v>2.338316360481965</v>
      </c>
      <c r="AL79" s="47">
        <f t="shared" si="61"/>
        <v>2.3213030333354023</v>
      </c>
      <c r="AM79" s="88">
        <f t="shared" si="62"/>
        <v>0.7329214196613032</v>
      </c>
      <c r="AN79" s="48"/>
      <c r="AO79" s="15"/>
      <c r="AP79" s="15"/>
      <c r="AQ79" s="35">
        <f t="shared" si="39"/>
        <v>1</v>
      </c>
      <c r="AR79" s="61" t="str">
        <f t="shared" si="40"/>
        <v xml:space="preserve"> </v>
      </c>
      <c r="AS79" s="61">
        <f t="shared" si="41"/>
        <v>1.6722560661948549</v>
      </c>
      <c r="AT79" s="68"/>
      <c r="AU79" s="61">
        <f t="shared" si="64"/>
        <v>-0.6278677649745904</v>
      </c>
      <c r="AV79" s="61">
        <f t="shared" si="65"/>
        <v>0.55000000000000004</v>
      </c>
      <c r="AW79" s="61"/>
      <c r="AX79" s="61"/>
      <c r="AY79" s="44"/>
      <c r="AZ79" s="15"/>
      <c r="BA79" s="47">
        <f t="shared" si="58"/>
        <v>1927.0926422540376</v>
      </c>
      <c r="BB79" s="47">
        <f t="shared" si="59"/>
        <v>1928.1534961315151</v>
      </c>
      <c r="BC79" s="47">
        <f t="shared" si="52"/>
        <v>18.208076923076927</v>
      </c>
      <c r="BD79" s="47">
        <f t="shared" si="63"/>
        <v>12.20711742648448</v>
      </c>
      <c r="BE79" s="88">
        <f t="shared" si="31"/>
        <v>49.159513150687026</v>
      </c>
      <c r="BF79" s="48"/>
      <c r="BG79" s="15"/>
      <c r="BH79" s="15"/>
      <c r="BI79" s="35">
        <f t="shared" si="42"/>
        <v>4</v>
      </c>
      <c r="BJ79" s="61" t="str">
        <f t="shared" si="43"/>
        <v xml:space="preserve"> </v>
      </c>
      <c r="BK79" s="61">
        <f t="shared" si="44"/>
        <v>78.818163440334828</v>
      </c>
      <c r="BL79" s="68"/>
      <c r="BM79" s="61">
        <f t="shared" si="68"/>
        <v>0.76604456042446512</v>
      </c>
      <c r="BN79" s="61">
        <f t="shared" si="69"/>
        <v>0</v>
      </c>
      <c r="BO79" s="72"/>
      <c r="BP79" s="61"/>
      <c r="BQ79" s="44"/>
      <c r="BR79" s="15"/>
      <c r="BS79" s="15"/>
      <c r="BT79" s="15"/>
      <c r="BU79" s="15"/>
      <c r="BV79" s="15"/>
      <c r="BW79" s="15"/>
      <c r="BX79" s="15"/>
      <c r="BY79" s="15"/>
      <c r="BZ79" s="15"/>
    </row>
    <row r="80" spans="1:78" s="1" customFormat="1" ht="14.1" customHeight="1">
      <c r="A80" s="7"/>
      <c r="B80" s="8">
        <f t="shared" si="53"/>
        <v>1792.5416666670087</v>
      </c>
      <c r="C80" s="9"/>
      <c r="D80" s="9"/>
      <c r="E80" s="9"/>
      <c r="F80" s="10">
        <v>93</v>
      </c>
      <c r="G80" s="10">
        <f t="shared" si="32"/>
        <v>93.858108108108112</v>
      </c>
      <c r="H80" s="11"/>
      <c r="I80" s="10"/>
      <c r="J80" s="10"/>
      <c r="K80" s="27"/>
      <c r="L80" s="31">
        <f t="shared" si="49"/>
        <v>1792.5416666670087</v>
      </c>
      <c r="M80" s="30">
        <f t="shared" si="36"/>
        <v>2.0098095954627002</v>
      </c>
      <c r="N80" s="13"/>
      <c r="O80" s="14"/>
      <c r="P80" s="47">
        <f t="shared" si="54"/>
        <v>1802.1476292232212</v>
      </c>
      <c r="Q80" s="79">
        <f t="shared" si="55"/>
        <v>1802.2655018762744</v>
      </c>
      <c r="R80" s="47">
        <f t="shared" si="50"/>
        <v>2.7654982848021099</v>
      </c>
      <c r="S80" s="47">
        <f t="shared" ref="S80:S134" si="70">AVERAGE(R76:R84)</f>
        <v>2.794202731999365</v>
      </c>
      <c r="T80" s="88">
        <f t="shared" ref="T80:T134" si="71">100*((R80/S80)-1)</f>
        <v>-1.0272857752420816</v>
      </c>
      <c r="U80" s="48"/>
      <c r="V80" s="33"/>
      <c r="W80" s="33"/>
      <c r="X80" s="35">
        <f t="shared" si="45"/>
        <v>2</v>
      </c>
      <c r="Y80" s="61" t="str">
        <f t="shared" ref="Y80:Y97" si="72">IF(T80=Z80, T80," ")</f>
        <v xml:space="preserve"> </v>
      </c>
      <c r="Z80" s="61">
        <f t="shared" ref="Z80:Z97" si="73">MAX(T77:T83)</f>
        <v>5.8736670563549698</v>
      </c>
      <c r="AA80" s="68"/>
      <c r="AB80" s="61">
        <f t="shared" si="66"/>
        <v>-0.9731808828481141</v>
      </c>
      <c r="AC80" s="61">
        <f t="shared" si="67"/>
        <v>-0.432</v>
      </c>
      <c r="AD80" s="61"/>
      <c r="AE80" s="84"/>
      <c r="AF80" s="61"/>
      <c r="AG80" s="44"/>
      <c r="AH80" s="15"/>
      <c r="AI80" s="47">
        <f t="shared" si="56"/>
        <v>1832.3230286696639</v>
      </c>
      <c r="AJ80" s="47">
        <f t="shared" si="57"/>
        <v>1832.6766466288232</v>
      </c>
      <c r="AK80" s="47">
        <f t="shared" si="51"/>
        <v>2.3957803039157977</v>
      </c>
      <c r="AL80" s="47">
        <f t="shared" si="61"/>
        <v>2.4453752374694591</v>
      </c>
      <c r="AM80" s="88">
        <f t="shared" si="62"/>
        <v>-2.028111383224096</v>
      </c>
      <c r="AN80" s="48"/>
      <c r="AO80" s="15"/>
      <c r="AP80" s="15"/>
      <c r="AQ80" s="35">
        <f t="shared" si="39"/>
        <v>2</v>
      </c>
      <c r="AR80" s="61" t="str">
        <f t="shared" si="40"/>
        <v xml:space="preserve"> </v>
      </c>
      <c r="AS80" s="61">
        <f t="shared" si="41"/>
        <v>2.1883009673672849</v>
      </c>
      <c r="AT80" s="68"/>
      <c r="AU80" s="61">
        <f t="shared" si="64"/>
        <v>1.9319859533012851E-2</v>
      </c>
      <c r="AV80" s="61">
        <f t="shared" si="65"/>
        <v>0.55000000000000004</v>
      </c>
      <c r="AW80" s="61"/>
      <c r="AX80" s="61"/>
      <c r="AY80" s="44"/>
      <c r="AZ80" s="15"/>
      <c r="BA80" s="47">
        <f t="shared" si="58"/>
        <v>1929.2143500089924</v>
      </c>
      <c r="BB80" s="47">
        <f t="shared" si="59"/>
        <v>1930.2752038864699</v>
      </c>
      <c r="BC80" s="47">
        <f t="shared" si="52"/>
        <v>22.616000000000003</v>
      </c>
      <c r="BD80" s="47">
        <f t="shared" si="63"/>
        <v>12.64748477720841</v>
      </c>
      <c r="BE80" s="88">
        <f t="shared" ref="BE80:BE112" si="74">100*((BC80/BD80)-1)</f>
        <v>78.818163440334828</v>
      </c>
      <c r="BF80" s="48"/>
      <c r="BG80" s="15"/>
      <c r="BH80" s="15"/>
      <c r="BI80" s="90">
        <f t="shared" si="42"/>
        <v>5</v>
      </c>
      <c r="BJ80" s="61">
        <f t="shared" si="43"/>
        <v>78.818163440334828</v>
      </c>
      <c r="BK80" s="61">
        <f t="shared" si="44"/>
        <v>78.818163440334828</v>
      </c>
      <c r="BL80" s="68"/>
      <c r="BM80" s="61">
        <f t="shared" si="68"/>
        <v>0.99999999999998335</v>
      </c>
      <c r="BN80" s="61">
        <f t="shared" si="69"/>
        <v>0</v>
      </c>
      <c r="BO80" s="72"/>
      <c r="BP80" s="61"/>
      <c r="BQ80" s="44"/>
      <c r="BR80" s="15"/>
      <c r="BS80" s="15"/>
      <c r="BT80" s="15"/>
      <c r="BU80" s="15"/>
      <c r="BV80" s="15"/>
      <c r="BW80" s="15"/>
      <c r="BX80" s="15"/>
      <c r="BY80" s="15"/>
      <c r="BZ80" s="15"/>
    </row>
    <row r="81" spans="1:78" s="1" customFormat="1" ht="14.1" customHeight="1">
      <c r="A81" s="7"/>
      <c r="B81" s="8">
        <f t="shared" si="53"/>
        <v>1792.625000000342</v>
      </c>
      <c r="C81" s="9"/>
      <c r="D81" s="9"/>
      <c r="E81" s="9"/>
      <c r="F81" s="10">
        <f>F80+(9/12)</f>
        <v>93.75</v>
      </c>
      <c r="G81" s="10">
        <f t="shared" si="32"/>
        <v>94.344594594594597</v>
      </c>
      <c r="H81" s="11"/>
      <c r="I81" s="10"/>
      <c r="J81" s="10"/>
      <c r="K81" s="27"/>
      <c r="L81" s="31">
        <f t="shared" si="49"/>
        <v>1792.625000000342</v>
      </c>
      <c r="M81" s="30">
        <f t="shared" si="36"/>
        <v>2.0202268649806121</v>
      </c>
      <c r="N81" s="13"/>
      <c r="O81" s="14"/>
      <c r="P81" s="47">
        <f t="shared" si="54"/>
        <v>1802.3833745293273</v>
      </c>
      <c r="Q81" s="47">
        <f t="shared" si="55"/>
        <v>1802.5012471823804</v>
      </c>
      <c r="R81" s="47">
        <f t="shared" si="50"/>
        <v>2.7842474227263287</v>
      </c>
      <c r="S81" s="47">
        <f t="shared" si="70"/>
        <v>2.7779680957521915</v>
      </c>
      <c r="T81" s="88">
        <f t="shared" si="71"/>
        <v>0.22604028403849785</v>
      </c>
      <c r="U81" s="48"/>
      <c r="V81" s="33"/>
      <c r="W81" s="33"/>
      <c r="X81" s="35">
        <f t="shared" si="45"/>
        <v>3</v>
      </c>
      <c r="Y81" s="61" t="str">
        <f t="shared" si="72"/>
        <v xml:space="preserve"> </v>
      </c>
      <c r="Z81" s="61">
        <f t="shared" si="73"/>
        <v>5.8736670563549698</v>
      </c>
      <c r="AA81" s="68"/>
      <c r="AB81" s="61">
        <f t="shared" si="66"/>
        <v>-0.89336746227402264</v>
      </c>
      <c r="AC81" s="61">
        <f t="shared" si="67"/>
        <v>-0.432</v>
      </c>
      <c r="AD81" s="61"/>
      <c r="AE81" s="84"/>
      <c r="AF81" s="61"/>
      <c r="AG81" s="44"/>
      <c r="AH81" s="15"/>
      <c r="AI81" s="47">
        <f t="shared" si="56"/>
        <v>1833.0302645879822</v>
      </c>
      <c r="AJ81" s="47">
        <f t="shared" si="57"/>
        <v>1833.3838825471414</v>
      </c>
      <c r="AK81" s="47">
        <f t="shared" si="51"/>
        <v>2.432743585972847</v>
      </c>
      <c r="AL81" s="47">
        <f t="shared" si="61"/>
        <v>2.5410354228136871</v>
      </c>
      <c r="AM81" s="88">
        <f t="shared" si="62"/>
        <v>-4.2617208665642554</v>
      </c>
      <c r="AN81" s="48"/>
      <c r="AO81" s="15"/>
      <c r="AP81" s="15"/>
      <c r="AQ81" s="35">
        <f t="shared" si="39"/>
        <v>3</v>
      </c>
      <c r="AR81" s="61" t="str">
        <f t="shared" si="40"/>
        <v xml:space="preserve"> </v>
      </c>
      <c r="AS81" s="61">
        <f t="shared" si="41"/>
        <v>24.758511344651879</v>
      </c>
      <c r="AT81" s="68"/>
      <c r="AU81" s="61">
        <f t="shared" si="64"/>
        <v>0.65746750704877677</v>
      </c>
      <c r="AV81" s="61">
        <f t="shared" si="65"/>
        <v>0.55000000000000004</v>
      </c>
      <c r="AW81" s="61"/>
      <c r="AX81" s="61"/>
      <c r="AY81" s="44"/>
      <c r="AZ81" s="15"/>
      <c r="BA81" s="47">
        <f t="shared" si="58"/>
        <v>1931.3360577639471</v>
      </c>
      <c r="BB81" s="47">
        <f t="shared" si="59"/>
        <v>1932.3969116414246</v>
      </c>
      <c r="BC81" s="47">
        <f t="shared" si="52"/>
        <v>8.911999999999999</v>
      </c>
      <c r="BD81" s="47">
        <f t="shared" si="63"/>
        <v>13.036967700926821</v>
      </c>
      <c r="BE81" s="88">
        <f t="shared" si="74"/>
        <v>-31.640545528340692</v>
      </c>
      <c r="BF81" s="48"/>
      <c r="BG81" s="15"/>
      <c r="BH81" s="15"/>
      <c r="BI81" s="35">
        <f t="shared" si="42"/>
        <v>6</v>
      </c>
      <c r="BJ81" s="61" t="str">
        <f t="shared" si="43"/>
        <v xml:space="preserve"> </v>
      </c>
      <c r="BK81" s="61">
        <f t="shared" si="44"/>
        <v>78.818163440334828</v>
      </c>
      <c r="BL81" s="68"/>
      <c r="BM81" s="61">
        <f t="shared" si="68"/>
        <v>0.76604432581348936</v>
      </c>
      <c r="BN81" s="61">
        <f t="shared" si="69"/>
        <v>0</v>
      </c>
      <c r="BO81" s="72"/>
      <c r="BP81" s="61"/>
      <c r="BQ81" s="44"/>
      <c r="BR81" s="15"/>
      <c r="BS81" s="15"/>
      <c r="BT81" s="15"/>
      <c r="BU81" s="15"/>
      <c r="BV81" s="15"/>
      <c r="BW81" s="15"/>
      <c r="BX81" s="15"/>
      <c r="BY81" s="15"/>
      <c r="BZ81" s="15"/>
    </row>
    <row r="82" spans="1:78" s="1" customFormat="1" ht="14.1" customHeight="1">
      <c r="A82" s="7"/>
      <c r="B82" s="8">
        <f t="shared" si="53"/>
        <v>1792.7083333336752</v>
      </c>
      <c r="C82" s="9"/>
      <c r="D82" s="9"/>
      <c r="E82" s="9"/>
      <c r="F82" s="10">
        <f t="shared" ref="F82:F91" si="75">F81+(9/12)</f>
        <v>94.5</v>
      </c>
      <c r="G82" s="10">
        <f t="shared" si="32"/>
        <v>94.855855855855864</v>
      </c>
      <c r="H82" s="11"/>
      <c r="I82" s="10"/>
      <c r="J82" s="10"/>
      <c r="K82" s="27"/>
      <c r="L82" s="31">
        <f t="shared" si="49"/>
        <v>1792.7083333336752</v>
      </c>
      <c r="M82" s="30">
        <f t="shared" si="36"/>
        <v>2.0311746435943441</v>
      </c>
      <c r="N82" s="13"/>
      <c r="O82" s="14"/>
      <c r="P82" s="47">
        <f t="shared" si="54"/>
        <v>1802.6191198354334</v>
      </c>
      <c r="Q82" s="47">
        <f t="shared" si="55"/>
        <v>1802.7369924884865</v>
      </c>
      <c r="R82" s="47">
        <f t="shared" si="50"/>
        <v>2.8404948450298733</v>
      </c>
      <c r="S82" s="47">
        <f t="shared" si="70"/>
        <v>2.7635822032571613</v>
      </c>
      <c r="T82" s="88">
        <f t="shared" si="71"/>
        <v>2.7830777634210602</v>
      </c>
      <c r="U82" s="48"/>
      <c r="V82" s="33"/>
      <c r="W82" s="33"/>
      <c r="X82" s="35">
        <f t="shared" si="45"/>
        <v>4</v>
      </c>
      <c r="Y82" s="61" t="str">
        <f t="shared" si="72"/>
        <v xml:space="preserve"> </v>
      </c>
      <c r="Z82" s="61">
        <f t="shared" si="73"/>
        <v>5.8736670563549698</v>
      </c>
      <c r="AA82" s="68"/>
      <c r="AB82" s="61">
        <f t="shared" si="66"/>
        <v>-0.39553747742851353</v>
      </c>
      <c r="AC82" s="61">
        <f t="shared" si="67"/>
        <v>-0.432</v>
      </c>
      <c r="AD82" s="61"/>
      <c r="AE82" s="84"/>
      <c r="AF82" s="61"/>
      <c r="AG82" s="44"/>
      <c r="AH82" s="15"/>
      <c r="AI82" s="47">
        <f t="shared" si="56"/>
        <v>1833.7375005063004</v>
      </c>
      <c r="AJ82" s="47">
        <f t="shared" si="57"/>
        <v>1834.0911184654597</v>
      </c>
      <c r="AK82" s="47">
        <f t="shared" si="51"/>
        <v>2.3971965336664476</v>
      </c>
      <c r="AL82" s="47">
        <f t="shared" si="61"/>
        <v>2.5833898442867098</v>
      </c>
      <c r="AM82" s="88">
        <f t="shared" si="62"/>
        <v>-7.2073253300131039</v>
      </c>
      <c r="AN82" s="48"/>
      <c r="AO82" s="15"/>
      <c r="AP82" s="15"/>
      <c r="AQ82" s="35">
        <f t="shared" si="39"/>
        <v>4</v>
      </c>
      <c r="AR82" s="61" t="str">
        <f t="shared" si="40"/>
        <v xml:space="preserve"> </v>
      </c>
      <c r="AS82" s="61">
        <f t="shared" si="41"/>
        <v>24.758511344651879</v>
      </c>
      <c r="AT82" s="68"/>
      <c r="AU82" s="61">
        <f t="shared" si="64"/>
        <v>0.98797880107903424</v>
      </c>
      <c r="AV82" s="61">
        <f t="shared" si="65"/>
        <v>0.55000000000000004</v>
      </c>
      <c r="AW82" s="61"/>
      <c r="AX82" s="61"/>
      <c r="AY82" s="44"/>
      <c r="AZ82" s="15"/>
      <c r="BA82" s="47">
        <f t="shared" si="58"/>
        <v>1933.4577655189019</v>
      </c>
      <c r="BB82" s="47">
        <f t="shared" si="59"/>
        <v>1934.5186193963793</v>
      </c>
      <c r="BC82" s="47">
        <f t="shared" si="52"/>
        <v>9.7973076923076885</v>
      </c>
      <c r="BD82" s="47">
        <f t="shared" si="63"/>
        <v>13.227347432535902</v>
      </c>
      <c r="BE82" s="88">
        <f t="shared" si="74"/>
        <v>-25.931425463212609</v>
      </c>
      <c r="BF82" s="48"/>
      <c r="BG82" s="15"/>
      <c r="BH82" s="15"/>
      <c r="BI82" s="35">
        <f t="shared" si="42"/>
        <v>7</v>
      </c>
      <c r="BJ82" s="61" t="str">
        <f t="shared" si="43"/>
        <v xml:space="preserve"> </v>
      </c>
      <c r="BK82" s="61">
        <f t="shared" si="44"/>
        <v>78.818163440334828</v>
      </c>
      <c r="BL82" s="68"/>
      <c r="BM82" s="61">
        <f t="shared" si="68"/>
        <v>0.17364799794453328</v>
      </c>
      <c r="BN82" s="61">
        <f t="shared" si="69"/>
        <v>0</v>
      </c>
      <c r="BO82" s="72"/>
      <c r="BP82" s="61"/>
      <c r="BQ82" s="44"/>
      <c r="BR82" s="15"/>
      <c r="BS82" s="15"/>
      <c r="BT82" s="15"/>
      <c r="BU82" s="15"/>
      <c r="BV82" s="15"/>
      <c r="BW82" s="15"/>
      <c r="BX82" s="15"/>
      <c r="BY82" s="15"/>
      <c r="BZ82" s="15"/>
    </row>
    <row r="83" spans="1:78" s="1" customFormat="1" ht="14.1" customHeight="1">
      <c r="A83" s="7"/>
      <c r="B83" s="8">
        <f t="shared" si="53"/>
        <v>1792.7916666670085</v>
      </c>
      <c r="C83" s="9"/>
      <c r="D83" s="9"/>
      <c r="E83" s="9"/>
      <c r="F83" s="10">
        <f t="shared" si="75"/>
        <v>95.25</v>
      </c>
      <c r="G83" s="10">
        <f t="shared" si="32"/>
        <v>95.391891891891888</v>
      </c>
      <c r="H83" s="11"/>
      <c r="I83" s="10"/>
      <c r="J83" s="10"/>
      <c r="K83" s="27"/>
      <c r="L83" s="31">
        <f t="shared" si="49"/>
        <v>1792.7916666670085</v>
      </c>
      <c r="M83" s="30">
        <f t="shared" si="36"/>
        <v>2.0426529313038948</v>
      </c>
      <c r="N83" s="13"/>
      <c r="O83" s="14"/>
      <c r="P83" s="47">
        <f t="shared" si="54"/>
        <v>1802.8548651415394</v>
      </c>
      <c r="Q83" s="47">
        <f t="shared" si="55"/>
        <v>1802.9727377945926</v>
      </c>
      <c r="R83" s="47">
        <f t="shared" si="50"/>
        <v>2.9154914039344582</v>
      </c>
      <c r="S83" s="47">
        <f t="shared" si="70"/>
        <v>2.7537455582629304</v>
      </c>
      <c r="T83" s="88">
        <f t="shared" si="71"/>
        <v>5.8736670563549698</v>
      </c>
      <c r="U83" s="48"/>
      <c r="V83" s="33"/>
      <c r="W83" s="33"/>
      <c r="X83" s="35">
        <f t="shared" si="45"/>
        <v>5</v>
      </c>
      <c r="Y83" s="61">
        <f t="shared" si="72"/>
        <v>5.8736670563549698</v>
      </c>
      <c r="Z83" s="61">
        <f t="shared" si="73"/>
        <v>5.8736670563549698</v>
      </c>
      <c r="AA83" s="68"/>
      <c r="AB83" s="61">
        <f t="shared" si="66"/>
        <v>0.28736888901508406</v>
      </c>
      <c r="AC83" s="61">
        <f t="shared" si="67"/>
        <v>-0.432</v>
      </c>
      <c r="AD83" s="61"/>
      <c r="AE83" s="84"/>
      <c r="AF83" s="61"/>
      <c r="AG83" s="44"/>
      <c r="AH83" s="15"/>
      <c r="AI83" s="47">
        <f t="shared" si="56"/>
        <v>1834.4447364246187</v>
      </c>
      <c r="AJ83" s="47">
        <f t="shared" si="57"/>
        <v>1834.7983543837779</v>
      </c>
      <c r="AK83" s="47">
        <f t="shared" si="51"/>
        <v>2.6363474905436401</v>
      </c>
      <c r="AL83" s="47">
        <f t="shared" si="61"/>
        <v>2.5798916956115443</v>
      </c>
      <c r="AM83" s="88">
        <f t="shared" si="62"/>
        <v>2.1883009673672849</v>
      </c>
      <c r="AN83" s="48"/>
      <c r="AO83" s="15"/>
      <c r="AP83" s="15"/>
      <c r="AQ83" s="34">
        <f t="shared" si="39"/>
        <v>5</v>
      </c>
      <c r="AR83" s="61" t="str">
        <f t="shared" si="40"/>
        <v xml:space="preserve"> </v>
      </c>
      <c r="AS83" s="61">
        <f t="shared" si="41"/>
        <v>24.758511344651879</v>
      </c>
      <c r="AT83" s="68"/>
      <c r="AU83" s="61">
        <f t="shared" si="64"/>
        <v>0.85620383392313093</v>
      </c>
      <c r="AV83" s="61">
        <f t="shared" si="65"/>
        <v>0.55000000000000004</v>
      </c>
      <c r="AW83" s="61"/>
      <c r="AX83" s="61"/>
      <c r="AY83" s="44"/>
      <c r="AZ83" s="15"/>
      <c r="BA83" s="47">
        <f t="shared" si="58"/>
        <v>1935.5794732738566</v>
      </c>
      <c r="BB83" s="47">
        <f t="shared" si="59"/>
        <v>1936.6403271513341</v>
      </c>
      <c r="BC83" s="47">
        <f t="shared" si="52"/>
        <v>15.0604</v>
      </c>
      <c r="BD83" s="47">
        <f t="shared" si="63"/>
        <v>13.479516239316242</v>
      </c>
      <c r="BE83" s="88">
        <f t="shared" si="74"/>
        <v>11.728045225189398</v>
      </c>
      <c r="BF83" s="48"/>
      <c r="BG83" s="15"/>
      <c r="BH83" s="15"/>
      <c r="BI83" s="35">
        <f t="shared" si="42"/>
        <v>8</v>
      </c>
      <c r="BJ83" s="61" t="str">
        <f t="shared" si="43"/>
        <v xml:space="preserve"> </v>
      </c>
      <c r="BK83" s="61">
        <f t="shared" si="44"/>
        <v>78.818163440334828</v>
      </c>
      <c r="BL83" s="68"/>
      <c r="BM83" s="61">
        <f t="shared" si="68"/>
        <v>-0.50000015804519971</v>
      </c>
      <c r="BN83" s="61">
        <f t="shared" si="69"/>
        <v>0</v>
      </c>
      <c r="BO83" s="72"/>
      <c r="BP83" s="61"/>
      <c r="BQ83" s="44"/>
      <c r="BR83" s="15"/>
      <c r="BS83" s="15"/>
      <c r="BT83" s="15"/>
      <c r="BU83" s="15"/>
      <c r="BV83" s="15"/>
      <c r="BW83" s="15"/>
      <c r="BX83" s="15"/>
      <c r="BY83" s="15"/>
      <c r="BZ83" s="15"/>
    </row>
    <row r="84" spans="1:78" s="1" customFormat="1" ht="14.1" customHeight="1">
      <c r="A84" s="7"/>
      <c r="B84" s="8">
        <f t="shared" si="53"/>
        <v>1792.8750000003417</v>
      </c>
      <c r="C84" s="9"/>
      <c r="D84" s="9"/>
      <c r="E84" s="9"/>
      <c r="F84" s="10">
        <f t="shared" si="75"/>
        <v>96</v>
      </c>
      <c r="G84" s="10">
        <f t="shared" si="32"/>
        <v>95.952702702702709</v>
      </c>
      <c r="H84" s="11"/>
      <c r="I84" s="10"/>
      <c r="J84" s="10"/>
      <c r="K84" s="27"/>
      <c r="L84" s="31">
        <f t="shared" si="49"/>
        <v>1792.8750000003417</v>
      </c>
      <c r="M84" s="30">
        <f t="shared" si="36"/>
        <v>2.0546617281092656</v>
      </c>
      <c r="N84" s="13"/>
      <c r="O84" s="14"/>
      <c r="P84" s="47">
        <f t="shared" si="54"/>
        <v>1803.0906104476455</v>
      </c>
      <c r="Q84" s="47">
        <f t="shared" si="55"/>
        <v>1803.2084831006987</v>
      </c>
      <c r="R84" s="47">
        <f t="shared" si="50"/>
        <v>2.8123711258974251</v>
      </c>
      <c r="S84" s="47">
        <f t="shared" si="70"/>
        <v>2.7378953760773115</v>
      </c>
      <c r="T84" s="88">
        <f t="shared" si="71"/>
        <v>2.7201824609827785</v>
      </c>
      <c r="U84" s="48"/>
      <c r="V84" s="33"/>
      <c r="W84" s="33"/>
      <c r="X84" s="35">
        <f t="shared" si="45"/>
        <v>6</v>
      </c>
      <c r="Y84" s="61" t="str">
        <f t="shared" si="72"/>
        <v xml:space="preserve"> </v>
      </c>
      <c r="Z84" s="61">
        <f t="shared" si="73"/>
        <v>5.8736670563549698</v>
      </c>
      <c r="AA84" s="68"/>
      <c r="AB84" s="61">
        <f t="shared" si="66"/>
        <v>0.83581215853924484</v>
      </c>
      <c r="AC84" s="61">
        <f t="shared" si="67"/>
        <v>-0.432</v>
      </c>
      <c r="AD84" s="61"/>
      <c r="AE84" s="84"/>
      <c r="AF84" s="61"/>
      <c r="AG84" s="44"/>
      <c r="AH84" s="15"/>
      <c r="AI84" s="47">
        <f t="shared" si="56"/>
        <v>1835.1519723429369</v>
      </c>
      <c r="AJ84" s="47">
        <f t="shared" si="57"/>
        <v>1835.5055903020962</v>
      </c>
      <c r="AK84" s="47">
        <f t="shared" si="51"/>
        <v>3.2015036418418021</v>
      </c>
      <c r="AL84" s="47">
        <f t="shared" si="61"/>
        <v>2.5661605026670138</v>
      </c>
      <c r="AM84" s="88">
        <f t="shared" si="62"/>
        <v>24.758511344651879</v>
      </c>
      <c r="AN84" s="48"/>
      <c r="AO84" s="15"/>
      <c r="AP84" s="15"/>
      <c r="AQ84" s="35">
        <f t="shared" si="39"/>
        <v>6</v>
      </c>
      <c r="AR84" s="61">
        <f t="shared" si="40"/>
        <v>24.758511344651879</v>
      </c>
      <c r="AS84" s="61">
        <f t="shared" si="41"/>
        <v>24.758511344651879</v>
      </c>
      <c r="AT84" s="68"/>
      <c r="AU84" s="61">
        <f t="shared" si="64"/>
        <v>0.32380157722893999</v>
      </c>
      <c r="AV84" s="61">
        <f t="shared" si="65"/>
        <v>0.55000000000000004</v>
      </c>
      <c r="AW84" s="61"/>
      <c r="AX84" s="61"/>
      <c r="AY84" s="44"/>
      <c r="AZ84" s="15"/>
      <c r="BA84" s="47">
        <f t="shared" si="58"/>
        <v>1937.7011810288113</v>
      </c>
      <c r="BB84" s="47">
        <f t="shared" si="59"/>
        <v>1938.7620349062888</v>
      </c>
      <c r="BC84" s="47">
        <f t="shared" si="52"/>
        <v>11.93346153846154</v>
      </c>
      <c r="BD84" s="47">
        <f t="shared" si="63"/>
        <v>13.217806837606838</v>
      </c>
      <c r="BE84" s="88">
        <f t="shared" si="74"/>
        <v>-9.7167806650882866</v>
      </c>
      <c r="BF84" s="48"/>
      <c r="BG84" s="15"/>
      <c r="BH84" s="15"/>
      <c r="BI84" s="35">
        <f t="shared" si="42"/>
        <v>9</v>
      </c>
      <c r="BJ84" s="61" t="str">
        <f t="shared" si="43"/>
        <v xml:space="preserve"> </v>
      </c>
      <c r="BK84" s="61">
        <f t="shared" si="44"/>
        <v>11.728045225189398</v>
      </c>
      <c r="BL84" s="68"/>
      <c r="BM84" s="61">
        <f t="shared" si="68"/>
        <v>-0.93969268320281252</v>
      </c>
      <c r="BN84" s="61">
        <f t="shared" si="69"/>
        <v>0</v>
      </c>
      <c r="BO84" s="72"/>
      <c r="BP84" s="61"/>
      <c r="BQ84" s="44"/>
      <c r="BR84" s="15"/>
      <c r="BS84" s="15"/>
      <c r="BT84" s="15"/>
      <c r="BU84" s="15"/>
      <c r="BV84" s="15"/>
      <c r="BW84" s="15"/>
      <c r="BX84" s="15"/>
      <c r="BY84" s="15"/>
      <c r="BZ84" s="15"/>
    </row>
    <row r="85" spans="1:78" s="1" customFormat="1" ht="14.1" customHeight="1">
      <c r="A85" s="7"/>
      <c r="B85" s="8">
        <f t="shared" si="53"/>
        <v>1792.958333333675</v>
      </c>
      <c r="C85" s="9"/>
      <c r="D85" s="9"/>
      <c r="E85" s="9"/>
      <c r="F85" s="10">
        <f t="shared" si="75"/>
        <v>96.75</v>
      </c>
      <c r="G85" s="10">
        <f t="shared" ref="G85:G148" si="76">AVERAGE(F67:F103)</f>
        <v>96.5382882882883</v>
      </c>
      <c r="H85" s="11"/>
      <c r="I85" s="10"/>
      <c r="J85" s="10"/>
      <c r="K85" s="27"/>
      <c r="L85" s="31">
        <f t="shared" si="49"/>
        <v>1792.958333333675</v>
      </c>
      <c r="M85" s="30">
        <f t="shared" si="36"/>
        <v>2.0672010340104561</v>
      </c>
      <c r="N85" s="13"/>
      <c r="O85" s="14"/>
      <c r="P85" s="47">
        <f t="shared" si="54"/>
        <v>1803.3263557537516</v>
      </c>
      <c r="Q85" s="47">
        <f t="shared" si="55"/>
        <v>1803.4442284068048</v>
      </c>
      <c r="R85" s="47">
        <f t="shared" si="50"/>
        <v>2.634254292899481</v>
      </c>
      <c r="S85" s="47">
        <f t="shared" si="70"/>
        <v>2.7160213745926693</v>
      </c>
      <c r="T85" s="88">
        <f t="shared" si="71"/>
        <v>-3.010546325521879</v>
      </c>
      <c r="U85" s="48"/>
      <c r="V85" s="33"/>
      <c r="W85" s="33"/>
      <c r="X85" s="35">
        <f t="shared" si="45"/>
        <v>7</v>
      </c>
      <c r="Y85" s="61" t="str">
        <f t="shared" si="72"/>
        <v xml:space="preserve"> </v>
      </c>
      <c r="Z85" s="61">
        <f t="shared" si="73"/>
        <v>5.8736670563549698</v>
      </c>
      <c r="AA85" s="68"/>
      <c r="AB85" s="61">
        <f t="shared" si="66"/>
        <v>0.99316963006535686</v>
      </c>
      <c r="AC85" s="61">
        <f t="shared" si="67"/>
        <v>-0.432</v>
      </c>
      <c r="AD85" s="61"/>
      <c r="AE85" s="84"/>
      <c r="AF85" s="61"/>
      <c r="AG85" s="44"/>
      <c r="AH85" s="15"/>
      <c r="AI85" s="47">
        <f t="shared" si="56"/>
        <v>1835.8592082612552</v>
      </c>
      <c r="AJ85" s="47">
        <f t="shared" si="57"/>
        <v>1836.2128262204144</v>
      </c>
      <c r="AK85" s="47">
        <f t="shared" si="51"/>
        <v>2.9575988726534863</v>
      </c>
      <c r="AL85" s="47">
        <f t="shared" si="61"/>
        <v>2.5600741631716932</v>
      </c>
      <c r="AM85" s="88">
        <f t="shared" si="62"/>
        <v>15.527859122225474</v>
      </c>
      <c r="AN85" s="48"/>
      <c r="AO85" s="15"/>
      <c r="AP85" s="15"/>
      <c r="AQ85" s="35">
        <f t="shared" si="39"/>
        <v>7</v>
      </c>
      <c r="AR85" s="61" t="str">
        <f t="shared" si="40"/>
        <v xml:space="preserve"> </v>
      </c>
      <c r="AS85" s="61">
        <f t="shared" si="41"/>
        <v>24.758511344651879</v>
      </c>
      <c r="AT85" s="68"/>
      <c r="AU85" s="61">
        <f t="shared" si="64"/>
        <v>-0.36011103610434453</v>
      </c>
      <c r="AV85" s="61">
        <f t="shared" si="65"/>
        <v>0.55000000000000004</v>
      </c>
      <c r="AW85" s="61"/>
      <c r="AX85" s="61"/>
      <c r="AY85" s="44"/>
      <c r="AZ85" s="15"/>
      <c r="BA85" s="47">
        <f t="shared" si="58"/>
        <v>1939.8228887837661</v>
      </c>
      <c r="BB85" s="47">
        <f t="shared" si="59"/>
        <v>1940.8837426612436</v>
      </c>
      <c r="BC85" s="47">
        <f t="shared" si="52"/>
        <v>10.797999999999996</v>
      </c>
      <c r="BD85" s="47">
        <f t="shared" si="63"/>
        <v>12.472384615384616</v>
      </c>
      <c r="BE85" s="88">
        <f t="shared" si="74"/>
        <v>-13.424735261284958</v>
      </c>
      <c r="BF85" s="48"/>
      <c r="BG85" s="15"/>
      <c r="BH85" s="15"/>
      <c r="BI85" s="35">
        <f t="shared" si="42"/>
        <v>1</v>
      </c>
      <c r="BJ85" s="61" t="str">
        <f t="shared" si="43"/>
        <v xml:space="preserve"> </v>
      </c>
      <c r="BK85" s="61">
        <f t="shared" si="44"/>
        <v>11.728045225189398</v>
      </c>
      <c r="BL85" s="68"/>
      <c r="BM85" s="61">
        <f t="shared" si="68"/>
        <v>-0.93969255836897936</v>
      </c>
      <c r="BN85" s="61">
        <f t="shared" si="69"/>
        <v>0</v>
      </c>
      <c r="BO85" s="72"/>
      <c r="BP85" s="61"/>
      <c r="BQ85" s="44"/>
      <c r="BR85" s="15"/>
      <c r="BS85" s="15"/>
      <c r="BT85" s="15"/>
      <c r="BU85" s="15"/>
      <c r="BV85" s="15"/>
      <c r="BW85" s="15"/>
      <c r="BX85" s="15"/>
      <c r="BY85" s="15"/>
      <c r="BZ85" s="15"/>
    </row>
    <row r="86" spans="1:78" s="1" customFormat="1" ht="14.1" customHeight="1">
      <c r="A86" s="7"/>
      <c r="B86" s="8">
        <f t="shared" si="53"/>
        <v>1793.0416666670083</v>
      </c>
      <c r="C86" s="9"/>
      <c r="D86" s="9"/>
      <c r="E86" s="9"/>
      <c r="F86" s="10">
        <f t="shared" si="75"/>
        <v>97.5</v>
      </c>
      <c r="G86" s="10">
        <f t="shared" si="76"/>
        <v>97.148648648648646</v>
      </c>
      <c r="H86" s="11"/>
      <c r="I86" s="10"/>
      <c r="J86" s="10"/>
      <c r="K86" s="27"/>
      <c r="L86" s="31">
        <f t="shared" si="49"/>
        <v>1793.0416666670083</v>
      </c>
      <c r="M86" s="30">
        <f t="shared" si="36"/>
        <v>2.0802708490074657</v>
      </c>
      <c r="N86" s="13"/>
      <c r="O86" s="14"/>
      <c r="P86" s="47">
        <f t="shared" si="54"/>
        <v>1803.5621010598577</v>
      </c>
      <c r="Q86" s="47">
        <f t="shared" si="55"/>
        <v>1803.6799737129109</v>
      </c>
      <c r="R86" s="47">
        <f t="shared" si="50"/>
        <v>2.6342542922998926</v>
      </c>
      <c r="S86" s="47">
        <f t="shared" si="70"/>
        <v>2.6899808962486977</v>
      </c>
      <c r="T86" s="88">
        <f t="shared" si="71"/>
        <v>-2.0716356769119981</v>
      </c>
      <c r="U86" s="48"/>
      <c r="V86" s="33"/>
      <c r="W86" s="33"/>
      <c r="X86" s="35">
        <f t="shared" si="45"/>
        <v>8</v>
      </c>
      <c r="Y86" s="61" t="str">
        <f t="shared" si="72"/>
        <v xml:space="preserve"> </v>
      </c>
      <c r="Z86" s="61">
        <f t="shared" si="73"/>
        <v>5.8736670563549698</v>
      </c>
      <c r="AA86" s="68"/>
      <c r="AB86" s="61">
        <f t="shared" si="66"/>
        <v>0.68581199383305247</v>
      </c>
      <c r="AC86" s="61">
        <f t="shared" si="67"/>
        <v>-0.432</v>
      </c>
      <c r="AD86" s="61"/>
      <c r="AE86" s="84"/>
      <c r="AF86" s="61"/>
      <c r="AG86" s="44"/>
      <c r="AH86" s="15"/>
      <c r="AI86" s="47">
        <f t="shared" si="56"/>
        <v>1836.5664441795734</v>
      </c>
      <c r="AJ86" s="47">
        <f t="shared" si="57"/>
        <v>1836.9200621387326</v>
      </c>
      <c r="AK86" s="47">
        <f t="shared" si="51"/>
        <v>2.5902899596430311</v>
      </c>
      <c r="AL86" s="47">
        <f t="shared" si="61"/>
        <v>2.5232627825540401</v>
      </c>
      <c r="AM86" s="88">
        <f t="shared" si="62"/>
        <v>2.6563692673002626</v>
      </c>
      <c r="AN86" s="48"/>
      <c r="AO86" s="15"/>
      <c r="AP86" s="15"/>
      <c r="AQ86" s="35">
        <f t="shared" si="39"/>
        <v>8</v>
      </c>
      <c r="AR86" s="61" t="str">
        <f t="shared" si="40"/>
        <v xml:space="preserve"> </v>
      </c>
      <c r="AS86" s="61">
        <f t="shared" si="41"/>
        <v>24.758511344651879</v>
      </c>
      <c r="AT86" s="68"/>
      <c r="AU86" s="61">
        <f t="shared" si="64"/>
        <v>-0.87552369345604852</v>
      </c>
      <c r="AV86" s="61">
        <f t="shared" si="65"/>
        <v>0.55000000000000004</v>
      </c>
      <c r="AW86" s="61"/>
      <c r="AX86" s="61"/>
      <c r="AY86" s="44"/>
      <c r="AZ86" s="15"/>
      <c r="BA86" s="47">
        <f t="shared" si="58"/>
        <v>1941.9445965387208</v>
      </c>
      <c r="BB86" s="47">
        <f t="shared" si="59"/>
        <v>1943.0054504161983</v>
      </c>
      <c r="BC86" s="47">
        <f t="shared" si="52"/>
        <v>10.01</v>
      </c>
      <c r="BD86" s="47">
        <f t="shared" si="63"/>
        <v>13.920452991452992</v>
      </c>
      <c r="BE86" s="88">
        <f t="shared" si="74"/>
        <v>-28.091420543957646</v>
      </c>
      <c r="BF86" s="48"/>
      <c r="BG86" s="15"/>
      <c r="BH86" s="15"/>
      <c r="BI86" s="35">
        <f t="shared" si="42"/>
        <v>2</v>
      </c>
      <c r="BJ86" s="61" t="str">
        <f t="shared" si="43"/>
        <v xml:space="preserve"> </v>
      </c>
      <c r="BK86" s="61">
        <f t="shared" si="44"/>
        <v>11.728045225189398</v>
      </c>
      <c r="BL86" s="68"/>
      <c r="BM86" s="61">
        <f t="shared" si="68"/>
        <v>-0.4999998419548381</v>
      </c>
      <c r="BN86" s="61">
        <f t="shared" si="69"/>
        <v>0</v>
      </c>
      <c r="BO86" s="72"/>
      <c r="BP86" s="61"/>
      <c r="BQ86" s="44"/>
      <c r="BR86" s="15"/>
      <c r="BS86" s="15"/>
      <c r="BT86" s="15"/>
      <c r="BU86" s="15"/>
      <c r="BV86" s="15"/>
      <c r="BW86" s="15"/>
      <c r="BX86" s="15"/>
      <c r="BY86" s="15"/>
      <c r="BZ86" s="15"/>
    </row>
    <row r="87" spans="1:78" s="1" customFormat="1" ht="14.1" customHeight="1">
      <c r="A87" s="7"/>
      <c r="B87" s="8">
        <f t="shared" si="53"/>
        <v>1793.1250000003415</v>
      </c>
      <c r="C87" s="9"/>
      <c r="D87" s="9"/>
      <c r="E87" s="9"/>
      <c r="F87" s="10">
        <f t="shared" si="75"/>
        <v>98.25</v>
      </c>
      <c r="G87" s="10">
        <f t="shared" si="76"/>
        <v>97.799549549549567</v>
      </c>
      <c r="H87" s="11"/>
      <c r="I87" s="10"/>
      <c r="J87" s="10"/>
      <c r="K87" s="27"/>
      <c r="L87" s="31">
        <f t="shared" si="49"/>
        <v>1793.1250000003415</v>
      </c>
      <c r="M87" s="30">
        <f t="shared" si="36"/>
        <v>2.094208769797635</v>
      </c>
      <c r="N87" s="13"/>
      <c r="O87" s="14"/>
      <c r="P87" s="47">
        <f t="shared" si="54"/>
        <v>1803.7978463659638</v>
      </c>
      <c r="Q87" s="47">
        <f t="shared" si="55"/>
        <v>1803.9157190190169</v>
      </c>
      <c r="R87" s="47">
        <f t="shared" si="50"/>
        <v>2.6576907196450379</v>
      </c>
      <c r="S87" s="47">
        <f t="shared" si="70"/>
        <v>2.6566490854702876</v>
      </c>
      <c r="T87" s="88">
        <f t="shared" si="71"/>
        <v>3.9208572198989877E-2</v>
      </c>
      <c r="U87" s="48"/>
      <c r="V87" s="33"/>
      <c r="W87" s="33"/>
      <c r="X87" s="35">
        <f t="shared" si="45"/>
        <v>9</v>
      </c>
      <c r="Y87" s="61" t="str">
        <f t="shared" si="72"/>
        <v xml:space="preserve"> </v>
      </c>
      <c r="Z87" s="61">
        <f t="shared" si="73"/>
        <v>2.7201824609827785</v>
      </c>
      <c r="AA87" s="68"/>
      <c r="AB87" s="61">
        <f t="shared" si="66"/>
        <v>5.7555303734843008E-2</v>
      </c>
      <c r="AC87" s="61">
        <f t="shared" si="67"/>
        <v>-0.432</v>
      </c>
      <c r="AD87" s="61"/>
      <c r="AE87" s="84"/>
      <c r="AF87" s="61"/>
      <c r="AG87" s="44"/>
      <c r="AH87" s="15"/>
      <c r="AI87" s="47">
        <f t="shared" si="56"/>
        <v>1837.2736800978917</v>
      </c>
      <c r="AJ87" s="47">
        <f t="shared" si="57"/>
        <v>1837.6272980570509</v>
      </c>
      <c r="AK87" s="47">
        <f t="shared" si="51"/>
        <v>2.2692485117848795</v>
      </c>
      <c r="AL87" s="47">
        <f t="shared" si="61"/>
        <v>2.4825008144029805</v>
      </c>
      <c r="AM87" s="88">
        <f t="shared" si="62"/>
        <v>-8.5902208523297663</v>
      </c>
      <c r="AN87" s="48"/>
      <c r="AO87" s="15"/>
      <c r="AP87" s="15"/>
      <c r="AQ87" s="35">
        <f t="shared" si="39"/>
        <v>9</v>
      </c>
      <c r="AR87" s="61" t="str">
        <f t="shared" si="40"/>
        <v xml:space="preserve"> </v>
      </c>
      <c r="AS87" s="61">
        <f t="shared" si="41"/>
        <v>24.758511344651879</v>
      </c>
      <c r="AT87" s="68"/>
      <c r="AU87" s="61">
        <f t="shared" si="64"/>
        <v>-0.98126908427769144</v>
      </c>
      <c r="AV87" s="61">
        <f t="shared" si="65"/>
        <v>0.55000000000000004</v>
      </c>
      <c r="AW87" s="61"/>
      <c r="AX87" s="61"/>
      <c r="AY87" s="44"/>
      <c r="AZ87" s="15"/>
      <c r="BA87" s="47">
        <f t="shared" si="58"/>
        <v>1944.0663042936756</v>
      </c>
      <c r="BB87" s="47">
        <f t="shared" si="59"/>
        <v>1945.127158171153</v>
      </c>
      <c r="BC87" s="47">
        <f t="shared" si="52"/>
        <v>13.980399999999998</v>
      </c>
      <c r="BD87" s="47">
        <f t="shared" si="63"/>
        <v>15.717463247863249</v>
      </c>
      <c r="BE87" s="88">
        <f t="shared" si="74"/>
        <v>-11.051804101399121</v>
      </c>
      <c r="BF87" s="48"/>
      <c r="BG87" s="15"/>
      <c r="BH87" s="15"/>
      <c r="BI87" s="35">
        <f t="shared" si="42"/>
        <v>3</v>
      </c>
      <c r="BJ87" s="61" t="str">
        <f t="shared" si="43"/>
        <v xml:space="preserve"> </v>
      </c>
      <c r="BK87" s="61">
        <f t="shared" si="44"/>
        <v>-9.7167806650882866</v>
      </c>
      <c r="BL87" s="68"/>
      <c r="BM87" s="61">
        <f t="shared" si="68"/>
        <v>0.17364835738923012</v>
      </c>
      <c r="BN87" s="61">
        <f t="shared" si="69"/>
        <v>0</v>
      </c>
      <c r="BO87" s="72"/>
      <c r="BP87" s="61"/>
      <c r="BQ87" s="44"/>
      <c r="BR87" s="15"/>
      <c r="BS87" s="15"/>
      <c r="BT87" s="15"/>
      <c r="BU87" s="15"/>
      <c r="BV87" s="15"/>
      <c r="BW87" s="15"/>
      <c r="BX87" s="15"/>
      <c r="BY87" s="15"/>
      <c r="BZ87" s="15"/>
    </row>
    <row r="88" spans="1:78" s="1" customFormat="1" ht="14.1" customHeight="1">
      <c r="A88" s="7"/>
      <c r="B88" s="8">
        <f t="shared" si="53"/>
        <v>1793.2083333336748</v>
      </c>
      <c r="C88" s="9"/>
      <c r="D88" s="9"/>
      <c r="E88" s="9"/>
      <c r="F88" s="10">
        <f t="shared" si="75"/>
        <v>99</v>
      </c>
      <c r="G88" s="10">
        <f t="shared" si="76"/>
        <v>98.461711711711729</v>
      </c>
      <c r="H88" s="11"/>
      <c r="I88" s="10"/>
      <c r="J88" s="10"/>
      <c r="K88" s="27"/>
      <c r="L88" s="31">
        <f t="shared" si="49"/>
        <v>1793.2083333336748</v>
      </c>
      <c r="M88" s="30">
        <f t="shared" si="36"/>
        <v>2.1083878310859041</v>
      </c>
      <c r="N88" s="13"/>
      <c r="O88" s="14"/>
      <c r="P88" s="47">
        <f t="shared" si="54"/>
        <v>1804.0335916720699</v>
      </c>
      <c r="Q88" s="47">
        <f t="shared" si="55"/>
        <v>1804.151464325123</v>
      </c>
      <c r="R88" s="47">
        <f t="shared" si="50"/>
        <v>2.596755997461194</v>
      </c>
      <c r="S88" s="47">
        <f t="shared" si="70"/>
        <v>2.6118594677963793</v>
      </c>
      <c r="T88" s="88">
        <f t="shared" si="71"/>
        <v>-0.57826504532144662</v>
      </c>
      <c r="U88" s="48"/>
      <c r="V88" s="33"/>
      <c r="W88" s="33"/>
      <c r="X88" s="35">
        <f t="shared" si="45"/>
        <v>1</v>
      </c>
      <c r="Y88" s="61" t="str">
        <f t="shared" si="72"/>
        <v xml:space="preserve"> </v>
      </c>
      <c r="Z88" s="61">
        <f t="shared" si="73"/>
        <v>0.7018989405831233</v>
      </c>
      <c r="AA88" s="68"/>
      <c r="AB88" s="61">
        <f t="shared" si="66"/>
        <v>-0.59763215263676572</v>
      </c>
      <c r="AC88" s="61">
        <f t="shared" si="67"/>
        <v>-0.432</v>
      </c>
      <c r="AD88" s="61"/>
      <c r="AE88" s="84"/>
      <c r="AF88" s="61"/>
      <c r="AG88" s="44"/>
      <c r="AH88" s="15"/>
      <c r="AI88" s="47">
        <f t="shared" si="56"/>
        <v>1837.9809160162099</v>
      </c>
      <c r="AJ88" s="47">
        <f t="shared" si="57"/>
        <v>1838.3345339753691</v>
      </c>
      <c r="AK88" s="47">
        <f t="shared" si="51"/>
        <v>2.2147356239811939</v>
      </c>
      <c r="AL88" s="47">
        <f t="shared" si="61"/>
        <v>2.4129683773942929</v>
      </c>
      <c r="AM88" s="88">
        <f t="shared" si="62"/>
        <v>-8.2153067263635577</v>
      </c>
      <c r="AN88" s="48"/>
      <c r="AO88" s="15"/>
      <c r="AP88" s="15"/>
      <c r="AQ88" s="35">
        <f t="shared" si="39"/>
        <v>1</v>
      </c>
      <c r="AR88" s="61" t="str">
        <f t="shared" si="40"/>
        <v xml:space="preserve"> </v>
      </c>
      <c r="AS88" s="61">
        <f t="shared" si="41"/>
        <v>15.527859122225474</v>
      </c>
      <c r="AT88" s="68"/>
      <c r="AU88" s="61">
        <f t="shared" si="64"/>
        <v>-0.62786776497471775</v>
      </c>
      <c r="AV88" s="61">
        <f t="shared" si="65"/>
        <v>0.55000000000000004</v>
      </c>
      <c r="AW88" s="61"/>
      <c r="AX88" s="61"/>
      <c r="AY88" s="44"/>
      <c r="AZ88" s="15"/>
      <c r="BA88" s="47">
        <f t="shared" si="58"/>
        <v>1946.1880120486303</v>
      </c>
      <c r="BB88" s="47">
        <f t="shared" si="59"/>
        <v>1947.2488659261078</v>
      </c>
      <c r="BC88" s="47">
        <f t="shared" si="52"/>
        <v>15.852692307692305</v>
      </c>
      <c r="BD88" s="47">
        <f t="shared" si="63"/>
        <v>18.705623931623929</v>
      </c>
      <c r="BE88" s="88">
        <f t="shared" si="74"/>
        <v>-15.251731962324055</v>
      </c>
      <c r="BF88" s="48"/>
      <c r="BG88" s="15"/>
      <c r="BH88" s="15"/>
      <c r="BI88" s="35">
        <f t="shared" si="42"/>
        <v>4</v>
      </c>
      <c r="BJ88" s="61" t="str">
        <f t="shared" si="43"/>
        <v xml:space="preserve"> </v>
      </c>
      <c r="BK88" s="61">
        <f t="shared" si="44"/>
        <v>-11.051804101399121</v>
      </c>
      <c r="BL88" s="68"/>
      <c r="BM88" s="61">
        <f t="shared" si="68"/>
        <v>0.76604456042435298</v>
      </c>
      <c r="BN88" s="61">
        <f t="shared" si="69"/>
        <v>0</v>
      </c>
      <c r="BO88" s="72"/>
      <c r="BP88" s="61"/>
      <c r="BQ88" s="44"/>
      <c r="BR88" s="15"/>
      <c r="BS88" s="15"/>
      <c r="BT88" s="15"/>
      <c r="BU88" s="15"/>
      <c r="BV88" s="15"/>
      <c r="BW88" s="15"/>
      <c r="BX88" s="15"/>
      <c r="BY88" s="15"/>
      <c r="BZ88" s="15"/>
    </row>
    <row r="89" spans="1:78" s="1" customFormat="1" ht="14.1" customHeight="1">
      <c r="A89" s="7"/>
      <c r="B89" s="8">
        <f t="shared" si="53"/>
        <v>1793.291666667008</v>
      </c>
      <c r="C89" s="9"/>
      <c r="D89" s="9"/>
      <c r="E89" s="9"/>
      <c r="F89" s="10">
        <f t="shared" si="75"/>
        <v>99.75</v>
      </c>
      <c r="G89" s="10">
        <f t="shared" si="76"/>
        <v>99.135135135135144</v>
      </c>
      <c r="H89" s="11"/>
      <c r="I89" s="10"/>
      <c r="J89" s="10"/>
      <c r="K89" s="27"/>
      <c r="L89" s="31">
        <f t="shared" si="49"/>
        <v>1793.291666667008</v>
      </c>
      <c r="M89" s="30">
        <f t="shared" si="36"/>
        <v>2.1228080328722729</v>
      </c>
      <c r="N89" s="13"/>
      <c r="O89" s="14"/>
      <c r="P89" s="47">
        <f t="shared" si="54"/>
        <v>1804.2693369781759</v>
      </c>
      <c r="Q89" s="47">
        <f t="shared" si="55"/>
        <v>1804.3872096312291</v>
      </c>
      <c r="R89" s="47">
        <f t="shared" si="50"/>
        <v>2.5686322714403302</v>
      </c>
      <c r="S89" s="47">
        <f t="shared" si="70"/>
        <v>2.5759236120043107</v>
      </c>
      <c r="T89" s="88">
        <f t="shared" si="71"/>
        <v>-0.28305732864132294</v>
      </c>
      <c r="U89" s="48"/>
      <c r="V89" s="33"/>
      <c r="W89" s="33"/>
      <c r="X89" s="35">
        <f t="shared" si="45"/>
        <v>2</v>
      </c>
      <c r="Y89" s="61" t="str">
        <f t="shared" si="72"/>
        <v xml:space="preserve"> </v>
      </c>
      <c r="Z89" s="61">
        <f t="shared" si="73"/>
        <v>0.7018989405831233</v>
      </c>
      <c r="AA89" s="68"/>
      <c r="AB89" s="61">
        <f t="shared" si="66"/>
        <v>-0.97318088284808291</v>
      </c>
      <c r="AC89" s="61">
        <f t="shared" si="67"/>
        <v>-0.432</v>
      </c>
      <c r="AD89" s="61"/>
      <c r="AE89" s="84"/>
      <c r="AF89" s="61"/>
      <c r="AG89" s="44"/>
      <c r="AH89" s="15"/>
      <c r="AI89" s="47">
        <f t="shared" si="56"/>
        <v>1838.6881519345282</v>
      </c>
      <c r="AJ89" s="47">
        <f t="shared" si="57"/>
        <v>1839.0417698936874</v>
      </c>
      <c r="AK89" s="47">
        <f t="shared" si="51"/>
        <v>2.3410032484579077</v>
      </c>
      <c r="AL89" s="47">
        <f t="shared" si="61"/>
        <v>2.2558855869128291</v>
      </c>
      <c r="AM89" s="88">
        <f t="shared" si="62"/>
        <v>3.7731373452126959</v>
      </c>
      <c r="AN89" s="48"/>
      <c r="AO89" s="15"/>
      <c r="AP89" s="15"/>
      <c r="AQ89" s="35">
        <f t="shared" si="39"/>
        <v>2</v>
      </c>
      <c r="AR89" s="61">
        <f t="shared" si="40"/>
        <v>3.7731373452126959</v>
      </c>
      <c r="AS89" s="61">
        <f t="shared" si="41"/>
        <v>3.7731373452126959</v>
      </c>
      <c r="AT89" s="68"/>
      <c r="AU89" s="61">
        <f t="shared" si="64"/>
        <v>1.9319859532849211E-2</v>
      </c>
      <c r="AV89" s="61">
        <f t="shared" si="65"/>
        <v>0.55000000000000004</v>
      </c>
      <c r="AW89" s="61"/>
      <c r="AX89" s="61"/>
      <c r="AY89" s="44"/>
      <c r="AZ89" s="15"/>
      <c r="BA89" s="47">
        <f t="shared" si="58"/>
        <v>1948.309719803585</v>
      </c>
      <c r="BB89" s="47">
        <f t="shared" si="59"/>
        <v>1949.3705736810625</v>
      </c>
      <c r="BC89" s="47">
        <f t="shared" si="52"/>
        <v>15.907199999999998</v>
      </c>
      <c r="BD89" s="47">
        <f t="shared" si="63"/>
        <v>22.397105982905984</v>
      </c>
      <c r="BE89" s="88">
        <f t="shared" si="74"/>
        <v>-28.976538253912089</v>
      </c>
      <c r="BF89" s="48"/>
      <c r="BG89" s="15"/>
      <c r="BH89" s="15"/>
      <c r="BI89" s="90">
        <f t="shared" si="42"/>
        <v>5</v>
      </c>
      <c r="BJ89" s="61" t="str">
        <f t="shared" si="43"/>
        <v xml:space="preserve"> </v>
      </c>
      <c r="BK89" s="61">
        <f t="shared" si="44"/>
        <v>3.1984454007564667</v>
      </c>
      <c r="BL89" s="68"/>
      <c r="BM89" s="61">
        <f t="shared" si="68"/>
        <v>0.99999999999998335</v>
      </c>
      <c r="BN89" s="61">
        <f t="shared" si="69"/>
        <v>0</v>
      </c>
      <c r="BO89" s="72"/>
      <c r="BP89" s="61"/>
      <c r="BQ89" s="44"/>
      <c r="BR89" s="15"/>
      <c r="BS89" s="15"/>
      <c r="BT89" s="15"/>
      <c r="BU89" s="15"/>
      <c r="BV89" s="15"/>
      <c r="BW89" s="15"/>
      <c r="BX89" s="15"/>
      <c r="BY89" s="15"/>
      <c r="BZ89" s="15"/>
    </row>
    <row r="90" spans="1:78" s="1" customFormat="1" ht="14.1" customHeight="1">
      <c r="A90" s="7"/>
      <c r="B90" s="8">
        <f t="shared" si="53"/>
        <v>1793.3750000003413</v>
      </c>
      <c r="C90" s="9"/>
      <c r="D90" s="9"/>
      <c r="E90" s="9"/>
      <c r="F90" s="10">
        <f t="shared" si="75"/>
        <v>100.5</v>
      </c>
      <c r="G90" s="10">
        <f t="shared" si="76"/>
        <v>99.819819819819841</v>
      </c>
      <c r="H90" s="11"/>
      <c r="I90" s="10"/>
      <c r="J90" s="10"/>
      <c r="K90" s="27"/>
      <c r="L90" s="31">
        <f t="shared" si="49"/>
        <v>1793.3750000003413</v>
      </c>
      <c r="M90" s="30">
        <f t="shared" ref="M90:M153" si="77">G90/46.7</f>
        <v>2.1374693751567415</v>
      </c>
      <c r="N90" s="13"/>
      <c r="O90" s="14"/>
      <c r="P90" s="47">
        <f t="shared" si="54"/>
        <v>1804.505082284282</v>
      </c>
      <c r="Q90" s="47">
        <f t="shared" si="55"/>
        <v>1804.6229549373352</v>
      </c>
      <c r="R90" s="47">
        <f t="shared" si="50"/>
        <v>2.5498831176305905</v>
      </c>
      <c r="S90" s="47">
        <f t="shared" si="70"/>
        <v>2.5509247521344611</v>
      </c>
      <c r="T90" s="88">
        <f t="shared" si="71"/>
        <v>-4.0833603696033283E-2</v>
      </c>
      <c r="U90" s="48"/>
      <c r="V90" s="33"/>
      <c r="W90" s="33"/>
      <c r="X90" s="35">
        <f t="shared" si="45"/>
        <v>3</v>
      </c>
      <c r="Y90" s="61" t="str">
        <f t="shared" si="72"/>
        <v xml:space="preserve"> </v>
      </c>
      <c r="Z90" s="61">
        <f t="shared" si="73"/>
        <v>0.7018989405831233</v>
      </c>
      <c r="AA90" s="68"/>
      <c r="AB90" s="61">
        <f t="shared" si="66"/>
        <v>-0.89336746227413444</v>
      </c>
      <c r="AC90" s="61">
        <f t="shared" si="67"/>
        <v>-0.432</v>
      </c>
      <c r="AD90" s="61"/>
      <c r="AE90" s="84"/>
      <c r="AF90" s="61"/>
      <c r="AG90" s="44"/>
      <c r="AH90" s="15"/>
      <c r="AI90" s="47">
        <f t="shared" si="56"/>
        <v>1839.3953878528464</v>
      </c>
      <c r="AJ90" s="47">
        <f t="shared" si="57"/>
        <v>1839.7490058120056</v>
      </c>
      <c r="AK90" s="47">
        <f t="shared" si="51"/>
        <v>2.1014411604139727</v>
      </c>
      <c r="AL90" s="47">
        <f t="shared" si="61"/>
        <v>2.0981046020895535</v>
      </c>
      <c r="AM90" s="88">
        <f t="shared" si="62"/>
        <v>0.15902726304000137</v>
      </c>
      <c r="AN90" s="48"/>
      <c r="AO90" s="15"/>
      <c r="AP90" s="15"/>
      <c r="AQ90" s="35">
        <f t="shared" si="39"/>
        <v>3</v>
      </c>
      <c r="AR90" s="61" t="str">
        <f t="shared" si="40"/>
        <v xml:space="preserve"> </v>
      </c>
      <c r="AS90" s="61">
        <f t="shared" si="41"/>
        <v>3.7731373452126959</v>
      </c>
      <c r="AT90" s="68"/>
      <c r="AU90" s="61">
        <f t="shared" si="64"/>
        <v>0.65746750704865342</v>
      </c>
      <c r="AV90" s="61">
        <f t="shared" si="65"/>
        <v>0.55000000000000004</v>
      </c>
      <c r="AW90" s="61"/>
      <c r="AX90" s="61"/>
      <c r="AY90" s="44"/>
      <c r="AZ90" s="15"/>
      <c r="BA90" s="47">
        <f t="shared" si="58"/>
        <v>1950.4314275585398</v>
      </c>
      <c r="BB90" s="47">
        <f t="shared" si="59"/>
        <v>1951.4922814360173</v>
      </c>
      <c r="BC90" s="47">
        <f t="shared" si="52"/>
        <v>21.944615384615382</v>
      </c>
      <c r="BD90" s="47">
        <f t="shared" si="63"/>
        <v>27.491328205128202</v>
      </c>
      <c r="BE90" s="88">
        <f t="shared" si="74"/>
        <v>-20.176227132882374</v>
      </c>
      <c r="BF90" s="48"/>
      <c r="BG90" s="15"/>
      <c r="BH90" s="15"/>
      <c r="BI90" s="35">
        <f t="shared" si="42"/>
        <v>6</v>
      </c>
      <c r="BJ90" s="61" t="str">
        <f t="shared" si="43"/>
        <v xml:space="preserve"> </v>
      </c>
      <c r="BK90" s="61">
        <f t="shared" si="44"/>
        <v>3.1984454007564667</v>
      </c>
      <c r="BL90" s="68"/>
      <c r="BM90" s="61">
        <f t="shared" si="68"/>
        <v>0.7660443258136026</v>
      </c>
      <c r="BN90" s="61">
        <f t="shared" si="69"/>
        <v>0</v>
      </c>
      <c r="BO90" s="72"/>
      <c r="BP90" s="61"/>
      <c r="BQ90" s="44"/>
      <c r="BR90" s="15"/>
      <c r="BS90" s="15"/>
      <c r="BT90" s="15"/>
      <c r="BU90" s="15"/>
      <c r="BV90" s="15"/>
      <c r="BW90" s="15"/>
      <c r="BX90" s="15"/>
      <c r="BY90" s="15"/>
      <c r="BZ90" s="15"/>
    </row>
    <row r="91" spans="1:78" s="1" customFormat="1" ht="14.1" customHeight="1">
      <c r="A91" s="7"/>
      <c r="B91" s="8">
        <f t="shared" si="53"/>
        <v>1793.4583333336745</v>
      </c>
      <c r="C91" s="9"/>
      <c r="D91" s="9"/>
      <c r="E91" s="9"/>
      <c r="F91" s="10">
        <f t="shared" si="75"/>
        <v>101.25</v>
      </c>
      <c r="G91" s="10">
        <f t="shared" si="76"/>
        <v>100.51576576576576</v>
      </c>
      <c r="H91" s="11"/>
      <c r="I91" s="10"/>
      <c r="J91" s="10"/>
      <c r="K91" s="27"/>
      <c r="L91" s="31">
        <f t="shared" si="49"/>
        <v>1793.4583333336745</v>
      </c>
      <c r="M91" s="30">
        <f t="shared" si="77"/>
        <v>2.1523718579393094</v>
      </c>
      <c r="N91" s="13"/>
      <c r="O91" s="14"/>
      <c r="P91" s="47">
        <f t="shared" si="54"/>
        <v>1804.7408275903881</v>
      </c>
      <c r="Q91" s="47">
        <f t="shared" si="55"/>
        <v>1804.8587002434413</v>
      </c>
      <c r="R91" s="47">
        <f t="shared" si="50"/>
        <v>2.5405085480241816</v>
      </c>
      <c r="S91" s="47">
        <f t="shared" si="70"/>
        <v>2.5228010342914695</v>
      </c>
      <c r="T91" s="88">
        <f t="shared" si="71"/>
        <v>0.7018989405831233</v>
      </c>
      <c r="U91" s="48"/>
      <c r="V91" s="33"/>
      <c r="W91" s="33"/>
      <c r="X91" s="35">
        <f t="shared" si="45"/>
        <v>4</v>
      </c>
      <c r="Y91" s="61">
        <f t="shared" si="72"/>
        <v>0.7018989405831233</v>
      </c>
      <c r="Z91" s="61">
        <f t="shared" si="73"/>
        <v>0.7018989405831233</v>
      </c>
      <c r="AA91" s="68"/>
      <c r="AB91" s="61">
        <f t="shared" si="66"/>
        <v>-0.39553747742863776</v>
      </c>
      <c r="AC91" s="61">
        <f t="shared" si="67"/>
        <v>-0.432</v>
      </c>
      <c r="AD91" s="61"/>
      <c r="AE91" s="84"/>
      <c r="AF91" s="61"/>
      <c r="AG91" s="44"/>
      <c r="AH91" s="15"/>
      <c r="AI91" s="47">
        <f t="shared" si="56"/>
        <v>1840.1026237711646</v>
      </c>
      <c r="AJ91" s="47">
        <f t="shared" si="57"/>
        <v>1840.4562417303239</v>
      </c>
      <c r="AK91" s="47">
        <f t="shared" si="51"/>
        <v>2.0303388203069059</v>
      </c>
      <c r="AL91" s="47">
        <f t="shared" si="61"/>
        <v>1.9892180812435758</v>
      </c>
      <c r="AM91" s="88">
        <f t="shared" si="62"/>
        <v>2.0671810421923675</v>
      </c>
      <c r="AN91" s="48"/>
      <c r="AO91" s="15"/>
      <c r="AP91" s="15"/>
      <c r="AQ91" s="35">
        <f t="shared" si="39"/>
        <v>4</v>
      </c>
      <c r="AR91" s="61" t="str">
        <f t="shared" si="40"/>
        <v xml:space="preserve"> </v>
      </c>
      <c r="AS91" s="61">
        <f t="shared" si="41"/>
        <v>3.7731373452126959</v>
      </c>
      <c r="AT91" s="68"/>
      <c r="AU91" s="61">
        <f t="shared" si="64"/>
        <v>0.98797880107900893</v>
      </c>
      <c r="AV91" s="61">
        <f t="shared" si="65"/>
        <v>0.55000000000000004</v>
      </c>
      <c r="AW91" s="61"/>
      <c r="AX91" s="61"/>
      <c r="AY91" s="44"/>
      <c r="AZ91" s="15"/>
      <c r="BA91" s="47">
        <f t="shared" si="58"/>
        <v>1952.5531353134945</v>
      </c>
      <c r="BB91" s="47">
        <f t="shared" si="59"/>
        <v>1953.613989190972</v>
      </c>
      <c r="BC91" s="47">
        <f t="shared" si="52"/>
        <v>25.970400000000005</v>
      </c>
      <c r="BD91" s="47">
        <f t="shared" si="63"/>
        <v>33.532097435897434</v>
      </c>
      <c r="BE91" s="88">
        <f t="shared" si="74"/>
        <v>-22.550624667463637</v>
      </c>
      <c r="BF91" s="48"/>
      <c r="BG91" s="15"/>
      <c r="BH91" s="15"/>
      <c r="BI91" s="35">
        <f t="shared" si="42"/>
        <v>7</v>
      </c>
      <c r="BJ91" s="61" t="str">
        <f t="shared" si="43"/>
        <v xml:space="preserve"> </v>
      </c>
      <c r="BK91" s="61">
        <f t="shared" si="44"/>
        <v>3.1984454007564667</v>
      </c>
      <c r="BL91" s="68"/>
      <c r="BM91" s="61">
        <f t="shared" si="68"/>
        <v>0.17364799794470323</v>
      </c>
      <c r="BN91" s="61">
        <f t="shared" si="69"/>
        <v>0</v>
      </c>
      <c r="BO91" s="72"/>
      <c r="BP91" s="61"/>
      <c r="BQ91" s="44"/>
      <c r="BR91" s="15"/>
      <c r="BS91" s="15"/>
      <c r="BT91" s="15"/>
      <c r="BU91" s="15"/>
      <c r="BV91" s="15"/>
      <c r="BW91" s="15"/>
      <c r="BX91" s="15"/>
      <c r="BY91" s="15"/>
      <c r="BZ91" s="15"/>
    </row>
    <row r="92" spans="1:78" s="1" customFormat="1" ht="14.1" customHeight="1">
      <c r="A92" s="7"/>
      <c r="B92" s="8">
        <f t="shared" si="53"/>
        <v>1793.5416666670078</v>
      </c>
      <c r="C92" s="9"/>
      <c r="D92" s="9"/>
      <c r="E92" s="9"/>
      <c r="F92" s="10">
        <v>102</v>
      </c>
      <c r="G92" s="10">
        <f t="shared" si="76"/>
        <v>101.22297297297297</v>
      </c>
      <c r="H92" s="11"/>
      <c r="I92" s="10"/>
      <c r="J92" s="10"/>
      <c r="K92" s="27"/>
      <c r="L92" s="31">
        <f t="shared" si="49"/>
        <v>1793.5416666670078</v>
      </c>
      <c r="M92" s="30">
        <f t="shared" si="77"/>
        <v>2.1675154812199779</v>
      </c>
      <c r="N92" s="13"/>
      <c r="O92" s="14"/>
      <c r="P92" s="47">
        <f t="shared" si="54"/>
        <v>1804.9765728964942</v>
      </c>
      <c r="Q92" s="47">
        <f t="shared" si="55"/>
        <v>1805.0944455495473</v>
      </c>
      <c r="R92" s="47">
        <f t="shared" si="50"/>
        <v>2.5123848448692825</v>
      </c>
      <c r="S92" s="47">
        <f t="shared" si="70"/>
        <v>2.4951981259008797</v>
      </c>
      <c r="T92" s="88">
        <f t="shared" si="71"/>
        <v>0.68879175525180525</v>
      </c>
      <c r="U92" s="48"/>
      <c r="V92" s="33"/>
      <c r="W92" s="33"/>
      <c r="X92" s="35">
        <f t="shared" si="45"/>
        <v>5</v>
      </c>
      <c r="Y92" s="61" t="str">
        <f t="shared" si="72"/>
        <v xml:space="preserve"> </v>
      </c>
      <c r="Z92" s="61">
        <f t="shared" si="73"/>
        <v>0.7018989405831233</v>
      </c>
      <c r="AA92" s="68"/>
      <c r="AB92" s="61">
        <f t="shared" si="66"/>
        <v>0.28736888901506341</v>
      </c>
      <c r="AC92" s="61">
        <f t="shared" si="67"/>
        <v>-0.432</v>
      </c>
      <c r="AD92" s="61"/>
      <c r="AE92" s="84"/>
      <c r="AF92" s="61"/>
      <c r="AG92" s="44"/>
      <c r="AH92" s="15"/>
      <c r="AI92" s="47">
        <f t="shared" si="56"/>
        <v>1840.8098596894829</v>
      </c>
      <c r="AJ92" s="47">
        <f t="shared" si="57"/>
        <v>1841.1634776486421</v>
      </c>
      <c r="AK92" s="47">
        <f t="shared" si="51"/>
        <v>2.0105555574654597</v>
      </c>
      <c r="AL92" s="47">
        <f t="shared" si="61"/>
        <v>1.9704715327469253</v>
      </c>
      <c r="AM92" s="88">
        <f t="shared" si="62"/>
        <v>2.0342351590664887</v>
      </c>
      <c r="AN92" s="48"/>
      <c r="AO92" s="15"/>
      <c r="AP92" s="15"/>
      <c r="AQ92" s="35">
        <f t="shared" si="39"/>
        <v>5</v>
      </c>
      <c r="AR92" s="61" t="str">
        <f t="shared" si="40"/>
        <v xml:space="preserve"> </v>
      </c>
      <c r="AS92" s="61">
        <f t="shared" si="41"/>
        <v>3.7731373452126959</v>
      </c>
      <c r="AT92" s="68"/>
      <c r="AU92" s="61">
        <f t="shared" si="64"/>
        <v>0.85620383392321553</v>
      </c>
      <c r="AV92" s="61">
        <f t="shared" si="65"/>
        <v>0.55000000000000004</v>
      </c>
      <c r="AW92" s="61"/>
      <c r="AX92" s="61"/>
      <c r="AY92" s="44"/>
      <c r="AZ92" s="15"/>
      <c r="BA92" s="47">
        <f t="shared" si="58"/>
        <v>1954.6748430684493</v>
      </c>
      <c r="BB92" s="47">
        <f t="shared" si="59"/>
        <v>1955.7356969459267</v>
      </c>
      <c r="BC92" s="47">
        <f t="shared" si="52"/>
        <v>41.95384615384615</v>
      </c>
      <c r="BD92" s="47">
        <f t="shared" si="63"/>
        <v>40.653564102564104</v>
      </c>
      <c r="BE92" s="88">
        <f t="shared" si="74"/>
        <v>3.1984454007564667</v>
      </c>
      <c r="BF92" s="48"/>
      <c r="BG92" s="15"/>
      <c r="BH92" s="15"/>
      <c r="BI92" s="35">
        <f t="shared" si="42"/>
        <v>8</v>
      </c>
      <c r="BJ92" s="61">
        <f t="shared" si="43"/>
        <v>3.1984454007564667</v>
      </c>
      <c r="BK92" s="61">
        <f t="shared" si="44"/>
        <v>3.1984454007564667</v>
      </c>
      <c r="BL92" s="68"/>
      <c r="BM92" s="61">
        <f t="shared" si="68"/>
        <v>-0.50000015804504561</v>
      </c>
      <c r="BN92" s="61">
        <f t="shared" si="69"/>
        <v>0</v>
      </c>
      <c r="BO92" s="72"/>
      <c r="BP92" s="61"/>
      <c r="BQ92" s="44"/>
      <c r="BR92" s="15"/>
      <c r="BS92" s="15"/>
      <c r="BT92" s="15"/>
      <c r="BU92" s="15"/>
      <c r="BV92" s="15"/>
      <c r="BW92" s="15"/>
      <c r="BX92" s="15"/>
      <c r="BY92" s="15"/>
      <c r="BZ92" s="15"/>
    </row>
    <row r="93" spans="1:78" s="1" customFormat="1" ht="14.1" customHeight="1">
      <c r="A93" s="7"/>
      <c r="B93" s="8">
        <f t="shared" si="53"/>
        <v>1793.6250000003411</v>
      </c>
      <c r="C93" s="9"/>
      <c r="D93" s="9"/>
      <c r="E93" s="9"/>
      <c r="F93" s="10">
        <f>F92+0.5</f>
        <v>102.5</v>
      </c>
      <c r="G93" s="10">
        <f t="shared" si="76"/>
        <v>101.94144144144144</v>
      </c>
      <c r="H93" s="11"/>
      <c r="I93" s="10"/>
      <c r="J93" s="10"/>
      <c r="K93" s="27"/>
      <c r="L93" s="31">
        <f t="shared" si="49"/>
        <v>1793.6250000003411</v>
      </c>
      <c r="M93" s="30">
        <f t="shared" si="77"/>
        <v>2.1829002449987458</v>
      </c>
      <c r="N93" s="13"/>
      <c r="O93" s="14"/>
      <c r="P93" s="47">
        <f t="shared" si="54"/>
        <v>1805.2123182026003</v>
      </c>
      <c r="Q93" s="47">
        <f t="shared" si="55"/>
        <v>1805.3301908556534</v>
      </c>
      <c r="R93" s="47">
        <f t="shared" si="50"/>
        <v>2.4889484237688055</v>
      </c>
      <c r="S93" s="47">
        <f t="shared" si="70"/>
        <v>2.4785322191169161</v>
      </c>
      <c r="T93" s="88">
        <f t="shared" si="71"/>
        <v>0.42025697997989386</v>
      </c>
      <c r="U93" s="48"/>
      <c r="V93" s="33"/>
      <c r="W93" s="33"/>
      <c r="X93" s="35">
        <f t="shared" si="45"/>
        <v>6</v>
      </c>
      <c r="Y93" s="61" t="str">
        <f t="shared" si="72"/>
        <v xml:space="preserve"> </v>
      </c>
      <c r="Z93" s="61">
        <f t="shared" si="73"/>
        <v>0.7018989405831233</v>
      </c>
      <c r="AA93" s="68"/>
      <c r="AB93" s="61">
        <f t="shared" si="66"/>
        <v>0.83581215853910817</v>
      </c>
      <c r="AC93" s="61">
        <f t="shared" si="67"/>
        <v>-0.432</v>
      </c>
      <c r="AD93" s="61"/>
      <c r="AE93" s="84"/>
      <c r="AF93" s="61"/>
      <c r="AG93" s="44"/>
      <c r="AH93" s="15"/>
      <c r="AI93" s="47">
        <f t="shared" si="56"/>
        <v>1841.5170956078011</v>
      </c>
      <c r="AJ93" s="47">
        <f t="shared" si="57"/>
        <v>1841.8707135669604</v>
      </c>
      <c r="AK93" s="47">
        <f t="shared" si="51"/>
        <v>1.7877585275086245</v>
      </c>
      <c r="AL93" s="47">
        <f t="shared" si="61"/>
        <v>2.0077193423726718</v>
      </c>
      <c r="AM93" s="88">
        <f t="shared" si="62"/>
        <v>-10.95575513079946</v>
      </c>
      <c r="AN93" s="48"/>
      <c r="AO93" s="15"/>
      <c r="AP93" s="15"/>
      <c r="AQ93" s="35">
        <f t="shared" si="39"/>
        <v>6</v>
      </c>
      <c r="AR93" s="61" t="str">
        <f t="shared" si="40"/>
        <v xml:space="preserve"> </v>
      </c>
      <c r="AS93" s="61">
        <f t="shared" si="41"/>
        <v>2.0671810421923675</v>
      </c>
      <c r="AT93" s="68"/>
      <c r="AU93" s="61">
        <f t="shared" si="64"/>
        <v>0.32380157722909486</v>
      </c>
      <c r="AV93" s="61">
        <f t="shared" si="65"/>
        <v>0.55000000000000004</v>
      </c>
      <c r="AW93" s="61"/>
      <c r="AX93" s="61"/>
      <c r="AY93" s="44"/>
      <c r="AZ93" s="15"/>
      <c r="BA93" s="47">
        <f t="shared" si="58"/>
        <v>1956.796550823404</v>
      </c>
      <c r="BB93" s="47">
        <f t="shared" si="59"/>
        <v>1957.8574047008815</v>
      </c>
      <c r="BC93" s="47">
        <f t="shared" si="52"/>
        <v>45.156800000000004</v>
      </c>
      <c r="BD93" s="47">
        <f t="shared" si="63"/>
        <v>48.553136752136744</v>
      </c>
      <c r="BE93" s="88">
        <f t="shared" si="74"/>
        <v>-6.9950923448571452</v>
      </c>
      <c r="BF93" s="48"/>
      <c r="BG93" s="15"/>
      <c r="BH93" s="15"/>
      <c r="BI93" s="35">
        <f t="shared" si="42"/>
        <v>9</v>
      </c>
      <c r="BJ93" s="61" t="str">
        <f t="shared" si="43"/>
        <v xml:space="preserve"> </v>
      </c>
      <c r="BK93" s="61">
        <f t="shared" si="44"/>
        <v>5.0329082625265364</v>
      </c>
      <c r="BL93" s="68"/>
      <c r="BM93" s="61">
        <f t="shared" si="68"/>
        <v>-0.9396926832027529</v>
      </c>
      <c r="BN93" s="61">
        <f t="shared" si="69"/>
        <v>0</v>
      </c>
      <c r="BO93" s="72"/>
      <c r="BP93" s="61"/>
      <c r="BQ93" s="44"/>
      <c r="BR93" s="15"/>
      <c r="BS93" s="15"/>
      <c r="BT93" s="15"/>
      <c r="BU93" s="15"/>
      <c r="BV93" s="15"/>
      <c r="BW93" s="15"/>
      <c r="BX93" s="15"/>
      <c r="BY93" s="15"/>
      <c r="BZ93" s="15"/>
    </row>
    <row r="94" spans="1:78" s="1" customFormat="1" ht="14.1" customHeight="1">
      <c r="A94" s="7"/>
      <c r="B94" s="8">
        <f t="shared" si="53"/>
        <v>1793.7083333336743</v>
      </c>
      <c r="C94" s="9"/>
      <c r="D94" s="9"/>
      <c r="E94" s="9"/>
      <c r="F94" s="10">
        <f t="shared" ref="F94:F103" si="78">F93+0.5</f>
        <v>103</v>
      </c>
      <c r="G94" s="10">
        <f t="shared" si="76"/>
        <v>102.67117117117118</v>
      </c>
      <c r="H94" s="11"/>
      <c r="I94" s="10"/>
      <c r="J94" s="10"/>
      <c r="K94" s="27"/>
      <c r="L94" s="31">
        <f t="shared" si="49"/>
        <v>1793.7083333336743</v>
      </c>
      <c r="M94" s="30">
        <f t="shared" si="77"/>
        <v>2.1985261492756139</v>
      </c>
      <c r="N94" s="13"/>
      <c r="O94" s="14"/>
      <c r="P94" s="47">
        <f t="shared" si="54"/>
        <v>1805.4480635087064</v>
      </c>
      <c r="Q94" s="47">
        <f t="shared" si="55"/>
        <v>1805.5659361617595</v>
      </c>
      <c r="R94" s="47">
        <f t="shared" si="50"/>
        <v>2.4092645540708308</v>
      </c>
      <c r="S94" s="47">
        <f t="shared" si="70"/>
        <v>2.4701992652450127</v>
      </c>
      <c r="T94" s="88">
        <f t="shared" si="71"/>
        <v>-2.4667933486790083</v>
      </c>
      <c r="U94" s="48"/>
      <c r="V94" s="33"/>
      <c r="W94" s="33"/>
      <c r="X94" s="35">
        <f t="shared" si="45"/>
        <v>7</v>
      </c>
      <c r="Y94" s="61" t="str">
        <f t="shared" si="72"/>
        <v xml:space="preserve"> </v>
      </c>
      <c r="Z94" s="61">
        <f t="shared" si="73"/>
        <v>0.7018989405831233</v>
      </c>
      <c r="AA94" s="68"/>
      <c r="AB94" s="61">
        <f t="shared" si="66"/>
        <v>0.99316963006537262</v>
      </c>
      <c r="AC94" s="61">
        <f t="shared" si="67"/>
        <v>-0.432</v>
      </c>
      <c r="AD94" s="61"/>
      <c r="AE94" s="84"/>
      <c r="AF94" s="61"/>
      <c r="AG94" s="44"/>
      <c r="AH94" s="15"/>
      <c r="AI94" s="47">
        <f t="shared" si="56"/>
        <v>1842.2243315261194</v>
      </c>
      <c r="AJ94" s="47">
        <f t="shared" si="57"/>
        <v>1842.5779494852786</v>
      </c>
      <c r="AK94" s="47">
        <f t="shared" si="51"/>
        <v>1.5375700092440041</v>
      </c>
      <c r="AL94" s="47">
        <f t="shared" si="61"/>
        <v>2.029559882601462</v>
      </c>
      <c r="AM94" s="88">
        <f t="shared" si="62"/>
        <v>-24.241210006912041</v>
      </c>
      <c r="AN94" s="48"/>
      <c r="AO94" s="15"/>
      <c r="AP94" s="15"/>
      <c r="AQ94" s="35">
        <f t="shared" ref="AQ94:AQ157" si="79">IF(AQ93=9, 1, AQ93+1)</f>
        <v>7</v>
      </c>
      <c r="AR94" s="61" t="str">
        <f t="shared" ref="AR94:AR157" si="80">IF(AM94=AS94, AM94," ")</f>
        <v xml:space="preserve"> </v>
      </c>
      <c r="AS94" s="61">
        <f t="shared" ref="AS94:AS157" si="81">MAX(AM91:AM97)</f>
        <v>16.493175136268047</v>
      </c>
      <c r="AT94" s="68"/>
      <c r="AU94" s="61">
        <f t="shared" si="64"/>
        <v>-0.36011103610419187</v>
      </c>
      <c r="AV94" s="61">
        <f t="shared" si="65"/>
        <v>0.55000000000000004</v>
      </c>
      <c r="AW94" s="61"/>
      <c r="AX94" s="61"/>
      <c r="AY94" s="44"/>
      <c r="AZ94" s="15"/>
      <c r="BA94" s="47">
        <f t="shared" si="58"/>
        <v>1958.9182585783587</v>
      </c>
      <c r="BB94" s="47">
        <f t="shared" si="59"/>
        <v>1959.9791124558362</v>
      </c>
      <c r="BC94" s="47">
        <f t="shared" si="52"/>
        <v>56.646000000000001</v>
      </c>
      <c r="BD94" s="47">
        <f t="shared" si="63"/>
        <v>57.672114529914523</v>
      </c>
      <c r="BE94" s="88">
        <f t="shared" si="74"/>
        <v>-1.7792212723226508</v>
      </c>
      <c r="BF94" s="48"/>
      <c r="BG94" s="15"/>
      <c r="BH94" s="15"/>
      <c r="BI94" s="35">
        <f t="shared" si="42"/>
        <v>1</v>
      </c>
      <c r="BJ94" s="61" t="str">
        <f t="shared" si="43"/>
        <v xml:space="preserve"> </v>
      </c>
      <c r="BK94" s="61">
        <f t="shared" si="44"/>
        <v>9.7534096006742352</v>
      </c>
      <c r="BL94" s="68"/>
      <c r="BM94" s="61">
        <f t="shared" si="68"/>
        <v>-0.93969255836903898</v>
      </c>
      <c r="BN94" s="61">
        <f t="shared" si="69"/>
        <v>0</v>
      </c>
      <c r="BO94" s="72"/>
      <c r="BP94" s="61"/>
      <c r="BQ94" s="44"/>
      <c r="BR94" s="15"/>
      <c r="BS94" s="15"/>
      <c r="BT94" s="15"/>
      <c r="BU94" s="15"/>
      <c r="BV94" s="15"/>
      <c r="BW94" s="15"/>
      <c r="BX94" s="15"/>
      <c r="BY94" s="15"/>
      <c r="BZ94" s="15"/>
    </row>
    <row r="95" spans="1:78" s="1" customFormat="1" ht="14.1" customHeight="1">
      <c r="A95" s="7"/>
      <c r="B95" s="8">
        <f t="shared" si="53"/>
        <v>1793.7916666670076</v>
      </c>
      <c r="C95" s="9"/>
      <c r="D95" s="9"/>
      <c r="E95" s="9"/>
      <c r="F95" s="10">
        <f t="shared" si="78"/>
        <v>103.5</v>
      </c>
      <c r="G95" s="10">
        <f t="shared" si="76"/>
        <v>103.41216216216216</v>
      </c>
      <c r="H95" s="11"/>
      <c r="I95" s="10"/>
      <c r="J95" s="10"/>
      <c r="K95" s="27"/>
      <c r="L95" s="31">
        <f t="shared" si="49"/>
        <v>1793.7916666670076</v>
      </c>
      <c r="M95" s="30">
        <f t="shared" si="77"/>
        <v>2.2143931940505817</v>
      </c>
      <c r="N95" s="13"/>
      <c r="O95" s="14"/>
      <c r="P95" s="47">
        <f t="shared" si="54"/>
        <v>1805.6838088148124</v>
      </c>
      <c r="Q95" s="47">
        <f t="shared" si="55"/>
        <v>1805.8016814678656</v>
      </c>
      <c r="R95" s="47">
        <f t="shared" si="50"/>
        <v>2.3811408317129685</v>
      </c>
      <c r="S95" s="47">
        <f t="shared" si="70"/>
        <v>2.4681160280615897</v>
      </c>
      <c r="T95" s="88">
        <f t="shared" si="71"/>
        <v>-3.5239508742597403</v>
      </c>
      <c r="U95" s="48"/>
      <c r="V95" s="33"/>
      <c r="W95" s="33"/>
      <c r="X95" s="35">
        <f t="shared" si="45"/>
        <v>8</v>
      </c>
      <c r="Y95" s="61" t="str">
        <f t="shared" si="72"/>
        <v xml:space="preserve"> </v>
      </c>
      <c r="Z95" s="61">
        <f t="shared" si="73"/>
        <v>1.0126580178790423</v>
      </c>
      <c r="AA95" s="68"/>
      <c r="AB95" s="61">
        <f t="shared" si="66"/>
        <v>0.68581199383306812</v>
      </c>
      <c r="AC95" s="61">
        <f t="shared" si="67"/>
        <v>-0.432</v>
      </c>
      <c r="AD95" s="61"/>
      <c r="AE95" s="84"/>
      <c r="AF95" s="61"/>
      <c r="AG95" s="44"/>
      <c r="AH95" s="15"/>
      <c r="AI95" s="47">
        <f t="shared" si="56"/>
        <v>1842.9315674444376</v>
      </c>
      <c r="AJ95" s="47">
        <f t="shared" si="57"/>
        <v>1843.2851854035969</v>
      </c>
      <c r="AK95" s="47">
        <f t="shared" si="51"/>
        <v>1.6103112720292367</v>
      </c>
      <c r="AL95" s="47">
        <f t="shared" si="61"/>
        <v>2.0799045571341575</v>
      </c>
      <c r="AM95" s="88">
        <f t="shared" si="62"/>
        <v>-22.577636242691835</v>
      </c>
      <c r="AN95" s="48"/>
      <c r="AO95" s="15"/>
      <c r="AP95" s="15"/>
      <c r="AQ95" s="35">
        <f t="shared" si="79"/>
        <v>8</v>
      </c>
      <c r="AR95" s="61" t="str">
        <f t="shared" si="80"/>
        <v xml:space="preserve"> </v>
      </c>
      <c r="AS95" s="61">
        <f t="shared" si="81"/>
        <v>16.493175136268047</v>
      </c>
      <c r="AT95" s="68"/>
      <c r="AU95" s="61">
        <f t="shared" si="64"/>
        <v>-0.87552369345595571</v>
      </c>
      <c r="AV95" s="61">
        <f t="shared" si="65"/>
        <v>0.55000000000000004</v>
      </c>
      <c r="AW95" s="61"/>
      <c r="AX95" s="61"/>
      <c r="AY95" s="44"/>
      <c r="AZ95" s="15"/>
      <c r="BA95" s="47">
        <f t="shared" si="58"/>
        <v>1961.0399663333135</v>
      </c>
      <c r="BB95" s="47">
        <f t="shared" si="59"/>
        <v>1962.100820210791</v>
      </c>
      <c r="BC95" s="47">
        <f t="shared" si="52"/>
        <v>64.376923076923063</v>
      </c>
      <c r="BD95" s="47">
        <f t="shared" si="63"/>
        <v>65.296601709401713</v>
      </c>
      <c r="BE95" s="88">
        <f t="shared" si="74"/>
        <v>-1.4084632406623832</v>
      </c>
      <c r="BF95" s="48"/>
      <c r="BG95" s="15"/>
      <c r="BH95" s="15"/>
      <c r="BI95" s="35">
        <f t="shared" ref="BI95:BI123" si="82">IF(BI94=9, 1, BI94+1)</f>
        <v>2</v>
      </c>
      <c r="BJ95" s="61" t="str">
        <f t="shared" ref="BJ95" si="83">IF(BE95=BK95, BE95," ")</f>
        <v xml:space="preserve"> </v>
      </c>
      <c r="BK95" s="61">
        <f t="shared" ref="BK95" si="84">MAX(BE92:BE98)</f>
        <v>14.881153384361401</v>
      </c>
      <c r="BL95" s="68"/>
      <c r="BM95" s="61">
        <f t="shared" si="68"/>
        <v>-0.49999984195498753</v>
      </c>
      <c r="BN95" s="61">
        <f t="shared" si="69"/>
        <v>0</v>
      </c>
      <c r="BO95" s="72"/>
      <c r="BP95" s="61"/>
      <c r="BQ95" s="44"/>
      <c r="BR95" s="15"/>
      <c r="BS95" s="15"/>
      <c r="BT95" s="15"/>
      <c r="BU95" s="15"/>
      <c r="BV95" s="15"/>
      <c r="BW95" s="15"/>
      <c r="BX95" s="15"/>
      <c r="BY95" s="15"/>
      <c r="BZ95" s="15"/>
    </row>
    <row r="96" spans="1:78" s="1" customFormat="1" ht="14.1" customHeight="1">
      <c r="A96" s="7"/>
      <c r="B96" s="8">
        <f t="shared" si="53"/>
        <v>1793.8750000003408</v>
      </c>
      <c r="C96" s="9"/>
      <c r="D96" s="9"/>
      <c r="E96" s="9"/>
      <c r="F96" s="10">
        <f t="shared" si="78"/>
        <v>104</v>
      </c>
      <c r="G96" s="10">
        <f t="shared" si="76"/>
        <v>104.16441441441442</v>
      </c>
      <c r="H96" s="11"/>
      <c r="I96" s="10"/>
      <c r="J96" s="10"/>
      <c r="K96" s="27"/>
      <c r="L96" s="31">
        <f t="shared" si="49"/>
        <v>1793.8750000003408</v>
      </c>
      <c r="M96" s="30">
        <f t="shared" si="77"/>
        <v>2.2305013793236492</v>
      </c>
      <c r="N96" s="13"/>
      <c r="O96" s="14"/>
      <c r="P96" s="47">
        <f t="shared" si="54"/>
        <v>1805.9195541209185</v>
      </c>
      <c r="Q96" s="47">
        <f t="shared" si="55"/>
        <v>1806.0374267739717</v>
      </c>
      <c r="R96" s="47">
        <f t="shared" si="50"/>
        <v>2.4092645441297318</v>
      </c>
      <c r="S96" s="47">
        <f t="shared" si="70"/>
        <v>2.4670744097233244</v>
      </c>
      <c r="T96" s="88">
        <f t="shared" si="71"/>
        <v>-2.3432558566434114</v>
      </c>
      <c r="U96" s="48"/>
      <c r="V96" s="33"/>
      <c r="W96" s="33"/>
      <c r="X96" s="35">
        <f t="shared" si="45"/>
        <v>9</v>
      </c>
      <c r="Y96" s="61" t="str">
        <f t="shared" si="72"/>
        <v xml:space="preserve"> </v>
      </c>
      <c r="Z96" s="61">
        <f t="shared" si="73"/>
        <v>1.7587942725483918</v>
      </c>
      <c r="AA96" s="68"/>
      <c r="AB96" s="61">
        <f t="shared" si="66"/>
        <v>5.7555303735091531E-2</v>
      </c>
      <c r="AC96" s="61">
        <f t="shared" si="67"/>
        <v>-0.432</v>
      </c>
      <c r="AD96" s="61"/>
      <c r="AE96" s="84"/>
      <c r="AF96" s="61"/>
      <c r="AG96" s="44"/>
      <c r="AH96" s="15"/>
      <c r="AI96" s="47">
        <f t="shared" si="56"/>
        <v>1843.6388033627559</v>
      </c>
      <c r="AJ96" s="47">
        <f t="shared" si="57"/>
        <v>1843.9924213219151</v>
      </c>
      <c r="AK96" s="47">
        <f t="shared" si="51"/>
        <v>2.1005295753150217</v>
      </c>
      <c r="AL96" s="47">
        <f t="shared" si="61"/>
        <v>2.1226860872866586</v>
      </c>
      <c r="AM96" s="88">
        <f t="shared" si="62"/>
        <v>-1.0437959764441063</v>
      </c>
      <c r="AN96" s="48"/>
      <c r="AO96" s="15"/>
      <c r="AP96" s="15"/>
      <c r="AQ96" s="35">
        <f t="shared" si="79"/>
        <v>9</v>
      </c>
      <c r="AR96" s="61" t="str">
        <f t="shared" si="80"/>
        <v xml:space="preserve"> </v>
      </c>
      <c r="AS96" s="61">
        <f t="shared" si="81"/>
        <v>16.493175136268047</v>
      </c>
      <c r="AT96" s="68"/>
      <c r="AU96" s="61">
        <f t="shared" si="64"/>
        <v>-0.98126908427772852</v>
      </c>
      <c r="AV96" s="61">
        <f t="shared" si="65"/>
        <v>0.55000000000000004</v>
      </c>
      <c r="AW96" s="61"/>
      <c r="AX96" s="61"/>
      <c r="AY96" s="44"/>
      <c r="AZ96" s="15"/>
      <c r="BA96" s="47">
        <f t="shared" si="58"/>
        <v>1963.1616740882682</v>
      </c>
      <c r="BB96" s="47">
        <f t="shared" si="59"/>
        <v>1964.2225279657457</v>
      </c>
      <c r="BC96" s="47">
        <f t="shared" ref="BC96:BC118" si="85">AVERAGEIFS(StkIndex,Year,"&gt;"&amp;BA96,Year,"&lt;="&amp;BA97)</f>
        <v>78.073599999999999</v>
      </c>
      <c r="BD96" s="47">
        <f t="shared" ref="BD96:BD112" si="86">AVERAGE(BC92:BC100)</f>
        <v>74.332512820512818</v>
      </c>
      <c r="BE96" s="88">
        <f t="shared" si="74"/>
        <v>5.0329082625265364</v>
      </c>
      <c r="BF96" s="48"/>
      <c r="BG96" s="15"/>
      <c r="BH96" s="15"/>
      <c r="BI96" s="35">
        <f t="shared" si="82"/>
        <v>3</v>
      </c>
      <c r="BJ96" s="61" t="str">
        <f t="shared" ref="BJ96:BJ115" si="87">IF(BE96=BK96, BE96," ")</f>
        <v xml:space="preserve"> </v>
      </c>
      <c r="BK96" s="61">
        <f t="shared" ref="BK96:BK115" si="88">MAX(BE93:BE99)</f>
        <v>14.881153384361401</v>
      </c>
      <c r="BL96" s="68"/>
      <c r="BM96" s="61">
        <f t="shared" si="68"/>
        <v>0.17364835738905671</v>
      </c>
      <c r="BN96" s="61">
        <f t="shared" si="69"/>
        <v>0</v>
      </c>
      <c r="BO96" s="72"/>
      <c r="BP96" s="61"/>
      <c r="BQ96" s="44"/>
      <c r="BR96" s="15"/>
      <c r="BS96" s="15"/>
      <c r="BT96" s="15"/>
      <c r="BU96" s="15"/>
      <c r="BV96" s="15"/>
      <c r="BW96" s="15"/>
      <c r="BX96" s="15"/>
      <c r="BY96" s="15"/>
      <c r="BZ96" s="15"/>
    </row>
    <row r="97" spans="1:78" s="1" customFormat="1" ht="14.1" customHeight="1">
      <c r="A97" s="7"/>
      <c r="B97" s="8">
        <f t="shared" si="53"/>
        <v>1793.9583333336741</v>
      </c>
      <c r="C97" s="9"/>
      <c r="D97" s="9"/>
      <c r="E97" s="9"/>
      <c r="F97" s="10">
        <f t="shared" si="78"/>
        <v>104.5</v>
      </c>
      <c r="G97" s="10">
        <f t="shared" si="76"/>
        <v>104.92792792792793</v>
      </c>
      <c r="H97" s="11"/>
      <c r="I97" s="10"/>
      <c r="J97" s="10"/>
      <c r="K97" s="27"/>
      <c r="L97" s="31">
        <f t="shared" si="49"/>
        <v>1793.9583333336741</v>
      </c>
      <c r="M97" s="30">
        <f t="shared" si="77"/>
        <v>2.2468507050948161</v>
      </c>
      <c r="N97" s="13"/>
      <c r="O97" s="14"/>
      <c r="P97" s="47">
        <f t="shared" si="54"/>
        <v>1806.1552994270246</v>
      </c>
      <c r="Q97" s="47">
        <f t="shared" si="55"/>
        <v>1806.2731720800778</v>
      </c>
      <c r="R97" s="47">
        <f t="shared" si="50"/>
        <v>2.4467628364055254</v>
      </c>
      <c r="S97" s="47">
        <f t="shared" si="70"/>
        <v>2.4649911714520134</v>
      </c>
      <c r="T97" s="88">
        <f t="shared" si="71"/>
        <v>-0.73948885730695801</v>
      </c>
      <c r="U97" s="48"/>
      <c r="V97" s="33"/>
      <c r="W97" s="33"/>
      <c r="X97" s="35">
        <f t="shared" si="45"/>
        <v>1</v>
      </c>
      <c r="Y97" s="61" t="str">
        <f t="shared" si="72"/>
        <v xml:space="preserve"> </v>
      </c>
      <c r="Z97" s="61">
        <f t="shared" si="73"/>
        <v>1.7587942725483918</v>
      </c>
      <c r="AA97" s="68"/>
      <c r="AB97" s="61">
        <f t="shared" si="66"/>
        <v>-0.59763215263656611</v>
      </c>
      <c r="AC97" s="61">
        <f t="shared" si="67"/>
        <v>-0.432</v>
      </c>
      <c r="AD97" s="61"/>
      <c r="AE97" s="84"/>
      <c r="AF97" s="61"/>
      <c r="AG97" s="44"/>
      <c r="AH97" s="15"/>
      <c r="AI97" s="47">
        <f t="shared" si="56"/>
        <v>1844.3460392810741</v>
      </c>
      <c r="AJ97" s="47">
        <f t="shared" si="57"/>
        <v>1844.6996572402334</v>
      </c>
      <c r="AK97" s="47">
        <f t="shared" si="51"/>
        <v>2.5499659106129111</v>
      </c>
      <c r="AL97" s="47">
        <f t="shared" si="61"/>
        <v>2.1889401740746486</v>
      </c>
      <c r="AM97" s="88">
        <f t="shared" si="62"/>
        <v>16.493175136268047</v>
      </c>
      <c r="AN97" s="48"/>
      <c r="AO97" s="15"/>
      <c r="AP97" s="15"/>
      <c r="AQ97" s="35">
        <f t="shared" si="79"/>
        <v>1</v>
      </c>
      <c r="AR97" s="61">
        <f t="shared" si="80"/>
        <v>16.493175136268047</v>
      </c>
      <c r="AS97" s="61">
        <f t="shared" si="81"/>
        <v>16.493175136268047</v>
      </c>
      <c r="AT97" s="68"/>
      <c r="AU97" s="61">
        <f t="shared" si="64"/>
        <v>-0.62786776497486729</v>
      </c>
      <c r="AV97" s="61">
        <f t="shared" si="65"/>
        <v>0.55000000000000004</v>
      </c>
      <c r="AW97" s="61"/>
      <c r="AX97" s="61"/>
      <c r="AY97" s="44"/>
      <c r="AZ97" s="15"/>
      <c r="BA97" s="47">
        <f t="shared" si="58"/>
        <v>1965.283381843223</v>
      </c>
      <c r="BB97" s="47">
        <f t="shared" si="59"/>
        <v>1966.3442357207005</v>
      </c>
      <c r="BC97" s="47">
        <f t="shared" si="85"/>
        <v>86.948846153846134</v>
      </c>
      <c r="BD97" s="47">
        <f t="shared" si="86"/>
        <v>79.221999999999994</v>
      </c>
      <c r="BE97" s="88">
        <f t="shared" si="74"/>
        <v>9.7534096006742352</v>
      </c>
      <c r="BF97" s="48"/>
      <c r="BG97" s="15"/>
      <c r="BH97" s="15"/>
      <c r="BI97" s="35">
        <f t="shared" si="82"/>
        <v>4</v>
      </c>
      <c r="BJ97" s="61" t="str">
        <f t="shared" si="87"/>
        <v xml:space="preserve"> </v>
      </c>
      <c r="BK97" s="61">
        <f t="shared" si="88"/>
        <v>14.881153384361401</v>
      </c>
      <c r="BL97" s="68"/>
      <c r="BM97" s="61">
        <f t="shared" si="68"/>
        <v>0.76604456042424096</v>
      </c>
      <c r="BN97" s="61">
        <f t="shared" si="69"/>
        <v>0</v>
      </c>
      <c r="BO97" s="72"/>
      <c r="BP97" s="61"/>
      <c r="BQ97" s="44"/>
      <c r="BR97" s="15"/>
      <c r="BS97" s="15"/>
      <c r="BT97" s="15"/>
      <c r="BU97" s="15"/>
      <c r="BV97" s="15"/>
      <c r="BW97" s="15"/>
      <c r="BX97" s="15"/>
      <c r="BY97" s="15"/>
      <c r="BZ97" s="15"/>
    </row>
    <row r="98" spans="1:78" s="1" customFormat="1" ht="14.1" customHeight="1">
      <c r="A98" s="7"/>
      <c r="B98" s="8">
        <f t="shared" si="53"/>
        <v>1794.0416666670073</v>
      </c>
      <c r="C98" s="9"/>
      <c r="D98" s="9"/>
      <c r="E98" s="9"/>
      <c r="F98" s="10">
        <f t="shared" si="78"/>
        <v>105</v>
      </c>
      <c r="G98" s="10">
        <f t="shared" si="76"/>
        <v>105.97297297297297</v>
      </c>
      <c r="H98" s="11"/>
      <c r="I98" s="10"/>
      <c r="J98" s="10"/>
      <c r="K98" s="27"/>
      <c r="L98" s="31">
        <f t="shared" si="49"/>
        <v>1794.0416666670073</v>
      </c>
      <c r="M98" s="30">
        <f t="shared" si="77"/>
        <v>2.2692285433184787</v>
      </c>
      <c r="N98" s="13"/>
      <c r="O98" s="14"/>
      <c r="P98" s="47">
        <f t="shared" si="54"/>
        <v>1806.3910447331307</v>
      </c>
      <c r="Q98" s="47">
        <f t="shared" si="55"/>
        <v>1806.5089173861838</v>
      </c>
      <c r="R98" s="47">
        <f t="shared" si="50"/>
        <v>2.4936356865931946</v>
      </c>
      <c r="S98" s="47">
        <f t="shared" si="70"/>
        <v>2.46863683772367</v>
      </c>
      <c r="T98" s="88">
        <f t="shared" si="71"/>
        <v>1.0126580178790423</v>
      </c>
      <c r="U98" s="48"/>
      <c r="V98" s="33"/>
      <c r="W98" s="33"/>
      <c r="X98" s="35">
        <f t="shared" ref="X98:X161" si="89">IF(X97=9, 1, X97+1)</f>
        <v>2</v>
      </c>
      <c r="Y98" s="61" t="str">
        <f t="shared" ref="Y98:Y161" si="90">IF(T98=Z98, T98," ")</f>
        <v xml:space="preserve"> </v>
      </c>
      <c r="Z98" s="61">
        <f t="shared" ref="Z98:Z161" si="91">MAX(T95:T101)</f>
        <v>1.7587942725483918</v>
      </c>
      <c r="AA98" s="68"/>
      <c r="AB98" s="61">
        <f t="shared" si="66"/>
        <v>-0.97318088284807802</v>
      </c>
      <c r="AC98" s="61">
        <f t="shared" si="67"/>
        <v>-0.432</v>
      </c>
      <c r="AD98" s="61"/>
      <c r="AE98" s="84"/>
      <c r="AF98" s="61"/>
      <c r="AG98" s="44"/>
      <c r="AH98" s="15"/>
      <c r="AI98" s="47">
        <f t="shared" si="56"/>
        <v>1845.0532751993924</v>
      </c>
      <c r="AJ98" s="47">
        <f t="shared" si="57"/>
        <v>1845.4068931585516</v>
      </c>
      <c r="AK98" s="47">
        <f t="shared" si="51"/>
        <v>2.5375681105170198</v>
      </c>
      <c r="AL98" s="47">
        <f t="shared" si="61"/>
        <v>2.2535216503274893</v>
      </c>
      <c r="AM98" s="88">
        <f t="shared" si="62"/>
        <v>12.604558742457694</v>
      </c>
      <c r="AN98" s="48"/>
      <c r="AO98" s="15"/>
      <c r="AP98" s="15"/>
      <c r="AQ98" s="35">
        <f t="shared" si="79"/>
        <v>2</v>
      </c>
      <c r="AR98" s="61" t="str">
        <f t="shared" si="80"/>
        <v xml:space="preserve"> </v>
      </c>
      <c r="AS98" s="61">
        <f t="shared" si="81"/>
        <v>16.493175136268047</v>
      </c>
      <c r="AT98" s="68"/>
      <c r="AU98" s="61">
        <f t="shared" si="64"/>
        <v>1.9319859532657156E-2</v>
      </c>
      <c r="AV98" s="61">
        <f t="shared" si="65"/>
        <v>0.55000000000000004</v>
      </c>
      <c r="AW98" s="61"/>
      <c r="AX98" s="61"/>
      <c r="AY98" s="44"/>
      <c r="AZ98" s="15"/>
      <c r="BA98" s="47">
        <f t="shared" si="58"/>
        <v>1967.4050895981777</v>
      </c>
      <c r="BB98" s="47">
        <f t="shared" si="59"/>
        <v>1968.4659434756552</v>
      </c>
      <c r="BC98" s="47">
        <f t="shared" si="85"/>
        <v>97.978000000000009</v>
      </c>
      <c r="BD98" s="47">
        <f t="shared" si="86"/>
        <v>85.2864</v>
      </c>
      <c r="BE98" s="88">
        <f t="shared" si="74"/>
        <v>14.881153384361401</v>
      </c>
      <c r="BF98" s="48"/>
      <c r="BG98" s="15"/>
      <c r="BH98" s="15"/>
      <c r="BI98" s="90">
        <f t="shared" si="82"/>
        <v>5</v>
      </c>
      <c r="BJ98" s="61">
        <f t="shared" si="87"/>
        <v>14.881153384361401</v>
      </c>
      <c r="BK98" s="61">
        <f t="shared" si="88"/>
        <v>14.881153384361401</v>
      </c>
      <c r="BL98" s="68"/>
      <c r="BM98" s="61">
        <f t="shared" si="68"/>
        <v>0.99999999999998335</v>
      </c>
      <c r="BN98" s="61">
        <f t="shared" si="69"/>
        <v>0</v>
      </c>
      <c r="BO98" s="72"/>
      <c r="BP98" s="61"/>
      <c r="BQ98" s="44"/>
      <c r="BR98" s="15"/>
      <c r="BS98" s="15"/>
      <c r="BT98" s="15"/>
      <c r="BU98" s="15"/>
      <c r="BV98" s="15"/>
      <c r="BW98" s="15"/>
      <c r="BX98" s="15"/>
      <c r="BY98" s="15"/>
      <c r="BZ98" s="15"/>
    </row>
    <row r="99" spans="1:78" s="1" customFormat="1" ht="14.1" customHeight="1">
      <c r="A99" s="7"/>
      <c r="B99" s="8">
        <f t="shared" si="53"/>
        <v>1794.1250000003406</v>
      </c>
      <c r="C99" s="9"/>
      <c r="D99" s="9"/>
      <c r="E99" s="9"/>
      <c r="F99" s="10">
        <f t="shared" si="78"/>
        <v>105.5</v>
      </c>
      <c r="G99" s="10">
        <f t="shared" si="76"/>
        <v>107.03378378378379</v>
      </c>
      <c r="H99" s="11"/>
      <c r="I99" s="10"/>
      <c r="J99" s="10"/>
      <c r="K99" s="27"/>
      <c r="L99" s="31">
        <f t="shared" si="49"/>
        <v>1794.1250000003406</v>
      </c>
      <c r="M99" s="30">
        <f t="shared" si="77"/>
        <v>2.2919439782394813</v>
      </c>
      <c r="N99" s="13"/>
      <c r="O99" s="14"/>
      <c r="P99" s="47">
        <f t="shared" si="54"/>
        <v>1806.6267900392368</v>
      </c>
      <c r="Q99" s="47">
        <f t="shared" si="55"/>
        <v>1806.7446626922899</v>
      </c>
      <c r="R99" s="47">
        <f t="shared" si="50"/>
        <v>2.5311339829797883</v>
      </c>
      <c r="S99" s="47">
        <f t="shared" si="70"/>
        <v>2.4873859808130763</v>
      </c>
      <c r="T99" s="88">
        <f t="shared" si="71"/>
        <v>1.7587942725483918</v>
      </c>
      <c r="U99" s="48"/>
      <c r="V99" s="33"/>
      <c r="W99" s="33"/>
      <c r="X99" s="35">
        <f t="shared" si="89"/>
        <v>3</v>
      </c>
      <c r="Y99" s="61">
        <f t="shared" si="90"/>
        <v>1.7587942725483918</v>
      </c>
      <c r="Z99" s="61">
        <f t="shared" si="91"/>
        <v>1.7587942725483918</v>
      </c>
      <c r="AA99" s="68"/>
      <c r="AB99" s="61">
        <f t="shared" si="66"/>
        <v>-0.89336746227419517</v>
      </c>
      <c r="AC99" s="61">
        <f t="shared" si="67"/>
        <v>-0.432</v>
      </c>
      <c r="AD99" s="61"/>
      <c r="AE99" s="84"/>
      <c r="AF99" s="61"/>
      <c r="AG99" s="44"/>
      <c r="AH99" s="15"/>
      <c r="AI99" s="47">
        <f t="shared" si="56"/>
        <v>1845.7605111177106</v>
      </c>
      <c r="AJ99" s="47">
        <f t="shared" si="57"/>
        <v>1846.1141290768699</v>
      </c>
      <c r="AK99" s="47">
        <f t="shared" si="51"/>
        <v>2.5545432312082275</v>
      </c>
      <c r="AL99" s="47">
        <f t="shared" si="61"/>
        <v>2.3339212334241033</v>
      </c>
      <c r="AM99" s="88">
        <f t="shared" si="62"/>
        <v>9.4528467638322446</v>
      </c>
      <c r="AN99" s="48"/>
      <c r="AO99" s="15"/>
      <c r="AP99" s="15"/>
      <c r="AQ99" s="35">
        <f t="shared" si="79"/>
        <v>3</v>
      </c>
      <c r="AR99" s="61" t="str">
        <f t="shared" si="80"/>
        <v xml:space="preserve"> </v>
      </c>
      <c r="AS99" s="61">
        <f t="shared" si="81"/>
        <v>16.493175136268047</v>
      </c>
      <c r="AT99" s="68"/>
      <c r="AU99" s="61">
        <f t="shared" si="64"/>
        <v>0.65746750704853008</v>
      </c>
      <c r="AV99" s="61">
        <f t="shared" si="65"/>
        <v>0.55000000000000004</v>
      </c>
      <c r="AW99" s="61"/>
      <c r="AX99" s="61"/>
      <c r="AY99" s="44"/>
      <c r="AZ99" s="15"/>
      <c r="BA99" s="47">
        <f t="shared" si="58"/>
        <v>1969.5267973531325</v>
      </c>
      <c r="BB99" s="47">
        <f t="shared" si="59"/>
        <v>1970.5876512306099</v>
      </c>
      <c r="BC99" s="47">
        <f t="shared" si="85"/>
        <v>90.564999999999984</v>
      </c>
      <c r="BD99" s="47">
        <f t="shared" si="86"/>
        <v>90.160391452991448</v>
      </c>
      <c r="BE99" s="88">
        <f t="shared" si="74"/>
        <v>0.44876529536752585</v>
      </c>
      <c r="BF99" s="48"/>
      <c r="BG99" s="15"/>
      <c r="BH99" s="15"/>
      <c r="BI99" s="35">
        <f t="shared" si="82"/>
        <v>6</v>
      </c>
      <c r="BJ99" s="61" t="str">
        <f t="shared" si="87"/>
        <v xml:space="preserve"> </v>
      </c>
      <c r="BK99" s="61">
        <f t="shared" si="88"/>
        <v>14.881153384361401</v>
      </c>
      <c r="BL99" s="68"/>
      <c r="BM99" s="61">
        <f t="shared" si="68"/>
        <v>0.76604432581371462</v>
      </c>
      <c r="BN99" s="61">
        <f t="shared" si="69"/>
        <v>0</v>
      </c>
      <c r="BO99" s="72"/>
      <c r="BP99" s="61"/>
      <c r="BQ99" s="44"/>
      <c r="BR99" s="15"/>
      <c r="BS99" s="15"/>
      <c r="BT99" s="15"/>
      <c r="BU99" s="15"/>
      <c r="BV99" s="15"/>
      <c r="BW99" s="15"/>
      <c r="BX99" s="15"/>
      <c r="BY99" s="15"/>
      <c r="BZ99" s="15"/>
    </row>
    <row r="100" spans="1:78" s="1" customFormat="1" ht="14.1" customHeight="1">
      <c r="A100" s="7"/>
      <c r="B100" s="8">
        <f t="shared" si="53"/>
        <v>1794.2083333336739</v>
      </c>
      <c r="C100" s="9"/>
      <c r="D100" s="9"/>
      <c r="E100" s="9"/>
      <c r="F100" s="10">
        <f t="shared" si="78"/>
        <v>106</v>
      </c>
      <c r="G100" s="10">
        <f t="shared" si="76"/>
        <v>108.10810810810811</v>
      </c>
      <c r="H100" s="11"/>
      <c r="I100" s="10"/>
      <c r="J100" s="10"/>
      <c r="K100" s="27"/>
      <c r="L100" s="31">
        <f t="shared" si="49"/>
        <v>1794.2083333336739</v>
      </c>
      <c r="M100" s="30">
        <f t="shared" si="77"/>
        <v>2.3149487817582037</v>
      </c>
      <c r="N100" s="13"/>
      <c r="O100" s="14"/>
      <c r="P100" s="47">
        <f t="shared" si="54"/>
        <v>1806.8625353453428</v>
      </c>
      <c r="Q100" s="47">
        <f t="shared" si="55"/>
        <v>1806.980407998396</v>
      </c>
      <c r="R100" s="47">
        <f t="shared" si="50"/>
        <v>2.5311339829797883</v>
      </c>
      <c r="S100" s="47">
        <f t="shared" si="70"/>
        <v>2.5134264574897132</v>
      </c>
      <c r="T100" s="88">
        <f t="shared" si="71"/>
        <v>0.70451735069902988</v>
      </c>
      <c r="U100" s="48"/>
      <c r="V100" s="33"/>
      <c r="W100" s="33"/>
      <c r="X100" s="35">
        <f t="shared" si="89"/>
        <v>4</v>
      </c>
      <c r="Y100" s="61" t="str">
        <f t="shared" si="90"/>
        <v xml:space="preserve"> </v>
      </c>
      <c r="Z100" s="61">
        <f t="shared" si="91"/>
        <v>1.893783317502562</v>
      </c>
      <c r="AA100" s="68"/>
      <c r="AB100" s="61">
        <f t="shared" si="66"/>
        <v>-0.39553747742886641</v>
      </c>
      <c r="AC100" s="61">
        <f t="shared" si="67"/>
        <v>-0.432</v>
      </c>
      <c r="AD100" s="61"/>
      <c r="AE100" s="84"/>
      <c r="AF100" s="61"/>
      <c r="AG100" s="44"/>
      <c r="AH100" s="15"/>
      <c r="AI100" s="47">
        <f t="shared" si="56"/>
        <v>1846.4677470360289</v>
      </c>
      <c r="AJ100" s="47">
        <f t="shared" si="57"/>
        <v>1846.8213649951881</v>
      </c>
      <c r="AK100" s="47">
        <f t="shared" si="51"/>
        <v>2.4153725916794206</v>
      </c>
      <c r="AL100" s="47">
        <f t="shared" si="61"/>
        <v>2.4142548995349902</v>
      </c>
      <c r="AM100" s="88">
        <f t="shared" si="62"/>
        <v>4.6295531786877397E-2</v>
      </c>
      <c r="AN100" s="48"/>
      <c r="AO100" s="15"/>
      <c r="AP100" s="15"/>
      <c r="AQ100" s="35">
        <f t="shared" si="79"/>
        <v>4</v>
      </c>
      <c r="AR100" s="61" t="str">
        <f t="shared" si="80"/>
        <v xml:space="preserve"> </v>
      </c>
      <c r="AS100" s="61">
        <f t="shared" si="81"/>
        <v>16.493175136268047</v>
      </c>
      <c r="AT100" s="68"/>
      <c r="AU100" s="61">
        <f t="shared" si="64"/>
        <v>0.98797880107898362</v>
      </c>
      <c r="AV100" s="61">
        <f t="shared" si="65"/>
        <v>0.55000000000000004</v>
      </c>
      <c r="AW100" s="61"/>
      <c r="AX100" s="61"/>
      <c r="AY100" s="44"/>
      <c r="AZ100" s="15"/>
      <c r="BA100" s="47">
        <f t="shared" si="58"/>
        <v>1971.6485051080872</v>
      </c>
      <c r="BB100" s="47">
        <f t="shared" si="59"/>
        <v>1972.7093589855647</v>
      </c>
      <c r="BC100" s="47">
        <f t="shared" si="85"/>
        <v>107.29359999999998</v>
      </c>
      <c r="BD100" s="47">
        <f t="shared" si="86"/>
        <v>96.726066666666654</v>
      </c>
      <c r="BE100" s="88">
        <f t="shared" si="74"/>
        <v>10.925217676586318</v>
      </c>
      <c r="BF100" s="48"/>
      <c r="BG100" s="15"/>
      <c r="BH100" s="15"/>
      <c r="BI100" s="35">
        <f t="shared" si="82"/>
        <v>7</v>
      </c>
      <c r="BJ100" s="61" t="str">
        <f t="shared" si="87"/>
        <v xml:space="preserve"> </v>
      </c>
      <c r="BK100" s="61">
        <f t="shared" si="88"/>
        <v>14.881153384361401</v>
      </c>
      <c r="BL100" s="68"/>
      <c r="BM100" s="61">
        <f t="shared" si="68"/>
        <v>0.1736479979448749</v>
      </c>
      <c r="BN100" s="61">
        <f t="shared" si="69"/>
        <v>0</v>
      </c>
      <c r="BO100" s="72"/>
      <c r="BP100" s="61"/>
      <c r="BQ100" s="44"/>
      <c r="BR100" s="15"/>
      <c r="BS100" s="15"/>
      <c r="BT100" s="15"/>
      <c r="BU100" s="15"/>
      <c r="BV100" s="15"/>
      <c r="BW100" s="15"/>
      <c r="BX100" s="15"/>
      <c r="BY100" s="15"/>
      <c r="BZ100" s="15"/>
    </row>
    <row r="101" spans="1:78" s="1" customFormat="1" ht="14.1" customHeight="1">
      <c r="A101" s="7"/>
      <c r="B101" s="8">
        <f t="shared" si="53"/>
        <v>1794.2916666670071</v>
      </c>
      <c r="C101" s="9"/>
      <c r="D101" s="9"/>
      <c r="E101" s="9"/>
      <c r="F101" s="10">
        <f t="shared" si="78"/>
        <v>106.5</v>
      </c>
      <c r="G101" s="10">
        <f t="shared" si="76"/>
        <v>109.19594594594595</v>
      </c>
      <c r="H101" s="11"/>
      <c r="I101" s="10"/>
      <c r="J101" s="10"/>
      <c r="K101" s="27"/>
      <c r="L101" s="31">
        <f t="shared" si="49"/>
        <v>1794.2916666670071</v>
      </c>
      <c r="M101" s="30">
        <f t="shared" si="77"/>
        <v>2.3382429538746456</v>
      </c>
      <c r="N101" s="13"/>
      <c r="O101" s="14"/>
      <c r="P101" s="47">
        <f t="shared" si="54"/>
        <v>1807.0982806514489</v>
      </c>
      <c r="Q101" s="47">
        <f t="shared" si="55"/>
        <v>1807.2161533045021</v>
      </c>
      <c r="R101" s="47">
        <f t="shared" si="50"/>
        <v>2.4936357004274852</v>
      </c>
      <c r="S101" s="47">
        <f t="shared" si="70"/>
        <v>2.5165513190140043</v>
      </c>
      <c r="T101" s="88">
        <f t="shared" si="71"/>
        <v>-0.91059611673238727</v>
      </c>
      <c r="U101" s="48"/>
      <c r="V101" s="33"/>
      <c r="W101" s="33"/>
      <c r="X101" s="35">
        <f t="shared" si="89"/>
        <v>5</v>
      </c>
      <c r="Y101" s="61" t="str">
        <f t="shared" si="90"/>
        <v xml:space="preserve"> </v>
      </c>
      <c r="Z101" s="61">
        <f t="shared" si="91"/>
        <v>3.0365199854216041</v>
      </c>
      <c r="AA101" s="68"/>
      <c r="AB101" s="61">
        <f t="shared" si="66"/>
        <v>0.28736888901493385</v>
      </c>
      <c r="AC101" s="61">
        <f t="shared" si="67"/>
        <v>-0.432</v>
      </c>
      <c r="AD101" s="61"/>
      <c r="AE101" s="84"/>
      <c r="AF101" s="61"/>
      <c r="AG101" s="44"/>
      <c r="AH101" s="15"/>
      <c r="AI101" s="47">
        <f t="shared" si="56"/>
        <v>1847.1749829543471</v>
      </c>
      <c r="AJ101" s="47">
        <f t="shared" si="57"/>
        <v>1847.5286009135064</v>
      </c>
      <c r="AK101" s="47">
        <f t="shared" si="51"/>
        <v>2.6068423385573709</v>
      </c>
      <c r="AL101" s="47">
        <f t="shared" si="61"/>
        <v>2.4430269267648228</v>
      </c>
      <c r="AM101" s="88">
        <f t="shared" si="62"/>
        <v>6.7054280080932394</v>
      </c>
      <c r="AN101" s="48"/>
      <c r="AO101" s="15"/>
      <c r="AP101" s="15"/>
      <c r="AQ101" s="35">
        <f t="shared" si="79"/>
        <v>5</v>
      </c>
      <c r="AR101" s="61" t="str">
        <f t="shared" si="80"/>
        <v xml:space="preserve"> </v>
      </c>
      <c r="AS101" s="61">
        <f t="shared" si="81"/>
        <v>12.604558742457694</v>
      </c>
      <c r="AT101" s="68"/>
      <c r="AU101" s="61">
        <f t="shared" si="64"/>
        <v>0.85620383392331478</v>
      </c>
      <c r="AV101" s="61">
        <f t="shared" si="65"/>
        <v>0.55000000000000004</v>
      </c>
      <c r="AW101" s="61"/>
      <c r="AX101" s="61"/>
      <c r="AY101" s="44"/>
      <c r="AZ101" s="15"/>
      <c r="BA101" s="47">
        <f t="shared" si="58"/>
        <v>1973.7702128630419</v>
      </c>
      <c r="BB101" s="47">
        <f t="shared" si="59"/>
        <v>1974.8310667405194</v>
      </c>
      <c r="BC101" s="47">
        <f t="shared" si="85"/>
        <v>85.959230769230757</v>
      </c>
      <c r="BD101" s="47">
        <f t="shared" si="86"/>
        <v>104.36224786324786</v>
      </c>
      <c r="BE101" s="88">
        <f t="shared" si="74"/>
        <v>-17.633787572429149</v>
      </c>
      <c r="BF101" s="48"/>
      <c r="BG101" s="15"/>
      <c r="BH101" s="15"/>
      <c r="BI101" s="35">
        <f t="shared" si="82"/>
        <v>8</v>
      </c>
      <c r="BJ101" s="61" t="str">
        <f t="shared" si="87"/>
        <v xml:space="preserve"> </v>
      </c>
      <c r="BK101" s="61">
        <f t="shared" si="88"/>
        <v>14.881153384361401</v>
      </c>
      <c r="BL101" s="68"/>
      <c r="BM101" s="61">
        <f t="shared" si="68"/>
        <v>-0.50000015804489462</v>
      </c>
      <c r="BN101" s="61">
        <f t="shared" si="69"/>
        <v>0</v>
      </c>
      <c r="BO101" s="72"/>
      <c r="BP101" s="61"/>
      <c r="BQ101" s="44"/>
      <c r="BR101" s="15"/>
      <c r="BS101" s="15"/>
      <c r="BT101" s="15"/>
      <c r="BU101" s="15"/>
      <c r="BV101" s="15"/>
      <c r="BW101" s="15"/>
      <c r="BX101" s="15"/>
      <c r="BY101" s="15"/>
      <c r="BZ101" s="15"/>
    </row>
    <row r="102" spans="1:78" s="1" customFormat="1" ht="14.1" customHeight="1">
      <c r="A102" s="7"/>
      <c r="B102" s="8">
        <f t="shared" si="53"/>
        <v>1794.3750000003404</v>
      </c>
      <c r="C102" s="9"/>
      <c r="D102" s="9"/>
      <c r="E102" s="9"/>
      <c r="F102" s="10">
        <f t="shared" si="78"/>
        <v>107</v>
      </c>
      <c r="G102" s="10">
        <f t="shared" si="76"/>
        <v>110.29729729729729</v>
      </c>
      <c r="H102" s="11"/>
      <c r="I102" s="10"/>
      <c r="J102" s="10"/>
      <c r="K102" s="27"/>
      <c r="L102" s="31">
        <f t="shared" si="49"/>
        <v>1794.3750000003404</v>
      </c>
      <c r="M102" s="30">
        <f t="shared" si="77"/>
        <v>2.361826494588807</v>
      </c>
      <c r="N102" s="13"/>
      <c r="O102" s="14"/>
      <c r="P102" s="47">
        <f t="shared" si="54"/>
        <v>1807.334025957555</v>
      </c>
      <c r="Q102" s="47">
        <f t="shared" si="55"/>
        <v>1807.4518986106082</v>
      </c>
      <c r="R102" s="47">
        <f t="shared" si="50"/>
        <v>2.5217594202137188</v>
      </c>
      <c r="S102" s="47">
        <f t="shared" si="70"/>
        <v>2.52280103674721</v>
      </c>
      <c r="T102" s="88">
        <f t="shared" si="71"/>
        <v>-4.1288096774938499E-2</v>
      </c>
      <c r="U102" s="48"/>
      <c r="V102" s="33"/>
      <c r="W102" s="33"/>
      <c r="X102" s="35">
        <f t="shared" si="89"/>
        <v>6</v>
      </c>
      <c r="Y102" s="61" t="str">
        <f t="shared" si="90"/>
        <v xml:space="preserve"> </v>
      </c>
      <c r="Z102" s="61">
        <f t="shared" si="91"/>
        <v>3.0365199854216041</v>
      </c>
      <c r="AA102" s="68"/>
      <c r="AB102" s="61">
        <f t="shared" si="66"/>
        <v>0.8358121585390339</v>
      </c>
      <c r="AC102" s="61">
        <f t="shared" si="67"/>
        <v>-0.432</v>
      </c>
      <c r="AD102" s="61"/>
      <c r="AE102" s="84"/>
      <c r="AF102" s="61"/>
      <c r="AG102" s="44"/>
      <c r="AH102" s="15"/>
      <c r="AI102" s="47">
        <f t="shared" si="56"/>
        <v>1847.8822188726654</v>
      </c>
      <c r="AJ102" s="47">
        <f t="shared" si="57"/>
        <v>1848.2358368318246</v>
      </c>
      <c r="AK102" s="47">
        <f t="shared" si="51"/>
        <v>2.3689918137841861</v>
      </c>
      <c r="AL102" s="47">
        <f t="shared" si="61"/>
        <v>2.4570106116066106</v>
      </c>
      <c r="AM102" s="88">
        <f t="shared" si="62"/>
        <v>-3.5823531818151122</v>
      </c>
      <c r="AN102" s="48"/>
      <c r="AO102" s="15"/>
      <c r="AP102" s="15"/>
      <c r="AQ102" s="35">
        <f t="shared" si="79"/>
        <v>6</v>
      </c>
      <c r="AR102" s="61" t="str">
        <f t="shared" si="80"/>
        <v xml:space="preserve"> </v>
      </c>
      <c r="AS102" s="61">
        <f t="shared" si="81"/>
        <v>9.4528467638322446</v>
      </c>
      <c r="AT102" s="68"/>
      <c r="AU102" s="61">
        <f t="shared" si="64"/>
        <v>0.3238015772292766</v>
      </c>
      <c r="AV102" s="61">
        <f t="shared" si="65"/>
        <v>0.55000000000000004</v>
      </c>
      <c r="AW102" s="61"/>
      <c r="AX102" s="61"/>
      <c r="AY102" s="44"/>
      <c r="AZ102" s="15"/>
      <c r="BA102" s="47">
        <f t="shared" si="58"/>
        <v>1975.8919206179967</v>
      </c>
      <c r="BB102" s="47">
        <f t="shared" si="59"/>
        <v>1976.9527744954742</v>
      </c>
      <c r="BC102" s="47">
        <f t="shared" si="85"/>
        <v>99.736399999999989</v>
      </c>
      <c r="BD102" s="47">
        <f t="shared" si="86"/>
        <v>116.08988717948718</v>
      </c>
      <c r="BE102" s="88">
        <f t="shared" si="74"/>
        <v>-14.086917970902135</v>
      </c>
      <c r="BF102" s="48"/>
      <c r="BG102" s="15"/>
      <c r="BH102" s="15"/>
      <c r="BI102" s="35">
        <f t="shared" si="82"/>
        <v>9</v>
      </c>
      <c r="BJ102" s="61" t="str">
        <f t="shared" si="87"/>
        <v xml:space="preserve"> </v>
      </c>
      <c r="BK102" s="61">
        <f t="shared" si="88"/>
        <v>10.925217676586318</v>
      </c>
      <c r="BL102" s="68"/>
      <c r="BM102" s="61">
        <f t="shared" si="68"/>
        <v>-0.93969268320269328</v>
      </c>
      <c r="BN102" s="61">
        <f t="shared" si="69"/>
        <v>0</v>
      </c>
      <c r="BO102" s="72"/>
      <c r="BP102" s="61"/>
      <c r="BQ102" s="44"/>
      <c r="BR102" s="15"/>
      <c r="BS102" s="15"/>
      <c r="BT102" s="15"/>
      <c r="BU102" s="15"/>
      <c r="BV102" s="15"/>
      <c r="BW102" s="15"/>
      <c r="BX102" s="15"/>
      <c r="BY102" s="15"/>
      <c r="BZ102" s="15"/>
    </row>
    <row r="103" spans="1:78" s="1" customFormat="1" ht="14.1" customHeight="1">
      <c r="A103" s="7"/>
      <c r="B103" s="8">
        <f t="shared" si="53"/>
        <v>1794.4583333336736</v>
      </c>
      <c r="C103" s="9"/>
      <c r="D103" s="9"/>
      <c r="E103" s="9"/>
      <c r="F103" s="10">
        <f t="shared" si="78"/>
        <v>107.5</v>
      </c>
      <c r="G103" s="10">
        <f t="shared" si="76"/>
        <v>111.41216216216216</v>
      </c>
      <c r="H103" s="11"/>
      <c r="I103" s="10"/>
      <c r="J103" s="10"/>
      <c r="K103" s="27"/>
      <c r="L103" s="31">
        <f t="shared" si="49"/>
        <v>1794.4583333336736</v>
      </c>
      <c r="M103" s="30">
        <f t="shared" si="77"/>
        <v>2.3856994039006887</v>
      </c>
      <c r="N103" s="13"/>
      <c r="O103" s="14"/>
      <c r="P103" s="47">
        <f t="shared" si="54"/>
        <v>1807.5697712636611</v>
      </c>
      <c r="Q103" s="47">
        <f t="shared" si="55"/>
        <v>1807.6876439167143</v>
      </c>
      <c r="R103" s="47">
        <f t="shared" si="50"/>
        <v>2.5780068418754838</v>
      </c>
      <c r="S103" s="47">
        <f t="shared" si="70"/>
        <v>2.5300923745685009</v>
      </c>
      <c r="T103" s="88">
        <f t="shared" si="71"/>
        <v>1.893783317502562</v>
      </c>
      <c r="U103" s="48"/>
      <c r="V103" s="33"/>
      <c r="W103" s="33"/>
      <c r="X103" s="35">
        <f t="shared" si="89"/>
        <v>7</v>
      </c>
      <c r="Y103" s="61" t="str">
        <f t="shared" si="90"/>
        <v xml:space="preserve"> </v>
      </c>
      <c r="Z103" s="61">
        <f t="shared" si="91"/>
        <v>3.0365199854216041</v>
      </c>
      <c r="AA103" s="68"/>
      <c r="AB103" s="61">
        <f t="shared" si="66"/>
        <v>0.9931696300654016</v>
      </c>
      <c r="AC103" s="61">
        <f t="shared" si="67"/>
        <v>-0.432</v>
      </c>
      <c r="AD103" s="61"/>
      <c r="AE103" s="84"/>
      <c r="AF103" s="61"/>
      <c r="AG103" s="44"/>
      <c r="AH103" s="15"/>
      <c r="AI103" s="47">
        <f t="shared" si="56"/>
        <v>1848.5894547909836</v>
      </c>
      <c r="AJ103" s="47">
        <f t="shared" si="57"/>
        <v>1848.9430727501428</v>
      </c>
      <c r="AK103" s="47">
        <f t="shared" si="51"/>
        <v>2.261166257113532</v>
      </c>
      <c r="AL103" s="47">
        <f t="shared" si="61"/>
        <v>2.4618887849669497</v>
      </c>
      <c r="AM103" s="88">
        <f t="shared" si="62"/>
        <v>-8.1531923407381797</v>
      </c>
      <c r="AN103" s="48"/>
      <c r="AO103" s="15"/>
      <c r="AP103" s="15"/>
      <c r="AQ103" s="35">
        <f t="shared" si="79"/>
        <v>7</v>
      </c>
      <c r="AR103" s="61" t="str">
        <f t="shared" si="80"/>
        <v xml:space="preserve"> </v>
      </c>
      <c r="AS103" s="61">
        <f t="shared" si="81"/>
        <v>6.7054280080932394</v>
      </c>
      <c r="AT103" s="68"/>
      <c r="AU103" s="61">
        <f t="shared" si="64"/>
        <v>-0.36011103610401263</v>
      </c>
      <c r="AV103" s="61">
        <f t="shared" si="65"/>
        <v>0.55000000000000004</v>
      </c>
      <c r="AW103" s="61"/>
      <c r="AX103" s="61"/>
      <c r="AY103" s="44"/>
      <c r="AZ103" s="15"/>
      <c r="BA103" s="47">
        <f t="shared" si="58"/>
        <v>1978.0136283729514</v>
      </c>
      <c r="BB103" s="47">
        <f t="shared" si="59"/>
        <v>1979.0744822504289</v>
      </c>
      <c r="BC103" s="47">
        <f t="shared" si="85"/>
        <v>100.51192307692305</v>
      </c>
      <c r="BD103" s="47">
        <f t="shared" si="86"/>
        <v>135.16090940170943</v>
      </c>
      <c r="BE103" s="88">
        <f t="shared" si="74"/>
        <v>-25.635360458996846</v>
      </c>
      <c r="BF103" s="48"/>
      <c r="BG103" s="15"/>
      <c r="BH103" s="15"/>
      <c r="BI103" s="35">
        <f t="shared" si="82"/>
        <v>1</v>
      </c>
      <c r="BJ103" s="61" t="str">
        <f t="shared" si="87"/>
        <v xml:space="preserve"> </v>
      </c>
      <c r="BK103" s="61">
        <f t="shared" si="88"/>
        <v>10.925217676586318</v>
      </c>
      <c r="BL103" s="68"/>
      <c r="BM103" s="61">
        <f t="shared" si="68"/>
        <v>-0.93969255836909915</v>
      </c>
      <c r="BN103" s="61">
        <f t="shared" si="69"/>
        <v>0</v>
      </c>
      <c r="BO103" s="72"/>
      <c r="BP103" s="61"/>
      <c r="BQ103" s="44"/>
      <c r="BR103" s="15"/>
      <c r="BS103" s="15"/>
      <c r="BT103" s="15"/>
      <c r="BU103" s="15"/>
      <c r="BV103" s="15"/>
      <c r="BW103" s="15"/>
      <c r="BX103" s="15"/>
      <c r="BY103" s="15"/>
      <c r="BZ103" s="15"/>
    </row>
    <row r="104" spans="1:78" s="1" customFormat="1" ht="14.1" customHeight="1">
      <c r="A104" s="7"/>
      <c r="B104" s="8">
        <f t="shared" si="53"/>
        <v>1794.5416666670069</v>
      </c>
      <c r="C104" s="9"/>
      <c r="D104" s="9"/>
      <c r="E104" s="9"/>
      <c r="F104" s="10">
        <v>108</v>
      </c>
      <c r="G104" s="10">
        <f t="shared" si="76"/>
        <v>112.54054054054055</v>
      </c>
      <c r="H104" s="11"/>
      <c r="I104" s="10"/>
      <c r="J104" s="10"/>
      <c r="K104" s="27"/>
      <c r="L104" s="31">
        <f t="shared" si="49"/>
        <v>1794.5416666670069</v>
      </c>
      <c r="M104" s="30">
        <f t="shared" si="77"/>
        <v>2.4098616818102898</v>
      </c>
      <c r="N104" s="13"/>
      <c r="O104" s="14"/>
      <c r="P104" s="47">
        <f t="shared" si="54"/>
        <v>1807.8055165697672</v>
      </c>
      <c r="Q104" s="47">
        <f t="shared" si="55"/>
        <v>1807.9233892228203</v>
      </c>
      <c r="R104" s="47">
        <f t="shared" si="50"/>
        <v>2.615505121802701</v>
      </c>
      <c r="S104" s="47">
        <f t="shared" si="70"/>
        <v>2.538425329361631</v>
      </c>
      <c r="T104" s="88">
        <f t="shared" si="71"/>
        <v>3.0365199854216041</v>
      </c>
      <c r="U104" s="48"/>
      <c r="V104" s="33"/>
      <c r="W104" s="33"/>
      <c r="X104" s="35">
        <f t="shared" si="89"/>
        <v>8</v>
      </c>
      <c r="Y104" s="61">
        <f t="shared" si="90"/>
        <v>3.0365199854216041</v>
      </c>
      <c r="Z104" s="61">
        <f t="shared" si="91"/>
        <v>3.0365199854216041</v>
      </c>
      <c r="AA104" s="68"/>
      <c r="AB104" s="61">
        <f t="shared" si="66"/>
        <v>0.68581199383324931</v>
      </c>
      <c r="AC104" s="61">
        <f t="shared" si="67"/>
        <v>-0.432</v>
      </c>
      <c r="AD104" s="61"/>
      <c r="AE104" s="84"/>
      <c r="AF104" s="61"/>
      <c r="AG104" s="44"/>
      <c r="AH104" s="15"/>
      <c r="AI104" s="47">
        <f t="shared" si="56"/>
        <v>1849.2966907093019</v>
      </c>
      <c r="AJ104" s="47">
        <f t="shared" si="57"/>
        <v>1849.6503086684611</v>
      </c>
      <c r="AK104" s="47">
        <f t="shared" si="51"/>
        <v>2.3333142670272191</v>
      </c>
      <c r="AL104" s="47">
        <f t="shared" si="61"/>
        <v>2.4916170015152641</v>
      </c>
      <c r="AM104" s="88">
        <f t="shared" si="62"/>
        <v>-6.3534136422963128</v>
      </c>
      <c r="AN104" s="48"/>
      <c r="AO104" s="15"/>
      <c r="AP104" s="15"/>
      <c r="AQ104" s="35">
        <f t="shared" si="79"/>
        <v>8</v>
      </c>
      <c r="AR104" s="61" t="str">
        <f t="shared" si="80"/>
        <v xml:space="preserve"> </v>
      </c>
      <c r="AS104" s="61">
        <f t="shared" si="81"/>
        <v>6.7054280080932394</v>
      </c>
      <c r="AT104" s="68"/>
      <c r="AU104" s="61">
        <f t="shared" si="64"/>
        <v>-0.87552369345587666</v>
      </c>
      <c r="AV104" s="61">
        <f t="shared" si="65"/>
        <v>0.55000000000000004</v>
      </c>
      <c r="AW104" s="61"/>
      <c r="AX104" s="61"/>
      <c r="AY104" s="44"/>
      <c r="AZ104" s="15"/>
      <c r="BA104" s="47">
        <f t="shared" si="58"/>
        <v>1980.1353361279062</v>
      </c>
      <c r="BB104" s="47">
        <f t="shared" si="59"/>
        <v>1981.1961900053836</v>
      </c>
      <c r="BC104" s="47">
        <f t="shared" si="85"/>
        <v>123.46799999999999</v>
      </c>
      <c r="BD104" s="47">
        <f t="shared" si="86"/>
        <v>160.63364444444449</v>
      </c>
      <c r="BE104" s="88">
        <f t="shared" si="74"/>
        <v>-23.136899229910902</v>
      </c>
      <c r="BF104" s="48"/>
      <c r="BG104" s="15"/>
      <c r="BH104" s="15"/>
      <c r="BI104" s="35">
        <f t="shared" si="82"/>
        <v>2</v>
      </c>
      <c r="BJ104" s="61" t="str">
        <f t="shared" si="87"/>
        <v xml:space="preserve"> </v>
      </c>
      <c r="BK104" s="61">
        <f t="shared" si="88"/>
        <v>-7.1268915632604957</v>
      </c>
      <c r="BL104" s="68"/>
      <c r="BM104" s="61">
        <f t="shared" si="68"/>
        <v>-0.49999984195513852</v>
      </c>
      <c r="BN104" s="61">
        <f t="shared" si="69"/>
        <v>0</v>
      </c>
      <c r="BO104" s="73"/>
      <c r="BP104" s="15"/>
      <c r="BQ104" s="44"/>
      <c r="BR104" s="15"/>
      <c r="BS104" s="15"/>
      <c r="BT104" s="15"/>
      <c r="BU104" s="15"/>
      <c r="BV104" s="15"/>
      <c r="BW104" s="15"/>
      <c r="BX104" s="15"/>
      <c r="BY104" s="15"/>
      <c r="BZ104" s="15"/>
    </row>
    <row r="105" spans="1:78" s="1" customFormat="1" ht="14.1" customHeight="1">
      <c r="A105" s="7"/>
      <c r="B105" s="8">
        <f t="shared" si="53"/>
        <v>1794.6250000003402</v>
      </c>
      <c r="C105" s="9"/>
      <c r="D105" s="9"/>
      <c r="E105" s="9"/>
      <c r="F105" s="10">
        <f>F104+(13/12)</f>
        <v>109.08333333333333</v>
      </c>
      <c r="G105" s="10">
        <f t="shared" si="76"/>
        <v>113.68243243243244</v>
      </c>
      <c r="H105" s="11"/>
      <c r="I105" s="10"/>
      <c r="J105" s="10"/>
      <c r="K105" s="27"/>
      <c r="L105" s="31">
        <f t="shared" si="49"/>
        <v>1794.6250000003402</v>
      </c>
      <c r="M105" s="30">
        <f t="shared" si="77"/>
        <v>2.4343133283176108</v>
      </c>
      <c r="N105" s="13"/>
      <c r="O105" s="14"/>
      <c r="P105" s="47">
        <f t="shared" si="54"/>
        <v>1808.0412618758733</v>
      </c>
      <c r="Q105" s="47">
        <f t="shared" si="55"/>
        <v>1808.1591345289264</v>
      </c>
      <c r="R105" s="47">
        <f t="shared" si="50"/>
        <v>2.4373882978483468</v>
      </c>
      <c r="S105" s="47">
        <f t="shared" si="70"/>
        <v>2.5477999023832387</v>
      </c>
      <c r="T105" s="88">
        <f t="shared" si="71"/>
        <v>-4.3336058075680084</v>
      </c>
      <c r="U105" s="48"/>
      <c r="V105" s="33"/>
      <c r="W105" s="33"/>
      <c r="X105" s="35">
        <f t="shared" si="89"/>
        <v>9</v>
      </c>
      <c r="Y105" s="61" t="str">
        <f t="shared" si="90"/>
        <v xml:space="preserve"> </v>
      </c>
      <c r="Z105" s="61">
        <f t="shared" si="91"/>
        <v>3.0365199854216041</v>
      </c>
      <c r="AA105" s="68"/>
      <c r="AB105" s="61">
        <f t="shared" si="66"/>
        <v>5.7555303735226555E-2</v>
      </c>
      <c r="AC105" s="61">
        <f t="shared" si="67"/>
        <v>-0.432</v>
      </c>
      <c r="AD105" s="61"/>
      <c r="AE105" s="84"/>
      <c r="AF105" s="61"/>
      <c r="AG105" s="44"/>
      <c r="AH105" s="15"/>
      <c r="AI105" s="47">
        <f t="shared" si="56"/>
        <v>1850.0039266276201</v>
      </c>
      <c r="AJ105" s="47">
        <f t="shared" si="57"/>
        <v>1850.3575445867793</v>
      </c>
      <c r="AK105" s="47">
        <f t="shared" si="51"/>
        <v>2.3594778203835181</v>
      </c>
      <c r="AL105" s="47">
        <f t="shared" si="61"/>
        <v>2.5558366662386853</v>
      </c>
      <c r="AM105" s="88">
        <f t="shared" si="62"/>
        <v>-7.6827619092005639</v>
      </c>
      <c r="AN105" s="48"/>
      <c r="AO105" s="15"/>
      <c r="AP105" s="15"/>
      <c r="AQ105" s="35">
        <f t="shared" si="79"/>
        <v>9</v>
      </c>
      <c r="AR105" s="61" t="str">
        <f t="shared" si="80"/>
        <v xml:space="preserve"> </v>
      </c>
      <c r="AS105" s="61">
        <f t="shared" si="81"/>
        <v>10.29799089908121</v>
      </c>
      <c r="AT105" s="68"/>
      <c r="AU105" s="61">
        <f t="shared" si="64"/>
        <v>-0.98126908427776005</v>
      </c>
      <c r="AV105" s="61">
        <f t="shared" si="65"/>
        <v>0.55000000000000004</v>
      </c>
      <c r="AW105" s="61"/>
      <c r="AX105" s="61"/>
      <c r="AY105" s="44"/>
      <c r="AZ105" s="15"/>
      <c r="BA105" s="47">
        <f t="shared" si="58"/>
        <v>1982.2570438828609</v>
      </c>
      <c r="BB105" s="47">
        <f t="shared" si="59"/>
        <v>1983.3178977603384</v>
      </c>
      <c r="BC105" s="47">
        <f t="shared" si="85"/>
        <v>146.79923076923077</v>
      </c>
      <c r="BD105" s="47">
        <f t="shared" si="86"/>
        <v>191.70404444444443</v>
      </c>
      <c r="BE105" s="88">
        <f t="shared" si="74"/>
        <v>-23.424030413832508</v>
      </c>
      <c r="BF105" s="48"/>
      <c r="BG105" s="15"/>
      <c r="BH105" s="15"/>
      <c r="BI105" s="35">
        <f t="shared" si="82"/>
        <v>3</v>
      </c>
      <c r="BJ105" s="61" t="str">
        <f t="shared" si="87"/>
        <v xml:space="preserve"> </v>
      </c>
      <c r="BK105" s="61">
        <f t="shared" si="88"/>
        <v>-7.1268915632604957</v>
      </c>
      <c r="BL105" s="68"/>
      <c r="BM105" s="61">
        <f t="shared" si="68"/>
        <v>0.17364835738888415</v>
      </c>
      <c r="BN105" s="61">
        <f t="shared" si="69"/>
        <v>0</v>
      </c>
      <c r="BO105" s="73"/>
      <c r="BP105" s="15"/>
      <c r="BQ105" s="44"/>
      <c r="BR105" s="15"/>
      <c r="BS105" s="15"/>
      <c r="BT105" s="15"/>
      <c r="BU105" s="15"/>
      <c r="BV105" s="15"/>
      <c r="BW105" s="15"/>
      <c r="BX105" s="15"/>
      <c r="BY105" s="15"/>
      <c r="BZ105" s="15"/>
    </row>
    <row r="106" spans="1:78" s="1" customFormat="1" ht="14.1" customHeight="1">
      <c r="A106" s="7"/>
      <c r="B106" s="8">
        <f t="shared" si="53"/>
        <v>1794.7083333336734</v>
      </c>
      <c r="C106" s="9"/>
      <c r="D106" s="9"/>
      <c r="E106" s="9"/>
      <c r="F106" s="10">
        <f t="shared" ref="F106:F115" si="92">F105+(13/12)</f>
        <v>110.16666666666666</v>
      </c>
      <c r="G106" s="10">
        <f t="shared" si="76"/>
        <v>114.83783783783784</v>
      </c>
      <c r="H106" s="11"/>
      <c r="I106" s="10"/>
      <c r="J106" s="10"/>
      <c r="K106" s="27"/>
      <c r="L106" s="31">
        <f t="shared" si="49"/>
        <v>1794.7083333336734</v>
      </c>
      <c r="M106" s="30">
        <f t="shared" si="77"/>
        <v>2.4590543434226517</v>
      </c>
      <c r="N106" s="13"/>
      <c r="O106" s="14"/>
      <c r="P106" s="47">
        <f t="shared" si="54"/>
        <v>1808.2770071819793</v>
      </c>
      <c r="Q106" s="47">
        <f t="shared" si="55"/>
        <v>1808.3948798350325</v>
      </c>
      <c r="R106" s="47">
        <f t="shared" si="50"/>
        <v>2.503010296004383</v>
      </c>
      <c r="S106" s="47">
        <f t="shared" si="70"/>
        <v>2.5613409512439906</v>
      </c>
      <c r="T106" s="88">
        <f t="shared" si="71"/>
        <v>-2.2773483245671633</v>
      </c>
      <c r="U106" s="48"/>
      <c r="V106" s="33"/>
      <c r="W106" s="33"/>
      <c r="X106" s="35">
        <f t="shared" si="89"/>
        <v>1</v>
      </c>
      <c r="Y106" s="61" t="str">
        <f t="shared" si="90"/>
        <v xml:space="preserve"> </v>
      </c>
      <c r="Z106" s="61">
        <f t="shared" si="91"/>
        <v>3.0365199854216041</v>
      </c>
      <c r="AA106" s="68"/>
      <c r="AB106" s="61">
        <f t="shared" si="66"/>
        <v>-0.59763215263645775</v>
      </c>
      <c r="AC106" s="61">
        <f t="shared" si="67"/>
        <v>-0.432</v>
      </c>
      <c r="AD106" s="61"/>
      <c r="AE106" s="84"/>
      <c r="AF106" s="61"/>
      <c r="AG106" s="44"/>
      <c r="AH106" s="15"/>
      <c r="AI106" s="47">
        <f t="shared" si="56"/>
        <v>1850.7111625459384</v>
      </c>
      <c r="AJ106" s="47">
        <f t="shared" si="57"/>
        <v>1851.0647805050976</v>
      </c>
      <c r="AK106" s="47">
        <f t="shared" si="51"/>
        <v>2.6758190741890018</v>
      </c>
      <c r="AL106" s="47">
        <f t="shared" si="61"/>
        <v>2.5702838929878182</v>
      </c>
      <c r="AM106" s="88">
        <f t="shared" si="62"/>
        <v>4.1059737210003</v>
      </c>
      <c r="AN106" s="48"/>
      <c r="AO106" s="15"/>
      <c r="AP106" s="15"/>
      <c r="AQ106" s="35">
        <f t="shared" si="79"/>
        <v>1</v>
      </c>
      <c r="AR106" s="61" t="str">
        <f t="shared" si="80"/>
        <v xml:space="preserve"> </v>
      </c>
      <c r="AS106" s="61">
        <f t="shared" si="81"/>
        <v>18.571053800918612</v>
      </c>
      <c r="AT106" s="68"/>
      <c r="AU106" s="61">
        <f t="shared" si="64"/>
        <v>-0.62786776497499464</v>
      </c>
      <c r="AV106" s="61">
        <f t="shared" si="65"/>
        <v>0.55000000000000004</v>
      </c>
      <c r="AW106" s="61"/>
      <c r="AX106" s="61"/>
      <c r="AY106" s="44"/>
      <c r="AZ106" s="15"/>
      <c r="BA106" s="47">
        <f t="shared" si="58"/>
        <v>1984.3787516378156</v>
      </c>
      <c r="BB106" s="47">
        <f t="shared" si="59"/>
        <v>1985.4396055152931</v>
      </c>
      <c r="BC106" s="47">
        <f t="shared" si="85"/>
        <v>192.49760000000009</v>
      </c>
      <c r="BD106" s="47">
        <f t="shared" si="86"/>
        <v>232.73618119658119</v>
      </c>
      <c r="BE106" s="88">
        <f t="shared" si="74"/>
        <v>-17.289353546019338</v>
      </c>
      <c r="BF106" s="48"/>
      <c r="BG106" s="15"/>
      <c r="BH106" s="15"/>
      <c r="BI106" s="35">
        <f t="shared" si="82"/>
        <v>4</v>
      </c>
      <c r="BJ106" s="61" t="str">
        <f t="shared" si="87"/>
        <v xml:space="preserve"> </v>
      </c>
      <c r="BK106" s="61">
        <f t="shared" si="88"/>
        <v>-7.1268915632604957</v>
      </c>
      <c r="BL106" s="68"/>
      <c r="BM106" s="61">
        <f t="shared" si="68"/>
        <v>0.76604456042412894</v>
      </c>
      <c r="BN106" s="61">
        <f t="shared" si="69"/>
        <v>0</v>
      </c>
      <c r="BO106" s="73"/>
      <c r="BP106" s="15"/>
      <c r="BQ106" s="44"/>
      <c r="BR106" s="15"/>
      <c r="BS106" s="15"/>
      <c r="BT106" s="15"/>
      <c r="BU106" s="15"/>
      <c r="BV106" s="15"/>
      <c r="BW106" s="15"/>
      <c r="BX106" s="15"/>
      <c r="BY106" s="15"/>
      <c r="BZ106" s="15"/>
    </row>
    <row r="107" spans="1:78" s="1" customFormat="1" ht="14.1" customHeight="1">
      <c r="A107" s="7"/>
      <c r="B107" s="8">
        <f t="shared" si="53"/>
        <v>1794.7916666670067</v>
      </c>
      <c r="C107" s="9"/>
      <c r="D107" s="9"/>
      <c r="E107" s="9"/>
      <c r="F107" s="10">
        <f t="shared" si="92"/>
        <v>111.24999999999999</v>
      </c>
      <c r="G107" s="10">
        <f t="shared" si="76"/>
        <v>116.00675675675676</v>
      </c>
      <c r="H107" s="11"/>
      <c r="I107" s="10"/>
      <c r="J107" s="10"/>
      <c r="K107" s="27"/>
      <c r="L107" s="31">
        <f t="shared" si="49"/>
        <v>1794.7916666670067</v>
      </c>
      <c r="M107" s="30">
        <f t="shared" si="77"/>
        <v>2.4840847271254121</v>
      </c>
      <c r="N107" s="13"/>
      <c r="O107" s="14"/>
      <c r="P107" s="47">
        <f t="shared" si="54"/>
        <v>1808.5127524880854</v>
      </c>
      <c r="Q107" s="47">
        <f t="shared" si="55"/>
        <v>1808.6306251411386</v>
      </c>
      <c r="R107" s="47">
        <f t="shared" si="50"/>
        <v>2.5592577269848111</v>
      </c>
      <c r="S107" s="47">
        <f t="shared" si="70"/>
        <v>2.5759236183034804</v>
      </c>
      <c r="T107" s="88">
        <f t="shared" si="71"/>
        <v>-0.64698701468661746</v>
      </c>
      <c r="U107" s="48"/>
      <c r="V107" s="33"/>
      <c r="W107" s="33"/>
      <c r="X107" s="35">
        <f t="shared" si="89"/>
        <v>2</v>
      </c>
      <c r="Y107" s="61" t="str">
        <f t="shared" si="90"/>
        <v xml:space="preserve"> </v>
      </c>
      <c r="Z107" s="61">
        <f t="shared" si="91"/>
        <v>3.0365199854216041</v>
      </c>
      <c r="AA107" s="68"/>
      <c r="AB107" s="61">
        <f t="shared" si="66"/>
        <v>-0.97318088284802073</v>
      </c>
      <c r="AC107" s="61">
        <f t="shared" si="67"/>
        <v>-0.432</v>
      </c>
      <c r="AD107" s="61"/>
      <c r="AE107" s="84"/>
      <c r="AF107" s="61"/>
      <c r="AG107" s="44"/>
      <c r="AH107" s="15"/>
      <c r="AI107" s="47">
        <f t="shared" si="56"/>
        <v>1851.4183984642566</v>
      </c>
      <c r="AJ107" s="47">
        <f t="shared" si="57"/>
        <v>1851.7720164234158</v>
      </c>
      <c r="AK107" s="47">
        <f t="shared" si="51"/>
        <v>2.581471670760072</v>
      </c>
      <c r="AL107" s="47">
        <f t="shared" si="61"/>
        <v>2.5730588168288713</v>
      </c>
      <c r="AM107" s="88">
        <f t="shared" si="62"/>
        <v>0.32695925472736587</v>
      </c>
      <c r="AN107" s="48"/>
      <c r="AO107" s="15"/>
      <c r="AP107" s="15"/>
      <c r="AQ107" s="35">
        <f t="shared" si="79"/>
        <v>2</v>
      </c>
      <c r="AR107" s="61" t="str">
        <f t="shared" si="80"/>
        <v xml:space="preserve"> </v>
      </c>
      <c r="AS107" s="61">
        <f t="shared" si="81"/>
        <v>18.571053800918612</v>
      </c>
      <c r="AT107" s="68"/>
      <c r="AU107" s="61">
        <f t="shared" si="64"/>
        <v>1.9319859532493516E-2</v>
      </c>
      <c r="AV107" s="61">
        <f t="shared" si="65"/>
        <v>0.55000000000000004</v>
      </c>
      <c r="AW107" s="61"/>
      <c r="AX107" s="61"/>
      <c r="AY107" s="44"/>
      <c r="AZ107" s="15"/>
      <c r="BA107" s="47">
        <f t="shared" si="58"/>
        <v>1986.5004593927704</v>
      </c>
      <c r="BB107" s="47">
        <f t="shared" si="59"/>
        <v>1987.5613132702479</v>
      </c>
      <c r="BC107" s="47">
        <f t="shared" si="85"/>
        <v>269.61720000000003</v>
      </c>
      <c r="BD107" s="47">
        <f t="shared" si="86"/>
        <v>290.30707008547012</v>
      </c>
      <c r="BE107" s="88">
        <f t="shared" si="74"/>
        <v>-7.1268915632604957</v>
      </c>
      <c r="BF107" s="48"/>
      <c r="BG107" s="15"/>
      <c r="BH107" s="15"/>
      <c r="BI107" s="90">
        <f t="shared" si="82"/>
        <v>5</v>
      </c>
      <c r="BJ107" s="61">
        <f t="shared" si="87"/>
        <v>-7.1268915632604957</v>
      </c>
      <c r="BK107" s="61">
        <f t="shared" si="88"/>
        <v>-7.1268915632604957</v>
      </c>
      <c r="BL107" s="68"/>
      <c r="BM107" s="61">
        <f t="shared" si="68"/>
        <v>0.99999999999998335</v>
      </c>
      <c r="BN107" s="61">
        <f t="shared" si="69"/>
        <v>0</v>
      </c>
      <c r="BO107" s="73"/>
      <c r="BP107" s="15"/>
      <c r="BQ107" s="44"/>
      <c r="BR107" s="15"/>
      <c r="BS107" s="15"/>
      <c r="BT107" s="15"/>
      <c r="BU107" s="15"/>
      <c r="BV107" s="15"/>
      <c r="BW107" s="15"/>
      <c r="BX107" s="15"/>
      <c r="BY107" s="15"/>
      <c r="BZ107" s="15"/>
    </row>
    <row r="108" spans="1:78" s="1" customFormat="1" ht="14.1" customHeight="1">
      <c r="A108" s="7"/>
      <c r="B108" s="8">
        <f t="shared" si="53"/>
        <v>1794.8750000003399</v>
      </c>
      <c r="C108" s="9"/>
      <c r="D108" s="9"/>
      <c r="E108" s="9"/>
      <c r="F108" s="10">
        <f t="shared" si="92"/>
        <v>112.33333333333331</v>
      </c>
      <c r="G108" s="10">
        <f t="shared" si="76"/>
        <v>117.18918918918919</v>
      </c>
      <c r="H108" s="11"/>
      <c r="I108" s="10"/>
      <c r="J108" s="10"/>
      <c r="K108" s="27"/>
      <c r="L108" s="31">
        <f t="shared" si="49"/>
        <v>1794.8750000003399</v>
      </c>
      <c r="M108" s="30">
        <f t="shared" si="77"/>
        <v>2.5094044794258927</v>
      </c>
      <c r="N108" s="13"/>
      <c r="O108" s="14"/>
      <c r="P108" s="47">
        <f t="shared" si="54"/>
        <v>1808.7484977941915</v>
      </c>
      <c r="Q108" s="47">
        <f t="shared" si="55"/>
        <v>1808.8663704472447</v>
      </c>
      <c r="R108" s="47">
        <f t="shared" si="50"/>
        <v>2.6061305761179594</v>
      </c>
      <c r="S108" s="47">
        <f t="shared" si="70"/>
        <v>2.5842565716322392</v>
      </c>
      <c r="T108" s="88">
        <f t="shared" si="71"/>
        <v>0.84643315705701383</v>
      </c>
      <c r="U108" s="48"/>
      <c r="V108" s="33"/>
      <c r="W108" s="33"/>
      <c r="X108" s="35">
        <f t="shared" si="89"/>
        <v>3</v>
      </c>
      <c r="Y108" s="61" t="str">
        <f t="shared" si="90"/>
        <v xml:space="preserve"> </v>
      </c>
      <c r="Z108" s="61">
        <f t="shared" si="91"/>
        <v>1.1517077730587522</v>
      </c>
      <c r="AA108" s="68"/>
      <c r="AB108" s="61">
        <f t="shared" si="66"/>
        <v>-0.89336746227425601</v>
      </c>
      <c r="AC108" s="61">
        <f t="shared" si="67"/>
        <v>-0.432</v>
      </c>
      <c r="AD108" s="61"/>
      <c r="AE108" s="84"/>
      <c r="AF108" s="61"/>
      <c r="AG108" s="44"/>
      <c r="AH108" s="15"/>
      <c r="AI108" s="47">
        <f t="shared" si="56"/>
        <v>1852.1256343825748</v>
      </c>
      <c r="AJ108" s="47">
        <f t="shared" si="57"/>
        <v>1852.4792523417341</v>
      </c>
      <c r="AK108" s="47">
        <f t="shared" si="51"/>
        <v>2.8220971801430612</v>
      </c>
      <c r="AL108" s="47">
        <f t="shared" si="61"/>
        <v>2.5586115913255219</v>
      </c>
      <c r="AM108" s="88">
        <f t="shared" si="62"/>
        <v>10.29799089908121</v>
      </c>
      <c r="AN108" s="48"/>
      <c r="AO108" s="15"/>
      <c r="AP108" s="15"/>
      <c r="AQ108" s="35">
        <f t="shared" si="79"/>
        <v>3</v>
      </c>
      <c r="AR108" s="61" t="str">
        <f t="shared" si="80"/>
        <v xml:space="preserve"> </v>
      </c>
      <c r="AS108" s="61">
        <f t="shared" si="81"/>
        <v>18.571053800918612</v>
      </c>
      <c r="AT108" s="68"/>
      <c r="AU108" s="61">
        <f t="shared" si="64"/>
        <v>0.65746750704840684</v>
      </c>
      <c r="AV108" s="61">
        <f t="shared" si="65"/>
        <v>0.55000000000000004</v>
      </c>
      <c r="AW108" s="61"/>
      <c r="AX108" s="61"/>
      <c r="AY108" s="44"/>
      <c r="AZ108" s="15"/>
      <c r="BA108" s="47">
        <f t="shared" si="58"/>
        <v>1988.6221671477251</v>
      </c>
      <c r="BB108" s="47">
        <f t="shared" si="59"/>
        <v>1989.6830210252026</v>
      </c>
      <c r="BC108" s="47">
        <f t="shared" si="85"/>
        <v>319.81961538461536</v>
      </c>
      <c r="BD108" s="47">
        <f t="shared" si="86"/>
        <v>392.74087350427351</v>
      </c>
      <c r="BE108" s="88">
        <f t="shared" si="74"/>
        <v>-18.567269932719309</v>
      </c>
      <c r="BF108" s="48"/>
      <c r="BG108" s="15"/>
      <c r="BH108" s="15"/>
      <c r="BI108" s="35">
        <f t="shared" si="82"/>
        <v>6</v>
      </c>
      <c r="BJ108" s="61" t="str">
        <f t="shared" si="87"/>
        <v xml:space="preserve"> </v>
      </c>
      <c r="BK108" s="61">
        <f t="shared" si="88"/>
        <v>-7.1268915632604957</v>
      </c>
      <c r="BL108" s="68"/>
      <c r="BM108" s="61">
        <f t="shared" si="68"/>
        <v>0.76604432581382664</v>
      </c>
      <c r="BN108" s="61">
        <f t="shared" si="69"/>
        <v>0</v>
      </c>
      <c r="BO108" s="73"/>
      <c r="BP108" s="15"/>
      <c r="BQ108" s="44"/>
      <c r="BR108" s="15"/>
      <c r="BS108" s="15"/>
      <c r="BT108" s="15"/>
      <c r="BU108" s="15"/>
      <c r="BV108" s="15"/>
      <c r="BW108" s="15"/>
      <c r="BX108" s="15"/>
      <c r="BY108" s="15"/>
      <c r="BZ108" s="15"/>
    </row>
    <row r="109" spans="1:78" s="1" customFormat="1" ht="14.1" customHeight="1">
      <c r="A109" s="7"/>
      <c r="B109" s="8">
        <f t="shared" si="53"/>
        <v>1794.9583333336732</v>
      </c>
      <c r="C109" s="9"/>
      <c r="D109" s="9"/>
      <c r="E109" s="9"/>
      <c r="F109" s="10">
        <f t="shared" si="92"/>
        <v>113.41666666666664</v>
      </c>
      <c r="G109" s="10">
        <f t="shared" si="76"/>
        <v>118.38513513513513</v>
      </c>
      <c r="H109" s="11"/>
      <c r="I109" s="10"/>
      <c r="J109" s="10"/>
      <c r="K109" s="27"/>
      <c r="L109" s="31">
        <f t="shared" si="49"/>
        <v>1794.9583333336732</v>
      </c>
      <c r="M109" s="30">
        <f t="shared" si="77"/>
        <v>2.5350136003240924</v>
      </c>
      <c r="N109" s="13"/>
      <c r="O109" s="14"/>
      <c r="P109" s="47">
        <f t="shared" si="54"/>
        <v>1808.9842431002976</v>
      </c>
      <c r="Q109" s="47">
        <f t="shared" si="55"/>
        <v>1809.1021157533507</v>
      </c>
      <c r="R109" s="47">
        <f t="shared" si="50"/>
        <v>2.6155051401742586</v>
      </c>
      <c r="S109" s="47">
        <f t="shared" si="70"/>
        <v>2.5884230489924964</v>
      </c>
      <c r="T109" s="88">
        <f t="shared" si="71"/>
        <v>1.0462776242200267</v>
      </c>
      <c r="U109" s="48"/>
      <c r="V109" s="33"/>
      <c r="W109" s="33"/>
      <c r="X109" s="35">
        <f t="shared" si="89"/>
        <v>4</v>
      </c>
      <c r="Y109" s="61" t="str">
        <f t="shared" si="90"/>
        <v xml:space="preserve"> </v>
      </c>
      <c r="Z109" s="61">
        <f t="shared" si="91"/>
        <v>1.1517077730587522</v>
      </c>
      <c r="AA109" s="68"/>
      <c r="AB109" s="61">
        <f t="shared" si="66"/>
        <v>-0.39553747742899065</v>
      </c>
      <c r="AC109" s="61">
        <f t="shared" si="67"/>
        <v>-0.432</v>
      </c>
      <c r="AD109" s="61"/>
      <c r="AE109" s="84"/>
      <c r="AF109" s="61"/>
      <c r="AG109" s="44"/>
      <c r="AH109" s="15"/>
      <c r="AI109" s="47">
        <f t="shared" si="56"/>
        <v>1852.8328703008931</v>
      </c>
      <c r="AJ109" s="47">
        <f t="shared" si="57"/>
        <v>1853.1864882600523</v>
      </c>
      <c r="AK109" s="47">
        <f t="shared" si="51"/>
        <v>2.993349574190209</v>
      </c>
      <c r="AL109" s="47">
        <f t="shared" si="61"/>
        <v>2.5245196683636277</v>
      </c>
      <c r="AM109" s="88">
        <f t="shared" si="62"/>
        <v>18.571053800918612</v>
      </c>
      <c r="AN109" s="48"/>
      <c r="AO109" s="15"/>
      <c r="AP109" s="15"/>
      <c r="AQ109" s="35">
        <f t="shared" si="79"/>
        <v>4</v>
      </c>
      <c r="AR109" s="61">
        <f t="shared" si="80"/>
        <v>18.571053800918612</v>
      </c>
      <c r="AS109" s="61">
        <f t="shared" si="81"/>
        <v>18.571053800918612</v>
      </c>
      <c r="AT109" s="68"/>
      <c r="AU109" s="61">
        <f t="shared" si="64"/>
        <v>0.9879788010789583</v>
      </c>
      <c r="AV109" s="61">
        <f t="shared" si="65"/>
        <v>0.55000000000000004</v>
      </c>
      <c r="AW109" s="61"/>
      <c r="AX109" s="61"/>
      <c r="AY109" s="44"/>
      <c r="AZ109" s="15"/>
      <c r="BA109" s="47">
        <f t="shared" si="58"/>
        <v>1990.7438749026799</v>
      </c>
      <c r="BB109" s="47">
        <f t="shared" si="59"/>
        <v>1991.8047287801573</v>
      </c>
      <c r="BC109" s="47">
        <f t="shared" si="85"/>
        <v>386.92719999999991</v>
      </c>
      <c r="BD109" s="47">
        <f t="shared" si="86"/>
        <v>531.08949572649578</v>
      </c>
      <c r="BE109" s="88">
        <f t="shared" si="74"/>
        <v>-27.14463322783126</v>
      </c>
      <c r="BF109" s="48"/>
      <c r="BG109" s="15"/>
      <c r="BH109" s="15"/>
      <c r="BI109" s="35">
        <f t="shared" si="82"/>
        <v>7</v>
      </c>
      <c r="BJ109" s="61" t="str">
        <f t="shared" si="87"/>
        <v xml:space="preserve"> </v>
      </c>
      <c r="BK109" s="61">
        <f t="shared" si="88"/>
        <v>19.970642052852327</v>
      </c>
      <c r="BL109" s="68"/>
      <c r="BM109" s="61">
        <f t="shared" si="68"/>
        <v>0.17364799794504746</v>
      </c>
      <c r="BN109" s="61">
        <f t="shared" si="69"/>
        <v>0</v>
      </c>
      <c r="BO109" s="73"/>
      <c r="BP109" s="15"/>
      <c r="BQ109" s="44"/>
      <c r="BR109" s="15"/>
      <c r="BS109" s="15"/>
      <c r="BT109" s="15"/>
      <c r="BU109" s="15"/>
      <c r="BV109" s="15"/>
      <c r="BW109" s="15"/>
      <c r="BX109" s="15"/>
      <c r="BY109" s="15"/>
      <c r="BZ109" s="15"/>
    </row>
    <row r="110" spans="1:78" s="1" customFormat="1" ht="14.1" customHeight="1">
      <c r="A110" s="7"/>
      <c r="B110" s="8">
        <f t="shared" si="53"/>
        <v>1795.0416666670064</v>
      </c>
      <c r="C110" s="9"/>
      <c r="D110" s="9"/>
      <c r="E110" s="9"/>
      <c r="F110" s="10">
        <f t="shared" si="92"/>
        <v>114.49999999999997</v>
      </c>
      <c r="G110" s="10">
        <f t="shared" si="76"/>
        <v>119.5945945945946</v>
      </c>
      <c r="H110" s="11"/>
      <c r="I110" s="10"/>
      <c r="J110" s="10"/>
      <c r="K110" s="27"/>
      <c r="L110" s="31">
        <f t="shared" si="49"/>
        <v>1795.0416666670064</v>
      </c>
      <c r="M110" s="30">
        <f t="shared" si="77"/>
        <v>2.5609120898200128</v>
      </c>
      <c r="N110" s="13"/>
      <c r="O110" s="14"/>
      <c r="P110" s="47">
        <f t="shared" si="54"/>
        <v>1809.2199884064037</v>
      </c>
      <c r="Q110" s="47">
        <f t="shared" si="55"/>
        <v>1809.3378610594568</v>
      </c>
      <c r="R110" s="47">
        <f t="shared" si="50"/>
        <v>2.6155051401742586</v>
      </c>
      <c r="S110" s="47">
        <f t="shared" si="70"/>
        <v>2.6071721891573407</v>
      </c>
      <c r="T110" s="88">
        <f t="shared" si="71"/>
        <v>0.31961644311691018</v>
      </c>
      <c r="U110" s="48"/>
      <c r="V110" s="33"/>
      <c r="W110" s="33"/>
      <c r="X110" s="35">
        <f t="shared" si="89"/>
        <v>5</v>
      </c>
      <c r="Y110" s="61" t="str">
        <f t="shared" si="90"/>
        <v xml:space="preserve"> </v>
      </c>
      <c r="Z110" s="61">
        <f t="shared" si="91"/>
        <v>1.1517077730587522</v>
      </c>
      <c r="AA110" s="68"/>
      <c r="AB110" s="61">
        <f t="shared" si="66"/>
        <v>0.28736888901469543</v>
      </c>
      <c r="AC110" s="61">
        <f t="shared" si="67"/>
        <v>-0.432</v>
      </c>
      <c r="AD110" s="61"/>
      <c r="AE110" s="84"/>
      <c r="AF110" s="61"/>
      <c r="AG110" s="44"/>
      <c r="AH110" s="15"/>
      <c r="AI110" s="47">
        <f t="shared" si="56"/>
        <v>1853.5401062192113</v>
      </c>
      <c r="AJ110" s="47">
        <f t="shared" si="57"/>
        <v>1853.8937241783706</v>
      </c>
      <c r="AK110" s="47">
        <f t="shared" si="51"/>
        <v>2.736867379299563</v>
      </c>
      <c r="AL110" s="47">
        <f t="shared" si="61"/>
        <v>2.4843493421907814</v>
      </c>
      <c r="AM110" s="88">
        <f t="shared" si="62"/>
        <v>10.164353008667559</v>
      </c>
      <c r="AN110" s="48"/>
      <c r="AO110" s="15"/>
      <c r="AP110" s="15"/>
      <c r="AQ110" s="35">
        <f t="shared" si="79"/>
        <v>5</v>
      </c>
      <c r="AR110" s="61" t="str">
        <f t="shared" si="80"/>
        <v xml:space="preserve"> </v>
      </c>
      <c r="AS110" s="61">
        <f t="shared" si="81"/>
        <v>18.571053800918612</v>
      </c>
      <c r="AT110" s="68"/>
      <c r="AU110" s="61">
        <f t="shared" si="64"/>
        <v>0.85620383392339938</v>
      </c>
      <c r="AV110" s="61">
        <f t="shared" si="65"/>
        <v>0.55000000000000004</v>
      </c>
      <c r="AW110" s="61"/>
      <c r="AX110" s="61"/>
      <c r="AY110" s="44"/>
      <c r="AZ110" s="15"/>
      <c r="BA110" s="47">
        <f t="shared" si="58"/>
        <v>1992.8655826576346</v>
      </c>
      <c r="BB110" s="47">
        <f t="shared" si="59"/>
        <v>1993.9264365351121</v>
      </c>
      <c r="BC110" s="47">
        <f t="shared" si="85"/>
        <v>455.24846153846158</v>
      </c>
      <c r="BD110" s="47">
        <f t="shared" si="86"/>
        <v>627.92530769230768</v>
      </c>
      <c r="BE110" s="88">
        <f t="shared" si="74"/>
        <v>-27.499583794201875</v>
      </c>
      <c r="BF110" s="48"/>
      <c r="BG110" s="15"/>
      <c r="BH110" s="15"/>
      <c r="BI110" s="35">
        <f t="shared" si="82"/>
        <v>8</v>
      </c>
      <c r="BJ110" s="61" t="str">
        <f t="shared" si="87"/>
        <v xml:space="preserve"> </v>
      </c>
      <c r="BK110" s="61">
        <f t="shared" si="88"/>
        <v>45.249451770289831</v>
      </c>
      <c r="BL110" s="68"/>
      <c r="BM110" s="61">
        <f t="shared" si="68"/>
        <v>-0.50000015804474363</v>
      </c>
      <c r="BN110" s="61">
        <f t="shared" si="69"/>
        <v>0</v>
      </c>
      <c r="BO110" s="73"/>
      <c r="BP110" s="15"/>
      <c r="BQ110" s="44"/>
      <c r="BR110" s="15"/>
      <c r="BS110" s="15"/>
      <c r="BT110" s="15"/>
      <c r="BU110" s="15"/>
      <c r="BV110" s="15"/>
      <c r="BW110" s="15"/>
      <c r="BX110" s="15"/>
      <c r="BY110" s="15"/>
      <c r="BZ110" s="15"/>
    </row>
    <row r="111" spans="1:78" s="1" customFormat="1" ht="14.1" customHeight="1">
      <c r="A111" s="7"/>
      <c r="B111" s="8">
        <f t="shared" si="53"/>
        <v>1795.1250000003397</v>
      </c>
      <c r="C111" s="9"/>
      <c r="D111" s="9"/>
      <c r="E111" s="9"/>
      <c r="F111" s="10">
        <f t="shared" si="92"/>
        <v>115.5833333333333</v>
      </c>
      <c r="G111" s="10">
        <f t="shared" si="76"/>
        <v>120.75</v>
      </c>
      <c r="H111" s="11"/>
      <c r="I111" s="10"/>
      <c r="J111" s="10"/>
      <c r="K111" s="27"/>
      <c r="L111" s="31">
        <f t="shared" si="49"/>
        <v>1795.1250000003397</v>
      </c>
      <c r="M111" s="30">
        <f t="shared" si="77"/>
        <v>2.5856531049250533</v>
      </c>
      <c r="N111" s="13"/>
      <c r="O111" s="14"/>
      <c r="P111" s="47">
        <f t="shared" si="54"/>
        <v>1809.4557337125098</v>
      </c>
      <c r="Q111" s="47">
        <f t="shared" si="55"/>
        <v>1809.5736063655629</v>
      </c>
      <c r="R111" s="47">
        <f t="shared" si="50"/>
        <v>2.6530034237491211</v>
      </c>
      <c r="S111" s="47">
        <f t="shared" si="70"/>
        <v>2.6227964728992301</v>
      </c>
      <c r="T111" s="88">
        <f t="shared" si="71"/>
        <v>1.1517077730587522</v>
      </c>
      <c r="U111" s="48"/>
      <c r="V111" s="33"/>
      <c r="W111" s="33"/>
      <c r="X111" s="35">
        <f t="shared" si="89"/>
        <v>6</v>
      </c>
      <c r="Y111" s="61">
        <f t="shared" si="90"/>
        <v>1.1517077730587522</v>
      </c>
      <c r="Z111" s="61">
        <f t="shared" si="91"/>
        <v>1.1517077730587522</v>
      </c>
      <c r="AA111" s="68"/>
      <c r="AB111" s="61">
        <f t="shared" si="66"/>
        <v>0.83581215853889723</v>
      </c>
      <c r="AC111" s="61">
        <f t="shared" si="67"/>
        <v>-0.432</v>
      </c>
      <c r="AD111" s="61"/>
      <c r="AE111" s="84"/>
      <c r="AF111" s="61"/>
      <c r="AG111" s="44"/>
      <c r="AH111" s="15"/>
      <c r="AI111" s="47">
        <f t="shared" si="56"/>
        <v>1854.2473421375296</v>
      </c>
      <c r="AJ111" s="47">
        <f t="shared" si="57"/>
        <v>1854.6009600966888</v>
      </c>
      <c r="AK111" s="47">
        <f t="shared" si="51"/>
        <v>2.3939661283536662</v>
      </c>
      <c r="AL111" s="47">
        <f t="shared" si="61"/>
        <v>2.3900019420771761</v>
      </c>
      <c r="AM111" s="88">
        <f t="shared" si="62"/>
        <v>0.16586539980150139</v>
      </c>
      <c r="AN111" s="48"/>
      <c r="AO111" s="15"/>
      <c r="AP111" s="15"/>
      <c r="AQ111" s="35">
        <f t="shared" si="79"/>
        <v>6</v>
      </c>
      <c r="AR111" s="61" t="str">
        <f t="shared" si="80"/>
        <v xml:space="preserve"> </v>
      </c>
      <c r="AS111" s="61">
        <f t="shared" si="81"/>
        <v>18.571053800918612</v>
      </c>
      <c r="AT111" s="68"/>
      <c r="AU111" s="61">
        <f t="shared" si="64"/>
        <v>0.32380157722943143</v>
      </c>
      <c r="AV111" s="61">
        <f t="shared" si="65"/>
        <v>0.55000000000000004</v>
      </c>
      <c r="AW111" s="61"/>
      <c r="AX111" s="61"/>
      <c r="AY111" s="44"/>
      <c r="AZ111" s="15"/>
      <c r="BA111" s="47">
        <f t="shared" si="58"/>
        <v>1994.9872904125893</v>
      </c>
      <c r="BB111" s="47">
        <f t="shared" si="59"/>
        <v>1996.0481442900668</v>
      </c>
      <c r="BC111" s="47">
        <f t="shared" si="85"/>
        <v>617.87440000000004</v>
      </c>
      <c r="BD111" s="47">
        <f t="shared" si="86"/>
        <v>731.7012188034189</v>
      </c>
      <c r="BE111" s="88">
        <f t="shared" si="74"/>
        <v>-15.556461555382473</v>
      </c>
      <c r="BF111" s="48"/>
      <c r="BG111" s="15"/>
      <c r="BH111" s="15"/>
      <c r="BI111" s="35">
        <f t="shared" si="82"/>
        <v>9</v>
      </c>
      <c r="BJ111" s="61" t="str">
        <f t="shared" si="87"/>
        <v xml:space="preserve"> </v>
      </c>
      <c r="BK111" s="61">
        <f t="shared" si="88"/>
        <v>45.249451770289831</v>
      </c>
      <c r="BL111" s="68"/>
      <c r="BM111" s="61">
        <f t="shared" si="68"/>
        <v>-0.93969268320263366</v>
      </c>
      <c r="BN111" s="61">
        <f t="shared" si="69"/>
        <v>0</v>
      </c>
      <c r="BO111" s="73"/>
      <c r="BP111" s="15"/>
      <c r="BQ111" s="44"/>
      <c r="BR111" s="15"/>
      <c r="BS111" s="15"/>
      <c r="BT111" s="15"/>
      <c r="BU111" s="15"/>
      <c r="BV111" s="15"/>
      <c r="BW111" s="15"/>
      <c r="BX111" s="15"/>
      <c r="BY111" s="15"/>
      <c r="BZ111" s="15"/>
    </row>
    <row r="112" spans="1:78" s="1" customFormat="1" ht="14.1" customHeight="1">
      <c r="A112" s="7"/>
      <c r="B112" s="8">
        <f t="shared" si="53"/>
        <v>1795.208333333673</v>
      </c>
      <c r="C112" s="9"/>
      <c r="D112" s="9"/>
      <c r="E112" s="9"/>
      <c r="F112" s="10">
        <f t="shared" si="92"/>
        <v>116.66666666666663</v>
      </c>
      <c r="G112" s="10">
        <f t="shared" si="76"/>
        <v>121.85810810810811</v>
      </c>
      <c r="H112" s="11"/>
      <c r="I112" s="10"/>
      <c r="J112" s="10"/>
      <c r="K112" s="27"/>
      <c r="L112" s="31">
        <f t="shared" si="49"/>
        <v>1795.208333333673</v>
      </c>
      <c r="M112" s="30">
        <f t="shared" si="77"/>
        <v>2.609381329938075</v>
      </c>
      <c r="N112" s="13"/>
      <c r="O112" s="14"/>
      <c r="P112" s="47">
        <f t="shared" si="54"/>
        <v>1809.6914790186158</v>
      </c>
      <c r="Q112" s="47">
        <f t="shared" si="55"/>
        <v>1809.809351671669</v>
      </c>
      <c r="R112" s="47">
        <f t="shared" si="50"/>
        <v>2.653003421834315</v>
      </c>
      <c r="S112" s="47">
        <f t="shared" si="70"/>
        <v>2.6321710420877387</v>
      </c>
      <c r="T112" s="88">
        <f t="shared" si="71"/>
        <v>0.79145235676070236</v>
      </c>
      <c r="U112" s="48"/>
      <c r="V112" s="33"/>
      <c r="W112" s="33"/>
      <c r="X112" s="35">
        <f t="shared" si="89"/>
        <v>7</v>
      </c>
      <c r="Y112" s="61" t="str">
        <f t="shared" si="90"/>
        <v xml:space="preserve"> </v>
      </c>
      <c r="Z112" s="61">
        <f t="shared" si="91"/>
        <v>1.1517077730587522</v>
      </c>
      <c r="AA112" s="68"/>
      <c r="AB112" s="61">
        <f t="shared" si="66"/>
        <v>0.99316963006541747</v>
      </c>
      <c r="AC112" s="61">
        <f t="shared" si="67"/>
        <v>-0.432</v>
      </c>
      <c r="AD112" s="61"/>
      <c r="AE112" s="84"/>
      <c r="AF112" s="61"/>
      <c r="AG112" s="44"/>
      <c r="AH112" s="15"/>
      <c r="AI112" s="47">
        <f t="shared" si="56"/>
        <v>1854.9545780558478</v>
      </c>
      <c r="AJ112" s="47">
        <f t="shared" si="57"/>
        <v>1855.3081960150071</v>
      </c>
      <c r="AK112" s="47">
        <f t="shared" si="51"/>
        <v>2.1311412275833854</v>
      </c>
      <c r="AL112" s="47">
        <f t="shared" si="61"/>
        <v>2.2656148961092888</v>
      </c>
      <c r="AM112" s="88">
        <f t="shared" si="62"/>
        <v>-5.9354159772180726</v>
      </c>
      <c r="AN112" s="48"/>
      <c r="AO112" s="15"/>
      <c r="AP112" s="15"/>
      <c r="AQ112" s="35">
        <f t="shared" si="79"/>
        <v>7</v>
      </c>
      <c r="AR112" s="61" t="str">
        <f t="shared" si="80"/>
        <v xml:space="preserve"> </v>
      </c>
      <c r="AS112" s="61">
        <f t="shared" si="81"/>
        <v>18.571053800918612</v>
      </c>
      <c r="AT112" s="68"/>
      <c r="AU112" s="61">
        <f t="shared" si="64"/>
        <v>-0.36011103610385997</v>
      </c>
      <c r="AV112" s="61">
        <f t="shared" si="65"/>
        <v>0.55000000000000004</v>
      </c>
      <c r="AW112" s="61"/>
      <c r="AX112" s="61"/>
      <c r="AY112" s="44"/>
      <c r="AZ112" s="15"/>
      <c r="BA112" s="47">
        <f t="shared" si="58"/>
        <v>1997.1089981675441</v>
      </c>
      <c r="BB112" s="47">
        <f t="shared" si="59"/>
        <v>1998.1698520450216</v>
      </c>
      <c r="BC112" s="47">
        <f t="shared" si="85"/>
        <v>1022.416153846154</v>
      </c>
      <c r="BD112" s="47">
        <f t="shared" si="86"/>
        <v>852.22195726495715</v>
      </c>
      <c r="BE112" s="88">
        <f t="shared" si="74"/>
        <v>19.970642052852327</v>
      </c>
      <c r="BF112" s="48"/>
      <c r="BG112" s="15"/>
      <c r="BH112" s="15"/>
      <c r="BI112" s="35">
        <f t="shared" si="82"/>
        <v>1</v>
      </c>
      <c r="BJ112" s="61" t="str">
        <f t="shared" si="87"/>
        <v xml:space="preserve"> </v>
      </c>
      <c r="BK112" s="61">
        <f t="shared" si="88"/>
        <v>45.249451770289831</v>
      </c>
      <c r="BL112" s="68"/>
      <c r="BM112" s="61">
        <f t="shared" si="68"/>
        <v>-0.93969255836915877</v>
      </c>
      <c r="BN112" s="61">
        <f t="shared" si="69"/>
        <v>0</v>
      </c>
      <c r="BO112" s="73"/>
      <c r="BP112" s="15"/>
      <c r="BQ112" s="44"/>
      <c r="BR112" s="15"/>
      <c r="BS112" s="15"/>
      <c r="BT112" s="15"/>
      <c r="BU112" s="15"/>
      <c r="BV112" s="15"/>
      <c r="BW112" s="15"/>
      <c r="BX112" s="15"/>
      <c r="BY112" s="15"/>
      <c r="BZ112" s="15"/>
    </row>
    <row r="113" spans="1:78" s="1" customFormat="1" ht="14.1" customHeight="1">
      <c r="A113" s="7"/>
      <c r="B113" s="8">
        <f t="shared" si="53"/>
        <v>1795.2916666670062</v>
      </c>
      <c r="C113" s="9"/>
      <c r="D113" s="9"/>
      <c r="E113" s="9"/>
      <c r="F113" s="10">
        <f t="shared" si="92"/>
        <v>117.74999999999996</v>
      </c>
      <c r="G113" s="10">
        <f t="shared" si="76"/>
        <v>122.91891891891892</v>
      </c>
      <c r="H113" s="11"/>
      <c r="I113" s="10"/>
      <c r="J113" s="10"/>
      <c r="K113" s="27"/>
      <c r="L113" s="31">
        <f t="shared" si="49"/>
        <v>1795.2916666670062</v>
      </c>
      <c r="M113" s="30">
        <f t="shared" si="77"/>
        <v>2.6320967648590772</v>
      </c>
      <c r="N113" s="13"/>
      <c r="O113" s="14"/>
      <c r="P113" s="47">
        <f t="shared" si="54"/>
        <v>1809.9272243247219</v>
      </c>
      <c r="Q113" s="47">
        <f t="shared" si="55"/>
        <v>1810.0450969777751</v>
      </c>
      <c r="R113" s="47">
        <f t="shared" si="50"/>
        <v>2.653003418045015</v>
      </c>
      <c r="S113" s="47">
        <f t="shared" si="70"/>
        <v>2.6332126595403227</v>
      </c>
      <c r="T113" s="88">
        <f t="shared" si="71"/>
        <v>0.75158223294229387</v>
      </c>
      <c r="U113" s="48"/>
      <c r="V113" s="33"/>
      <c r="W113" s="33"/>
      <c r="X113" s="35">
        <f t="shared" si="89"/>
        <v>8</v>
      </c>
      <c r="Y113" s="61" t="str">
        <f t="shared" si="90"/>
        <v xml:space="preserve"> </v>
      </c>
      <c r="Z113" s="61">
        <f t="shared" si="91"/>
        <v>1.3578276162268477</v>
      </c>
      <c r="AA113" s="68"/>
      <c r="AB113" s="61">
        <f t="shared" si="66"/>
        <v>0.68581199383334779</v>
      </c>
      <c r="AC113" s="61">
        <f t="shared" si="67"/>
        <v>-0.432</v>
      </c>
      <c r="AD113" s="61"/>
      <c r="AE113" s="84"/>
      <c r="AF113" s="61"/>
      <c r="AG113" s="44"/>
      <c r="AH113" s="15"/>
      <c r="AI113" s="47">
        <f t="shared" si="56"/>
        <v>1855.6618139741661</v>
      </c>
      <c r="AJ113" s="47">
        <f t="shared" si="57"/>
        <v>1856.0154319333253</v>
      </c>
      <c r="AK113" s="47">
        <f t="shared" si="51"/>
        <v>2.0264869603701712</v>
      </c>
      <c r="AL113" s="47">
        <f t="shared" si="61"/>
        <v>2.1264723026050625</v>
      </c>
      <c r="AM113" s="88">
        <f t="shared" si="62"/>
        <v>-4.7019348482650329</v>
      </c>
      <c r="AN113" s="48"/>
      <c r="AO113" s="15"/>
      <c r="AP113" s="15"/>
      <c r="AQ113" s="35">
        <f t="shared" si="79"/>
        <v>8</v>
      </c>
      <c r="AR113" s="61" t="str">
        <f t="shared" si="80"/>
        <v xml:space="preserve"> </v>
      </c>
      <c r="AS113" s="61">
        <f t="shared" si="81"/>
        <v>10.164353008667559</v>
      </c>
      <c r="AT113" s="68"/>
      <c r="AU113" s="61">
        <f t="shared" si="64"/>
        <v>-0.87552369345579761</v>
      </c>
      <c r="AV113" s="61">
        <f t="shared" si="65"/>
        <v>0.55000000000000004</v>
      </c>
      <c r="AW113" s="61"/>
      <c r="AX113" s="61"/>
      <c r="AY113" s="44"/>
      <c r="AZ113" s="15"/>
      <c r="BA113" s="47">
        <f t="shared" si="58"/>
        <v>1999.2307059224988</v>
      </c>
      <c r="BB113" s="47">
        <f t="shared" si="59"/>
        <v>2000.2915597999763</v>
      </c>
      <c r="BC113" s="47">
        <f t="shared" si="85"/>
        <v>1368.6055999999996</v>
      </c>
      <c r="BD113" s="47">
        <f t="shared" ref="BD113:BD114" si="93">AVERAGE(BC109:BC117)</f>
        <v>942.24493333333339</v>
      </c>
      <c r="BE113" s="88">
        <f t="shared" ref="BE113:BE114" si="94">100*((BC113/BD113)-1)</f>
        <v>45.249451770289831</v>
      </c>
      <c r="BF113" s="48"/>
      <c r="BG113" s="15"/>
      <c r="BH113" s="15"/>
      <c r="BI113" s="35">
        <f t="shared" si="82"/>
        <v>2</v>
      </c>
      <c r="BJ113" s="61">
        <f t="shared" si="87"/>
        <v>45.249451770289831</v>
      </c>
      <c r="BK113" s="61">
        <f t="shared" si="88"/>
        <v>45.249451770289831</v>
      </c>
      <c r="BL113" s="68"/>
      <c r="BM113" s="61">
        <f t="shared" si="68"/>
        <v>-0.49999984195528946</v>
      </c>
      <c r="BN113" s="61">
        <f t="shared" si="69"/>
        <v>0</v>
      </c>
      <c r="BO113" s="73"/>
      <c r="BP113" s="15"/>
      <c r="BQ113" s="44"/>
      <c r="BR113" s="15"/>
      <c r="BS113" s="15"/>
      <c r="BT113" s="15"/>
      <c r="BU113" s="15"/>
      <c r="BV113" s="15"/>
      <c r="BW113" s="15"/>
      <c r="BX113" s="15"/>
      <c r="BY113" s="15"/>
      <c r="BZ113" s="15"/>
    </row>
    <row r="114" spans="1:78" s="1" customFormat="1" ht="14.1" customHeight="1">
      <c r="A114" s="7"/>
      <c r="B114" s="8">
        <f t="shared" si="53"/>
        <v>1795.3750000003395</v>
      </c>
      <c r="C114" s="9"/>
      <c r="D114" s="9"/>
      <c r="E114" s="9"/>
      <c r="F114" s="10">
        <f t="shared" si="92"/>
        <v>118.83333333333329</v>
      </c>
      <c r="G114" s="10">
        <f t="shared" si="76"/>
        <v>123.93243243243244</v>
      </c>
      <c r="H114" s="11"/>
      <c r="I114" s="10"/>
      <c r="J114" s="10"/>
      <c r="K114" s="27"/>
      <c r="L114" s="31">
        <f t="shared" si="49"/>
        <v>1795.3750000003395</v>
      </c>
      <c r="M114" s="30">
        <f t="shared" si="77"/>
        <v>2.6537994096880606</v>
      </c>
      <c r="N114" s="13"/>
      <c r="O114" s="14"/>
      <c r="P114" s="47">
        <f t="shared" si="54"/>
        <v>1810.162969630828</v>
      </c>
      <c r="Q114" s="47">
        <f t="shared" si="55"/>
        <v>1810.2808422838812</v>
      </c>
      <c r="R114" s="47">
        <f t="shared" si="50"/>
        <v>2.6061305593319481</v>
      </c>
      <c r="S114" s="47">
        <f t="shared" si="70"/>
        <v>2.6300878014101219</v>
      </c>
      <c r="T114" s="88">
        <f t="shared" si="71"/>
        <v>-0.91089134230915025</v>
      </c>
      <c r="U114" s="48"/>
      <c r="V114" s="33"/>
      <c r="W114" s="33"/>
      <c r="X114" s="35">
        <f t="shared" si="89"/>
        <v>9</v>
      </c>
      <c r="Y114" s="61" t="str">
        <f t="shared" si="90"/>
        <v xml:space="preserve"> </v>
      </c>
      <c r="Z114" s="61">
        <f t="shared" si="91"/>
        <v>1.3578276162268477</v>
      </c>
      <c r="AA114" s="68"/>
      <c r="AB114" s="61">
        <f t="shared" si="66"/>
        <v>5.7555303735475072E-2</v>
      </c>
      <c r="AC114" s="61">
        <f t="shared" si="67"/>
        <v>-0.432</v>
      </c>
      <c r="AD114" s="61"/>
      <c r="AE114" s="84"/>
      <c r="AF114" s="61"/>
      <c r="AG114" s="44"/>
      <c r="AH114" s="15"/>
      <c r="AI114" s="47">
        <f t="shared" si="56"/>
        <v>1856.3690498924843</v>
      </c>
      <c r="AJ114" s="47">
        <f t="shared" si="57"/>
        <v>1856.7226678516436</v>
      </c>
      <c r="AK114" s="47">
        <f t="shared" si="51"/>
        <v>1.9979448848279071</v>
      </c>
      <c r="AL114" s="47">
        <f t="shared" si="61"/>
        <v>1.9492736183658974</v>
      </c>
      <c r="AM114" s="88">
        <f t="shared" si="62"/>
        <v>2.496892483612001</v>
      </c>
      <c r="AN114" s="48"/>
      <c r="AO114" s="15"/>
      <c r="AP114" s="15"/>
      <c r="AQ114" s="35">
        <f t="shared" si="79"/>
        <v>9</v>
      </c>
      <c r="AR114" s="61">
        <f t="shared" si="80"/>
        <v>2.496892483612001</v>
      </c>
      <c r="AS114" s="61">
        <f t="shared" si="81"/>
        <v>2.496892483612001</v>
      </c>
      <c r="AT114" s="68"/>
      <c r="AU114" s="61">
        <f t="shared" si="64"/>
        <v>-0.98126908427779158</v>
      </c>
      <c r="AV114" s="61">
        <f t="shared" si="65"/>
        <v>0.55000000000000004</v>
      </c>
      <c r="AW114" s="61"/>
      <c r="AX114" s="61"/>
      <c r="AY114" s="44"/>
      <c r="AZ114" s="15"/>
      <c r="BA114" s="47">
        <f t="shared" si="58"/>
        <v>2001.3524136774536</v>
      </c>
      <c r="BB114" s="79">
        <f t="shared" si="59"/>
        <v>2002.4132675549311</v>
      </c>
      <c r="BC114" s="47">
        <f t="shared" si="85"/>
        <v>1018.3215384615384</v>
      </c>
      <c r="BD114" s="47">
        <f t="shared" si="93"/>
        <v>1022.6563555555555</v>
      </c>
      <c r="BE114" s="88">
        <f t="shared" si="94"/>
        <v>-0.42387817476206013</v>
      </c>
      <c r="BF114" s="48"/>
      <c r="BG114" s="15"/>
      <c r="BH114" s="15"/>
      <c r="BI114" s="35">
        <f t="shared" si="82"/>
        <v>3</v>
      </c>
      <c r="BJ114" s="61" t="str">
        <f t="shared" si="87"/>
        <v xml:space="preserve"> </v>
      </c>
      <c r="BK114" s="61">
        <f t="shared" si="88"/>
        <v>45.249451770289831</v>
      </c>
      <c r="BL114" s="68"/>
      <c r="BM114" s="61">
        <f t="shared" si="68"/>
        <v>0.17364835738871245</v>
      </c>
      <c r="BN114" s="61">
        <f t="shared" si="69"/>
        <v>0</v>
      </c>
      <c r="BO114" s="73"/>
      <c r="BP114" s="15"/>
      <c r="BQ114" s="44"/>
      <c r="BR114" s="15"/>
      <c r="BS114" s="15"/>
      <c r="BT114" s="15"/>
      <c r="BU114" s="15"/>
      <c r="BV114" s="15"/>
      <c r="BW114" s="15"/>
      <c r="BX114" s="15"/>
      <c r="BY114" s="15"/>
      <c r="BZ114" s="15"/>
    </row>
    <row r="115" spans="1:78" s="1" customFormat="1" ht="14.1" customHeight="1">
      <c r="A115" s="7"/>
      <c r="B115" s="8">
        <f t="shared" si="53"/>
        <v>1795.4583333336727</v>
      </c>
      <c r="C115" s="9"/>
      <c r="D115" s="9"/>
      <c r="E115" s="9"/>
      <c r="F115" s="10">
        <f t="shared" si="92"/>
        <v>119.91666666666661</v>
      </c>
      <c r="G115" s="10">
        <f t="shared" si="76"/>
        <v>124.89864864864865</v>
      </c>
      <c r="H115" s="11"/>
      <c r="I115" s="10"/>
      <c r="J115" s="10"/>
      <c r="K115" s="27"/>
      <c r="L115" s="31">
        <f t="shared" si="49"/>
        <v>1795.4583333336727</v>
      </c>
      <c r="M115" s="30">
        <f t="shared" si="77"/>
        <v>2.6744892644250244</v>
      </c>
      <c r="N115" s="13"/>
      <c r="O115" s="14"/>
      <c r="P115" s="47">
        <f t="shared" si="54"/>
        <v>1810.3987149369341</v>
      </c>
      <c r="Q115" s="47">
        <f t="shared" si="55"/>
        <v>1810.5165875899872</v>
      </c>
      <c r="R115" s="47">
        <f t="shared" si="50"/>
        <v>2.6436288496813858</v>
      </c>
      <c r="S115" s="47">
        <f t="shared" si="70"/>
        <v>2.6280045632187909</v>
      </c>
      <c r="T115" s="88">
        <f t="shared" si="71"/>
        <v>0.59453041601489343</v>
      </c>
      <c r="U115" s="48"/>
      <c r="V115" s="33"/>
      <c r="W115" s="33"/>
      <c r="X115" s="35">
        <f t="shared" si="89"/>
        <v>1</v>
      </c>
      <c r="Y115" s="61" t="str">
        <f t="shared" si="90"/>
        <v xml:space="preserve"> </v>
      </c>
      <c r="Z115" s="61">
        <f t="shared" si="91"/>
        <v>1.3578276162268477</v>
      </c>
      <c r="AA115" s="68"/>
      <c r="AB115" s="61">
        <f t="shared" si="66"/>
        <v>-0.59763215263634928</v>
      </c>
      <c r="AC115" s="61">
        <f t="shared" si="67"/>
        <v>-0.432</v>
      </c>
      <c r="AD115" s="61"/>
      <c r="AE115" s="84"/>
      <c r="AF115" s="61"/>
      <c r="AG115" s="44"/>
      <c r="AH115" s="15"/>
      <c r="AI115" s="47">
        <f t="shared" si="56"/>
        <v>1857.0762858108026</v>
      </c>
      <c r="AJ115" s="47">
        <f t="shared" si="57"/>
        <v>1857.4299037699618</v>
      </c>
      <c r="AK115" s="47">
        <f t="shared" si="51"/>
        <v>1.8266924731665524</v>
      </c>
      <c r="AL115" s="47">
        <f t="shared" si="61"/>
        <v>1.8164296630608767</v>
      </c>
      <c r="AM115" s="88">
        <f t="shared" si="62"/>
        <v>0.56499903708804311</v>
      </c>
      <c r="AN115" s="48"/>
      <c r="AO115" s="15"/>
      <c r="AP115" s="15"/>
      <c r="AQ115" s="35">
        <f t="shared" si="79"/>
        <v>1</v>
      </c>
      <c r="AR115" s="61" t="str">
        <f t="shared" si="80"/>
        <v xml:space="preserve"> </v>
      </c>
      <c r="AS115" s="61">
        <f t="shared" si="81"/>
        <v>2.496892483612001</v>
      </c>
      <c r="AT115" s="68"/>
      <c r="AU115" s="61">
        <f t="shared" si="64"/>
        <v>-0.62786776497512209</v>
      </c>
      <c r="AV115" s="61">
        <f t="shared" si="65"/>
        <v>0.55000000000000004</v>
      </c>
      <c r="AW115" s="61"/>
      <c r="AX115" s="61"/>
      <c r="AY115" s="44"/>
      <c r="AZ115" s="15"/>
      <c r="BA115" s="47">
        <f t="shared" si="58"/>
        <v>2003.4741214324083</v>
      </c>
      <c r="BB115" s="47">
        <f t="shared" si="59"/>
        <v>2004.5349753098858</v>
      </c>
      <c r="BC115" s="47">
        <f t="shared" si="85"/>
        <v>1126.4807999999998</v>
      </c>
      <c r="BD115" s="47"/>
      <c r="BE115" s="88"/>
      <c r="BF115" s="48"/>
      <c r="BG115" s="15"/>
      <c r="BH115" s="15"/>
      <c r="BI115" s="35">
        <f t="shared" si="82"/>
        <v>4</v>
      </c>
      <c r="BJ115" s="61" t="str">
        <f t="shared" si="87"/>
        <v xml:space="preserve"> </v>
      </c>
      <c r="BK115" s="61">
        <f t="shared" si="88"/>
        <v>45.249451770289831</v>
      </c>
      <c r="BL115" s="68"/>
      <c r="BM115" s="61">
        <f t="shared" si="68"/>
        <v>0.76604456042401692</v>
      </c>
      <c r="BN115" s="61">
        <f t="shared" si="69"/>
        <v>0</v>
      </c>
      <c r="BO115" s="73"/>
      <c r="BP115" s="15"/>
      <c r="BQ115" s="44"/>
      <c r="BR115" s="15"/>
      <c r="BS115" s="15"/>
      <c r="BT115" s="15"/>
      <c r="BU115" s="15"/>
      <c r="BV115" s="15"/>
      <c r="BW115" s="15"/>
      <c r="BX115" s="15"/>
      <c r="BY115" s="15"/>
      <c r="BZ115" s="15"/>
    </row>
    <row r="116" spans="1:78" s="1" customFormat="1" ht="14.1" customHeight="1">
      <c r="A116" s="7"/>
      <c r="B116" s="8">
        <f t="shared" si="53"/>
        <v>1795.541666667006</v>
      </c>
      <c r="C116" s="9"/>
      <c r="D116" s="9"/>
      <c r="E116" s="9"/>
      <c r="F116" s="10">
        <v>131</v>
      </c>
      <c r="G116" s="10">
        <f t="shared" si="76"/>
        <v>125.81756756756756</v>
      </c>
      <c r="H116" s="11"/>
      <c r="I116" s="10"/>
      <c r="J116" s="10"/>
      <c r="K116" s="27"/>
      <c r="L116" s="31">
        <f t="shared" si="49"/>
        <v>1795.541666667006</v>
      </c>
      <c r="M116" s="30">
        <f t="shared" si="77"/>
        <v>2.6941663290699691</v>
      </c>
      <c r="N116" s="13"/>
      <c r="O116" s="14"/>
      <c r="P116" s="47">
        <f t="shared" si="54"/>
        <v>1810.6344602430402</v>
      </c>
      <c r="Q116" s="47">
        <f t="shared" si="55"/>
        <v>1810.7523328960933</v>
      </c>
      <c r="R116" s="47">
        <f t="shared" si="50"/>
        <v>2.6436288496813858</v>
      </c>
      <c r="S116" s="47">
        <f t="shared" si="70"/>
        <v>2.6082138023823975</v>
      </c>
      <c r="T116" s="88">
        <f t="shared" si="71"/>
        <v>1.3578276162268477</v>
      </c>
      <c r="U116" s="48"/>
      <c r="V116" s="33"/>
      <c r="W116" s="33"/>
      <c r="X116" s="35">
        <f t="shared" si="89"/>
        <v>2</v>
      </c>
      <c r="Y116" s="61" t="str">
        <f t="shared" si="90"/>
        <v xml:space="preserve"> </v>
      </c>
      <c r="Z116" s="61">
        <f t="shared" si="91"/>
        <v>2.6559607625511239</v>
      </c>
      <c r="AA116" s="68"/>
      <c r="AB116" s="61">
        <f t="shared" si="66"/>
        <v>-0.97318088284798965</v>
      </c>
      <c r="AC116" s="61">
        <f t="shared" si="67"/>
        <v>-0.432</v>
      </c>
      <c r="AD116" s="61"/>
      <c r="AE116" s="84"/>
      <c r="AF116" s="61"/>
      <c r="AG116" s="44"/>
      <c r="AH116" s="15"/>
      <c r="AI116" s="47">
        <f t="shared" si="56"/>
        <v>1857.7835217291208</v>
      </c>
      <c r="AJ116" s="47">
        <f t="shared" si="57"/>
        <v>1858.1371396882801</v>
      </c>
      <c r="AK116" s="47">
        <f t="shared" si="51"/>
        <v>1.4619882570490821</v>
      </c>
      <c r="AL116" s="47">
        <f t="shared" si="61"/>
        <v>1.7544563729561244</v>
      </c>
      <c r="AM116" s="88">
        <f t="shared" si="62"/>
        <v>-16.670013595963972</v>
      </c>
      <c r="AN116" s="48"/>
      <c r="AO116" s="15"/>
      <c r="AP116" s="15"/>
      <c r="AQ116" s="35">
        <f t="shared" si="79"/>
        <v>2</v>
      </c>
      <c r="AR116" s="61" t="str">
        <f t="shared" si="80"/>
        <v xml:space="preserve"> </v>
      </c>
      <c r="AS116" s="61">
        <f t="shared" si="81"/>
        <v>2.496892483612001</v>
      </c>
      <c r="AT116" s="68"/>
      <c r="AU116" s="61">
        <f t="shared" si="64"/>
        <v>1.9319859532301462E-2</v>
      </c>
      <c r="AV116" s="61">
        <f t="shared" si="65"/>
        <v>0.55000000000000004</v>
      </c>
      <c r="AW116" s="61"/>
      <c r="AX116" s="61"/>
      <c r="AY116" s="44"/>
      <c r="AZ116" s="15"/>
      <c r="BA116" s="47">
        <f t="shared" si="58"/>
        <v>2005.5958291873631</v>
      </c>
      <c r="BB116" s="47">
        <f t="shared" si="59"/>
        <v>2006.6566830648405</v>
      </c>
      <c r="BC116" s="47">
        <f t="shared" si="85"/>
        <v>1354.3038461538458</v>
      </c>
      <c r="BD116" s="47"/>
      <c r="BE116" s="88"/>
      <c r="BF116" s="48"/>
      <c r="BG116" s="15"/>
      <c r="BH116" s="15"/>
      <c r="BI116" s="90">
        <f t="shared" si="82"/>
        <v>5</v>
      </c>
      <c r="BJ116" s="61"/>
      <c r="BK116" s="61"/>
      <c r="BL116" s="68"/>
      <c r="BM116" s="61">
        <f t="shared" si="68"/>
        <v>0.99999999999998335</v>
      </c>
      <c r="BN116" s="61">
        <f t="shared" si="69"/>
        <v>0</v>
      </c>
      <c r="BO116" s="73"/>
      <c r="BP116" s="15"/>
      <c r="BQ116" s="44"/>
      <c r="BR116" s="15"/>
      <c r="BS116" s="15"/>
      <c r="BT116" s="15"/>
      <c r="BU116" s="15"/>
      <c r="BV116" s="15"/>
      <c r="BW116" s="15"/>
      <c r="BX116" s="15"/>
      <c r="BY116" s="15"/>
      <c r="BZ116" s="15"/>
    </row>
    <row r="117" spans="1:78" s="1" customFormat="1" ht="14.1" customHeight="1">
      <c r="A117" s="7"/>
      <c r="B117" s="8">
        <f t="shared" si="53"/>
        <v>1795.6250000003392</v>
      </c>
      <c r="C117" s="9"/>
      <c r="D117" s="9"/>
      <c r="E117" s="9"/>
      <c r="F117" s="10">
        <f>F116+(15/12)</f>
        <v>132.25</v>
      </c>
      <c r="G117" s="10">
        <f t="shared" si="76"/>
        <v>126.68918918918919</v>
      </c>
      <c r="H117" s="11"/>
      <c r="I117" s="10"/>
      <c r="J117" s="10"/>
      <c r="K117" s="27"/>
      <c r="L117" s="31">
        <f t="shared" si="49"/>
        <v>1795.6250000003392</v>
      </c>
      <c r="M117" s="30">
        <f t="shared" si="77"/>
        <v>2.7128306036228946</v>
      </c>
      <c r="N117" s="13"/>
      <c r="O117" s="14"/>
      <c r="P117" s="47">
        <f t="shared" si="54"/>
        <v>1810.8702055491462</v>
      </c>
      <c r="Q117" s="47">
        <f t="shared" si="55"/>
        <v>1810.9880782021994</v>
      </c>
      <c r="R117" s="47">
        <f t="shared" si="50"/>
        <v>2.6155051331912178</v>
      </c>
      <c r="S117" s="47">
        <f t="shared" si="70"/>
        <v>2.5811317080797767</v>
      </c>
      <c r="T117" s="88">
        <f t="shared" si="71"/>
        <v>1.3317191448945165</v>
      </c>
      <c r="U117" s="48"/>
      <c r="V117" s="33"/>
      <c r="W117" s="33"/>
      <c r="X117" s="35">
        <f t="shared" si="89"/>
        <v>3</v>
      </c>
      <c r="Y117" s="61" t="str">
        <f t="shared" si="90"/>
        <v xml:space="preserve"> </v>
      </c>
      <c r="Z117" s="61">
        <f t="shared" si="91"/>
        <v>2.6559607625511239</v>
      </c>
      <c r="AA117" s="68"/>
      <c r="AB117" s="61">
        <f t="shared" si="66"/>
        <v>-0.89336746227436781</v>
      </c>
      <c r="AC117" s="61">
        <f t="shared" si="67"/>
        <v>-0.432</v>
      </c>
      <c r="AD117" s="61"/>
      <c r="AE117" s="84"/>
      <c r="AF117" s="61"/>
      <c r="AG117" s="44"/>
      <c r="AH117" s="15"/>
      <c r="AI117" s="47">
        <f t="shared" si="56"/>
        <v>1858.4907576474391</v>
      </c>
      <c r="AJ117" s="47">
        <f t="shared" si="57"/>
        <v>1858.8443756065983</v>
      </c>
      <c r="AK117" s="47">
        <f t="shared" si="51"/>
        <v>1.5698138386050287</v>
      </c>
      <c r="AL117" s="47">
        <f t="shared" si="61"/>
        <v>1.6833654763905119</v>
      </c>
      <c r="AM117" s="88">
        <f t="shared" si="62"/>
        <v>-6.7455130438436761</v>
      </c>
      <c r="AN117" s="48"/>
      <c r="AO117" s="15"/>
      <c r="AP117" s="15"/>
      <c r="AQ117" s="35">
        <f t="shared" si="79"/>
        <v>3</v>
      </c>
      <c r="AR117" s="61" t="str">
        <f t="shared" si="80"/>
        <v xml:space="preserve"> </v>
      </c>
      <c r="AS117" s="61">
        <f t="shared" si="81"/>
        <v>2.496892483612001</v>
      </c>
      <c r="AT117" s="68"/>
      <c r="AU117" s="61">
        <f t="shared" si="64"/>
        <v>0.65746750704826207</v>
      </c>
      <c r="AV117" s="61">
        <f t="shared" si="65"/>
        <v>0.55000000000000004</v>
      </c>
      <c r="AW117" s="61"/>
      <c r="AX117" s="61"/>
      <c r="AY117" s="44"/>
      <c r="AZ117" s="15"/>
      <c r="BA117" s="47">
        <f t="shared" si="58"/>
        <v>2007.7175369423178</v>
      </c>
      <c r="BB117" s="47">
        <f t="shared" si="59"/>
        <v>2008.7783908197953</v>
      </c>
      <c r="BC117" s="47">
        <f t="shared" si="85"/>
        <v>1130.0264</v>
      </c>
      <c r="BD117" s="47"/>
      <c r="BE117" s="47"/>
      <c r="BF117" s="48"/>
      <c r="BG117" s="15"/>
      <c r="BH117" s="15"/>
      <c r="BI117" s="35">
        <f t="shared" si="82"/>
        <v>6</v>
      </c>
      <c r="BJ117" s="61"/>
      <c r="BK117" s="61"/>
      <c r="BL117" s="68"/>
      <c r="BM117" s="61">
        <f t="shared" si="68"/>
        <v>0.76604432581393866</v>
      </c>
      <c r="BN117" s="61">
        <f t="shared" si="69"/>
        <v>0</v>
      </c>
      <c r="BO117" s="73"/>
      <c r="BP117" s="15"/>
      <c r="BQ117" s="44"/>
      <c r="BR117" s="15"/>
      <c r="BS117" s="15"/>
      <c r="BT117" s="15"/>
      <c r="BU117" s="15"/>
      <c r="BV117" s="15"/>
      <c r="BW117" s="15"/>
      <c r="BX117" s="15"/>
      <c r="BY117" s="15"/>
      <c r="BZ117" s="15"/>
    </row>
    <row r="118" spans="1:78" s="1" customFormat="1" ht="14.1" customHeight="1">
      <c r="A118" s="7"/>
      <c r="B118" s="8">
        <f t="shared" si="53"/>
        <v>1795.7083333336725</v>
      </c>
      <c r="C118" s="9"/>
      <c r="D118" s="9"/>
      <c r="E118" s="9"/>
      <c r="F118" s="10">
        <f t="shared" ref="F118:F127" si="95">F117+(15/12)</f>
        <v>133.5</v>
      </c>
      <c r="G118" s="10">
        <f t="shared" si="76"/>
        <v>127.51351351351352</v>
      </c>
      <c r="H118" s="11"/>
      <c r="I118" s="10"/>
      <c r="J118" s="10"/>
      <c r="K118" s="27"/>
      <c r="L118" s="31">
        <f t="shared" si="49"/>
        <v>1795.7083333336725</v>
      </c>
      <c r="M118" s="30">
        <f t="shared" si="77"/>
        <v>2.730482088083801</v>
      </c>
      <c r="N118" s="13"/>
      <c r="O118" s="14"/>
      <c r="P118" s="47">
        <f t="shared" si="54"/>
        <v>1811.1059508552523</v>
      </c>
      <c r="Q118" s="47">
        <f t="shared" si="55"/>
        <v>1811.2238235083055</v>
      </c>
      <c r="R118" s="47">
        <f t="shared" si="50"/>
        <v>2.5873814170024474</v>
      </c>
      <c r="S118" s="47">
        <f t="shared" si="70"/>
        <v>2.5535288047356803</v>
      </c>
      <c r="T118" s="88">
        <f t="shared" si="71"/>
        <v>1.3257188328553493</v>
      </c>
      <c r="U118" s="48"/>
      <c r="V118" s="33"/>
      <c r="W118" s="33"/>
      <c r="X118" s="35">
        <f t="shared" si="89"/>
        <v>4</v>
      </c>
      <c r="Y118" s="61" t="str">
        <f t="shared" si="90"/>
        <v xml:space="preserve"> </v>
      </c>
      <c r="Z118" s="61">
        <f t="shared" si="91"/>
        <v>2.6559607625511239</v>
      </c>
      <c r="AA118" s="68"/>
      <c r="AB118" s="61">
        <f t="shared" si="66"/>
        <v>-0.39553747742921924</v>
      </c>
      <c r="AC118" s="61">
        <f t="shared" si="67"/>
        <v>-0.432</v>
      </c>
      <c r="AD118" s="61"/>
      <c r="AE118" s="84"/>
      <c r="AF118" s="61"/>
      <c r="AG118" s="44"/>
      <c r="AH118" s="15"/>
      <c r="AI118" s="47">
        <f t="shared" si="56"/>
        <v>1859.1979935657573</v>
      </c>
      <c r="AJ118" s="47">
        <f t="shared" si="57"/>
        <v>1859.5516115249166</v>
      </c>
      <c r="AK118" s="47">
        <f t="shared" si="51"/>
        <v>1.3985614160377242</v>
      </c>
      <c r="AL118" s="47">
        <f t="shared" si="61"/>
        <v>1.6632803165301273</v>
      </c>
      <c r="AM118" s="88">
        <f t="shared" si="62"/>
        <v>-15.915471244477274</v>
      </c>
      <c r="AN118" s="48"/>
      <c r="AO118" s="15"/>
      <c r="AP118" s="15"/>
      <c r="AQ118" s="35">
        <f t="shared" si="79"/>
        <v>4</v>
      </c>
      <c r="AR118" s="61" t="str">
        <f t="shared" si="80"/>
        <v xml:space="preserve"> </v>
      </c>
      <c r="AS118" s="61">
        <f t="shared" si="81"/>
        <v>0.56499903708804311</v>
      </c>
      <c r="AT118" s="68"/>
      <c r="AU118" s="61">
        <f t="shared" si="64"/>
        <v>0.98797880107892866</v>
      </c>
      <c r="AV118" s="61">
        <f t="shared" si="65"/>
        <v>0.55000000000000004</v>
      </c>
      <c r="AW118" s="61"/>
      <c r="AX118" s="61"/>
      <c r="AY118" s="44"/>
      <c r="AZ118" s="15"/>
      <c r="BA118" s="47">
        <f t="shared" si="58"/>
        <v>2009.8392446972725</v>
      </c>
      <c r="BB118" s="47">
        <f t="shared" si="59"/>
        <v>2010.90009857475</v>
      </c>
      <c r="BC118" s="47">
        <f t="shared" si="85"/>
        <v>1110.6300000000001</v>
      </c>
      <c r="BD118" s="47"/>
      <c r="BE118" s="47"/>
      <c r="BF118" s="48"/>
      <c r="BG118" s="15"/>
      <c r="BH118" s="15"/>
      <c r="BI118" s="35">
        <f t="shared" si="82"/>
        <v>7</v>
      </c>
      <c r="BJ118" s="61"/>
      <c r="BK118" s="61"/>
      <c r="BL118" s="68"/>
      <c r="BM118" s="61">
        <f t="shared" si="68"/>
        <v>0.17364799794522001</v>
      </c>
      <c r="BN118" s="61">
        <f t="shared" si="69"/>
        <v>0</v>
      </c>
      <c r="BO118" s="73"/>
      <c r="BP118" s="15"/>
      <c r="BQ118" s="44"/>
      <c r="BR118" s="15"/>
      <c r="BS118" s="15"/>
      <c r="BT118" s="15"/>
      <c r="BU118" s="15"/>
      <c r="BV118" s="15"/>
      <c r="BW118" s="15"/>
      <c r="BX118" s="15"/>
      <c r="BY118" s="15"/>
      <c r="BZ118" s="15"/>
    </row>
    <row r="119" spans="1:78" s="1" customFormat="1" ht="14.1" customHeight="1">
      <c r="A119" s="7"/>
      <c r="B119" s="8">
        <f t="shared" si="53"/>
        <v>1795.7916666670058</v>
      </c>
      <c r="C119" s="9"/>
      <c r="D119" s="9"/>
      <c r="E119" s="9"/>
      <c r="F119" s="10">
        <f t="shared" si="95"/>
        <v>134.75</v>
      </c>
      <c r="G119" s="10">
        <f t="shared" si="76"/>
        <v>128.29054054054052</v>
      </c>
      <c r="H119" s="11"/>
      <c r="I119" s="10"/>
      <c r="J119" s="10"/>
      <c r="K119" s="27"/>
      <c r="L119" s="31">
        <f t="shared" si="49"/>
        <v>1795.7916666670058</v>
      </c>
      <c r="M119" s="30">
        <f t="shared" si="77"/>
        <v>2.7471207824526878</v>
      </c>
      <c r="N119" s="13"/>
      <c r="O119" s="14"/>
      <c r="P119" s="47">
        <f t="shared" si="54"/>
        <v>1811.3416961613584</v>
      </c>
      <c r="Q119" s="47">
        <f t="shared" si="55"/>
        <v>1811.4595688144116</v>
      </c>
      <c r="R119" s="47">
        <f t="shared" si="50"/>
        <v>2.5967559964522788</v>
      </c>
      <c r="S119" s="47">
        <f t="shared" si="70"/>
        <v>2.5295715681417841</v>
      </c>
      <c r="T119" s="88">
        <f t="shared" si="71"/>
        <v>2.6559607625511239</v>
      </c>
      <c r="U119" s="48"/>
      <c r="V119" s="33"/>
      <c r="W119" s="33"/>
      <c r="X119" s="35">
        <f t="shared" si="89"/>
        <v>5</v>
      </c>
      <c r="Y119" s="61">
        <f t="shared" si="90"/>
        <v>2.6559607625511239</v>
      </c>
      <c r="Z119" s="61">
        <f t="shared" si="91"/>
        <v>2.6559607625511239</v>
      </c>
      <c r="AA119" s="68"/>
      <c r="AB119" s="61">
        <f t="shared" si="66"/>
        <v>0.28736888901456586</v>
      </c>
      <c r="AC119" s="61">
        <f t="shared" si="67"/>
        <v>-0.432</v>
      </c>
      <c r="AD119" s="61"/>
      <c r="AE119" s="84"/>
      <c r="AF119" s="61"/>
      <c r="AG119" s="44"/>
      <c r="AH119" s="15"/>
      <c r="AI119" s="47">
        <f t="shared" si="56"/>
        <v>1859.9052294840756</v>
      </c>
      <c r="AJ119" s="47">
        <f t="shared" si="57"/>
        <v>1860.2588474432348</v>
      </c>
      <c r="AK119" s="47">
        <f t="shared" si="51"/>
        <v>1.5412717815543748</v>
      </c>
      <c r="AL119" s="47">
        <f t="shared" si="61"/>
        <v>1.7466838486284928</v>
      </c>
      <c r="AM119" s="88">
        <f t="shared" si="62"/>
        <v>-11.760117163470019</v>
      </c>
      <c r="AN119" s="48"/>
      <c r="AO119" s="15"/>
      <c r="AP119" s="15"/>
      <c r="AQ119" s="35">
        <f t="shared" si="79"/>
        <v>5</v>
      </c>
      <c r="AR119" s="61" t="str">
        <f t="shared" si="80"/>
        <v xml:space="preserve"> </v>
      </c>
      <c r="AS119" s="61">
        <f t="shared" si="81"/>
        <v>-3.9479719909022437</v>
      </c>
      <c r="AT119" s="68"/>
      <c r="AU119" s="61">
        <f t="shared" si="64"/>
        <v>0.85620383392348387</v>
      </c>
      <c r="AV119" s="61">
        <f t="shared" si="65"/>
        <v>0.55000000000000004</v>
      </c>
      <c r="AW119" s="61"/>
      <c r="AX119" s="61"/>
      <c r="AY119" s="44"/>
      <c r="AZ119" s="15"/>
      <c r="BA119" s="47">
        <f t="shared" si="58"/>
        <v>2011.9609524522273</v>
      </c>
      <c r="BB119" s="47">
        <f t="shared" si="59"/>
        <v>2013.0218063297048</v>
      </c>
      <c r="BC119" s="47"/>
      <c r="BD119" s="47"/>
      <c r="BE119" s="47"/>
      <c r="BF119" s="48"/>
      <c r="BG119" s="15"/>
      <c r="BH119" s="15"/>
      <c r="BI119" s="35">
        <f t="shared" si="82"/>
        <v>8</v>
      </c>
      <c r="BJ119" s="61"/>
      <c r="BK119" s="61"/>
      <c r="BL119" s="68"/>
      <c r="BM119" s="61">
        <f t="shared" si="68"/>
        <v>-0.50000015804459275</v>
      </c>
      <c r="BN119" s="61">
        <f t="shared" si="69"/>
        <v>0</v>
      </c>
      <c r="BO119" s="73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</row>
    <row r="120" spans="1:78" s="1" customFormat="1" ht="14.1" customHeight="1">
      <c r="A120" s="7"/>
      <c r="B120" s="8">
        <f t="shared" si="53"/>
        <v>1795.875000000339</v>
      </c>
      <c r="C120" s="9"/>
      <c r="D120" s="9"/>
      <c r="E120" s="9"/>
      <c r="F120" s="10">
        <f t="shared" si="95"/>
        <v>136</v>
      </c>
      <c r="G120" s="10">
        <f t="shared" si="76"/>
        <v>129.02027027027026</v>
      </c>
      <c r="H120" s="11"/>
      <c r="I120" s="10"/>
      <c r="J120" s="10"/>
      <c r="K120" s="27"/>
      <c r="L120" s="31">
        <f t="shared" si="49"/>
        <v>1795.875000000339</v>
      </c>
      <c r="M120" s="30">
        <f t="shared" si="77"/>
        <v>2.7627466867295558</v>
      </c>
      <c r="N120" s="13"/>
      <c r="O120" s="14"/>
      <c r="P120" s="47">
        <f t="shared" si="54"/>
        <v>1811.5774414674645</v>
      </c>
      <c r="Q120" s="47">
        <f t="shared" si="55"/>
        <v>1811.6953141205177</v>
      </c>
      <c r="R120" s="47">
        <f t="shared" si="50"/>
        <v>2.4748865762215853</v>
      </c>
      <c r="S120" s="47">
        <f t="shared" si="70"/>
        <v>2.4983229986913726</v>
      </c>
      <c r="T120" s="88">
        <f t="shared" si="71"/>
        <v>-0.93808616748368712</v>
      </c>
      <c r="U120" s="48"/>
      <c r="V120" s="33"/>
      <c r="W120" s="33"/>
      <c r="X120" s="35">
        <f t="shared" si="89"/>
        <v>6</v>
      </c>
      <c r="Y120" s="61" t="str">
        <f t="shared" si="90"/>
        <v xml:space="preserve"> </v>
      </c>
      <c r="Z120" s="61">
        <f t="shared" si="91"/>
        <v>2.6559607625511239</v>
      </c>
      <c r="AA120" s="68"/>
      <c r="AB120" s="61">
        <f t="shared" si="66"/>
        <v>0.83581215853882296</v>
      </c>
      <c r="AC120" s="61">
        <f t="shared" si="67"/>
        <v>-0.432</v>
      </c>
      <c r="AD120" s="61"/>
      <c r="AE120" s="84"/>
      <c r="AF120" s="61"/>
      <c r="AG120" s="44"/>
      <c r="AH120" s="15"/>
      <c r="AI120" s="47">
        <f t="shared" si="56"/>
        <v>1860.6124654023938</v>
      </c>
      <c r="AJ120" s="47">
        <f t="shared" si="57"/>
        <v>1860.966083361553</v>
      </c>
      <c r="AK120" s="47">
        <f t="shared" si="51"/>
        <v>1.8362065174108944</v>
      </c>
      <c r="AL120" s="47">
        <f t="shared" si="61"/>
        <v>1.9116790717182717</v>
      </c>
      <c r="AM120" s="88">
        <f t="shared" si="62"/>
        <v>-3.9479719909022437</v>
      </c>
      <c r="AN120" s="48"/>
      <c r="AO120" s="15"/>
      <c r="AP120" s="15"/>
      <c r="AQ120" s="35">
        <f t="shared" si="79"/>
        <v>6</v>
      </c>
      <c r="AR120" s="61" t="str">
        <f t="shared" si="80"/>
        <v xml:space="preserve"> </v>
      </c>
      <c r="AS120" s="61">
        <f t="shared" si="81"/>
        <v>8.435716989863673</v>
      </c>
      <c r="AT120" s="68"/>
      <c r="AU120" s="61">
        <f t="shared" si="64"/>
        <v>0.3238015772295863</v>
      </c>
      <c r="AV120" s="61">
        <f t="shared" si="65"/>
        <v>0.55000000000000004</v>
      </c>
      <c r="AW120" s="61"/>
      <c r="AX120" s="61"/>
      <c r="AY120" s="44"/>
      <c r="AZ120" s="15"/>
      <c r="BA120" s="47">
        <f t="shared" si="58"/>
        <v>2014.082660207182</v>
      </c>
      <c r="BB120" s="47">
        <f t="shared" si="59"/>
        <v>2015.1435140846595</v>
      </c>
      <c r="BC120" s="47"/>
      <c r="BD120" s="47"/>
      <c r="BE120" s="47"/>
      <c r="BF120" s="48"/>
      <c r="BG120" s="15"/>
      <c r="BH120" s="15"/>
      <c r="BI120" s="35">
        <f t="shared" si="82"/>
        <v>9</v>
      </c>
      <c r="BJ120" s="61"/>
      <c r="BK120" s="61"/>
      <c r="BL120" s="68"/>
      <c r="BM120" s="61">
        <f t="shared" si="68"/>
        <v>-0.93969268320257404</v>
      </c>
      <c r="BN120" s="61">
        <f t="shared" si="69"/>
        <v>0</v>
      </c>
      <c r="BO120" s="73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</row>
    <row r="121" spans="1:78" s="1" customFormat="1" ht="14.1" customHeight="1">
      <c r="A121" s="7"/>
      <c r="B121" s="8">
        <f t="shared" si="53"/>
        <v>1795.9583333336723</v>
      </c>
      <c r="C121" s="9"/>
      <c r="D121" s="9"/>
      <c r="E121" s="9"/>
      <c r="F121" s="10">
        <f t="shared" si="95"/>
        <v>137.25</v>
      </c>
      <c r="G121" s="10">
        <f t="shared" si="76"/>
        <v>129.70270270270271</v>
      </c>
      <c r="H121" s="11"/>
      <c r="I121" s="10"/>
      <c r="J121" s="10"/>
      <c r="K121" s="27"/>
      <c r="L121" s="31">
        <f t="shared" si="49"/>
        <v>1795.9583333336723</v>
      </c>
      <c r="M121" s="30">
        <f t="shared" si="77"/>
        <v>2.7773598009144047</v>
      </c>
      <c r="N121" s="13"/>
      <c r="O121" s="14"/>
      <c r="P121" s="47">
        <f t="shared" si="54"/>
        <v>1811.8131867735706</v>
      </c>
      <c r="Q121" s="47">
        <f t="shared" si="55"/>
        <v>1811.9310594266237</v>
      </c>
      <c r="R121" s="47">
        <f t="shared" si="50"/>
        <v>2.4092645731107249</v>
      </c>
      <c r="S121" s="47">
        <f t="shared" si="70"/>
        <v>2.4785322373439493</v>
      </c>
      <c r="T121" s="88">
        <f t="shared" si="71"/>
        <v>-2.7947049947372515</v>
      </c>
      <c r="U121" s="48"/>
      <c r="V121" s="33"/>
      <c r="W121" s="33"/>
      <c r="X121" s="35">
        <f t="shared" si="89"/>
        <v>7</v>
      </c>
      <c r="Y121" s="61" t="str">
        <f t="shared" si="90"/>
        <v xml:space="preserve"> </v>
      </c>
      <c r="Z121" s="61">
        <f t="shared" si="91"/>
        <v>2.6559607625511239</v>
      </c>
      <c r="AA121" s="68"/>
      <c r="AB121" s="61">
        <f t="shared" si="66"/>
        <v>0.99316963006544645</v>
      </c>
      <c r="AC121" s="61">
        <f t="shared" si="67"/>
        <v>-0.432</v>
      </c>
      <c r="AD121" s="61"/>
      <c r="AE121" s="84"/>
      <c r="AF121" s="61"/>
      <c r="AG121" s="44"/>
      <c r="AH121" s="15"/>
      <c r="AI121" s="47">
        <f t="shared" si="56"/>
        <v>1861.3197013207121</v>
      </c>
      <c r="AJ121" s="47">
        <f t="shared" si="57"/>
        <v>1861.6733192798713</v>
      </c>
      <c r="AK121" s="47">
        <f t="shared" si="51"/>
        <v>1.4913231584928726</v>
      </c>
      <c r="AL121" s="47">
        <f t="shared" si="61"/>
        <v>2.1649582446169382</v>
      </c>
      <c r="AM121" s="88">
        <f t="shared" si="62"/>
        <v>-31.115384686934544</v>
      </c>
      <c r="AN121" s="48"/>
      <c r="AO121" s="15"/>
      <c r="AP121" s="15"/>
      <c r="AQ121" s="35">
        <f t="shared" si="79"/>
        <v>7</v>
      </c>
      <c r="AR121" s="61" t="str">
        <f t="shared" si="80"/>
        <v xml:space="preserve"> </v>
      </c>
      <c r="AS121" s="61">
        <f t="shared" si="81"/>
        <v>21.434251180564367</v>
      </c>
      <c r="AT121" s="68"/>
      <c r="AU121" s="61">
        <f t="shared" si="64"/>
        <v>-0.36011103610368073</v>
      </c>
      <c r="AV121" s="61">
        <f t="shared" si="65"/>
        <v>0.55000000000000004</v>
      </c>
      <c r="AW121" s="61"/>
      <c r="AX121" s="61"/>
      <c r="AY121" s="44"/>
      <c r="AZ121" s="15"/>
      <c r="BA121" s="47">
        <f t="shared" si="58"/>
        <v>2016.2043679621368</v>
      </c>
      <c r="BB121" s="47">
        <f t="shared" si="59"/>
        <v>2017.2652218396142</v>
      </c>
      <c r="BC121" s="47"/>
      <c r="BD121" s="47"/>
      <c r="BE121" s="47"/>
      <c r="BF121" s="48"/>
      <c r="BG121" s="15"/>
      <c r="BH121" s="15"/>
      <c r="BI121" s="35">
        <f t="shared" si="82"/>
        <v>1</v>
      </c>
      <c r="BJ121" s="61"/>
      <c r="BK121" s="61"/>
      <c r="BL121" s="68"/>
      <c r="BM121" s="61">
        <f t="shared" si="68"/>
        <v>-0.93969255836921839</v>
      </c>
      <c r="BN121" s="61">
        <f t="shared" si="69"/>
        <v>0</v>
      </c>
      <c r="BO121" s="73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</row>
    <row r="122" spans="1:78" s="1" customFormat="1" ht="14.1" customHeight="1">
      <c r="A122" s="7"/>
      <c r="B122" s="8">
        <f t="shared" si="53"/>
        <v>1796.0416666670055</v>
      </c>
      <c r="C122" s="9"/>
      <c r="D122" s="9"/>
      <c r="E122" s="9"/>
      <c r="F122" s="10">
        <f t="shared" si="95"/>
        <v>138.5</v>
      </c>
      <c r="G122" s="10">
        <f t="shared" si="76"/>
        <v>130.33783783783784</v>
      </c>
      <c r="H122" s="11"/>
      <c r="I122" s="10"/>
      <c r="J122" s="10"/>
      <c r="K122" s="27"/>
      <c r="L122" s="31">
        <f t="shared" si="49"/>
        <v>1796.0416666670055</v>
      </c>
      <c r="M122" s="30">
        <f t="shared" si="77"/>
        <v>2.790960125007234</v>
      </c>
      <c r="N122" s="13"/>
      <c r="O122" s="14"/>
      <c r="P122" s="47">
        <f t="shared" si="54"/>
        <v>1812.0489320796767</v>
      </c>
      <c r="Q122" s="47">
        <f t="shared" si="55"/>
        <v>1812.1668047327298</v>
      </c>
      <c r="R122" s="47">
        <f t="shared" si="50"/>
        <v>2.4045772879481491</v>
      </c>
      <c r="S122" s="47">
        <f t="shared" si="70"/>
        <v>2.468116048168743</v>
      </c>
      <c r="T122" s="88">
        <f t="shared" si="71"/>
        <v>-2.5743830103830634</v>
      </c>
      <c r="U122" s="48"/>
      <c r="V122" s="33"/>
      <c r="W122" s="33"/>
      <c r="X122" s="35">
        <f t="shared" si="89"/>
        <v>8</v>
      </c>
      <c r="Y122" s="61" t="str">
        <f t="shared" si="90"/>
        <v xml:space="preserve"> </v>
      </c>
      <c r="Z122" s="61">
        <f t="shared" si="91"/>
        <v>2.6559607625511239</v>
      </c>
      <c r="AA122" s="68"/>
      <c r="AB122" s="61">
        <f t="shared" si="66"/>
        <v>0.68581199383344615</v>
      </c>
      <c r="AC122" s="61">
        <f t="shared" si="67"/>
        <v>-0.432</v>
      </c>
      <c r="AD122" s="61"/>
      <c r="AE122" s="84"/>
      <c r="AF122" s="61"/>
      <c r="AG122" s="44"/>
      <c r="AH122" s="15"/>
      <c r="AI122" s="47">
        <f t="shared" si="56"/>
        <v>1862.0269372390303</v>
      </c>
      <c r="AJ122" s="47">
        <f t="shared" si="57"/>
        <v>1862.3805551981895</v>
      </c>
      <c r="AK122" s="47">
        <f t="shared" si="51"/>
        <v>1.845720521626709</v>
      </c>
      <c r="AL122" s="47">
        <f t="shared" si="61"/>
        <v>2.343533276576844</v>
      </c>
      <c r="AM122" s="88">
        <f t="shared" si="62"/>
        <v>-21.241975094856812</v>
      </c>
      <c r="AN122" s="48"/>
      <c r="AO122" s="15"/>
      <c r="AP122" s="15"/>
      <c r="AQ122" s="35">
        <f t="shared" si="79"/>
        <v>8</v>
      </c>
      <c r="AR122" s="61" t="str">
        <f t="shared" si="80"/>
        <v xml:space="preserve"> </v>
      </c>
      <c r="AS122" s="61">
        <f t="shared" si="81"/>
        <v>29.933685447434666</v>
      </c>
      <c r="AT122" s="68"/>
      <c r="AU122" s="61">
        <f t="shared" si="64"/>
        <v>-0.8755236934557048</v>
      </c>
      <c r="AV122" s="61">
        <f t="shared" si="65"/>
        <v>0.55000000000000004</v>
      </c>
      <c r="AW122" s="61"/>
      <c r="AX122" s="61"/>
      <c r="AY122" s="44"/>
      <c r="AZ122" s="15"/>
      <c r="BA122" s="47">
        <f t="shared" si="58"/>
        <v>2018.3260757170915</v>
      </c>
      <c r="BB122" s="47">
        <f t="shared" si="59"/>
        <v>2019.386929594569</v>
      </c>
      <c r="BC122" s="47"/>
      <c r="BD122" s="47"/>
      <c r="BE122" s="47"/>
      <c r="BF122" s="48"/>
      <c r="BG122" s="15"/>
      <c r="BH122" s="15"/>
      <c r="BI122" s="35">
        <f t="shared" si="82"/>
        <v>2</v>
      </c>
      <c r="BJ122" s="61"/>
      <c r="BK122" s="61"/>
      <c r="BL122" s="68"/>
      <c r="BM122" s="61">
        <f t="shared" si="68"/>
        <v>-0.499999841955442</v>
      </c>
      <c r="BN122" s="61">
        <f t="shared" si="69"/>
        <v>0</v>
      </c>
      <c r="BO122" s="73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</row>
    <row r="123" spans="1:78" s="1" customFormat="1" ht="14.1" customHeight="1">
      <c r="A123" s="7"/>
      <c r="B123" s="8">
        <f t="shared" si="53"/>
        <v>1796.1250000003388</v>
      </c>
      <c r="C123" s="9"/>
      <c r="D123" s="9"/>
      <c r="E123" s="9"/>
      <c r="F123" s="10">
        <f t="shared" si="95"/>
        <v>139.75</v>
      </c>
      <c r="G123" s="10">
        <f t="shared" si="76"/>
        <v>130.93918918918919</v>
      </c>
      <c r="H123" s="11"/>
      <c r="I123" s="10"/>
      <c r="J123" s="10"/>
      <c r="K123" s="27"/>
      <c r="L123" s="31">
        <f t="shared" si="49"/>
        <v>1796.1250000003388</v>
      </c>
      <c r="M123" s="30">
        <f t="shared" si="77"/>
        <v>2.803837027605764</v>
      </c>
      <c r="N123" s="13"/>
      <c r="O123" s="14"/>
      <c r="P123" s="47">
        <f t="shared" si="54"/>
        <v>1812.2846773857827</v>
      </c>
      <c r="Q123" s="47">
        <f t="shared" si="55"/>
        <v>1812.4025500388359</v>
      </c>
      <c r="R123" s="47">
        <f t="shared" si="50"/>
        <v>2.3905154299868814</v>
      </c>
      <c r="S123" s="47">
        <f t="shared" si="70"/>
        <v>2.4597830991982823</v>
      </c>
      <c r="T123" s="88">
        <f t="shared" si="71"/>
        <v>-2.8160072013657333</v>
      </c>
      <c r="U123" s="48"/>
      <c r="V123" s="33"/>
      <c r="W123" s="33"/>
      <c r="X123" s="35">
        <f t="shared" si="89"/>
        <v>9</v>
      </c>
      <c r="Y123" s="61" t="str">
        <f t="shared" si="90"/>
        <v xml:space="preserve"> </v>
      </c>
      <c r="Z123" s="61">
        <f t="shared" si="91"/>
        <v>2.5195847760768109</v>
      </c>
      <c r="AA123" s="68"/>
      <c r="AB123" s="61">
        <f t="shared" si="66"/>
        <v>5.7555303735610096E-2</v>
      </c>
      <c r="AC123" s="61">
        <f t="shared" si="67"/>
        <v>-0.432</v>
      </c>
      <c r="AD123" s="61"/>
      <c r="AE123" s="84"/>
      <c r="AF123" s="61"/>
      <c r="AG123" s="44"/>
      <c r="AH123" s="15"/>
      <c r="AI123" s="47">
        <f t="shared" si="56"/>
        <v>1862.7341731573486</v>
      </c>
      <c r="AJ123" s="47">
        <f t="shared" si="57"/>
        <v>1863.0877911165078</v>
      </c>
      <c r="AK123" s="47">
        <f t="shared" si="51"/>
        <v>2.7485766737131963</v>
      </c>
      <c r="AL123" s="47">
        <f t="shared" si="61"/>
        <v>2.534752155482245</v>
      </c>
      <c r="AM123" s="88">
        <f t="shared" si="62"/>
        <v>8.435716989863673</v>
      </c>
      <c r="AN123" s="48"/>
      <c r="AO123" s="15"/>
      <c r="AP123" s="15"/>
      <c r="AQ123" s="35">
        <f t="shared" si="79"/>
        <v>9</v>
      </c>
      <c r="AR123" s="61" t="str">
        <f t="shared" si="80"/>
        <v xml:space="preserve"> </v>
      </c>
      <c r="AS123" s="61">
        <f t="shared" si="81"/>
        <v>29.933685447434666</v>
      </c>
      <c r="AT123" s="68"/>
      <c r="AU123" s="61">
        <f t="shared" si="64"/>
        <v>-0.98126908427782855</v>
      </c>
      <c r="AV123" s="61">
        <f t="shared" si="65"/>
        <v>0.55000000000000004</v>
      </c>
      <c r="AW123" s="61"/>
      <c r="AX123" s="61"/>
      <c r="AY123" s="44"/>
      <c r="AZ123" s="15"/>
      <c r="BA123" s="47">
        <f t="shared" si="58"/>
        <v>2020.4477834720462</v>
      </c>
      <c r="BB123" s="47">
        <f t="shared" si="59"/>
        <v>2021.5086373495237</v>
      </c>
      <c r="BC123" s="47"/>
      <c r="BD123" s="47"/>
      <c r="BE123" s="47"/>
      <c r="BF123" s="48"/>
      <c r="BG123" s="15"/>
      <c r="BH123" s="15"/>
      <c r="BI123" s="35">
        <f t="shared" si="82"/>
        <v>3</v>
      </c>
      <c r="BJ123" s="61"/>
      <c r="BK123" s="61"/>
      <c r="BL123" s="68"/>
      <c r="BM123" s="61">
        <f t="shared" si="68"/>
        <v>0.17364835738853993</v>
      </c>
      <c r="BN123" s="61">
        <f t="shared" si="69"/>
        <v>0</v>
      </c>
      <c r="BO123" s="73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</row>
    <row r="124" spans="1:78" s="1" customFormat="1" ht="14.1" customHeight="1">
      <c r="A124" s="7"/>
      <c r="B124" s="8">
        <f t="shared" si="53"/>
        <v>1796.208333333672</v>
      </c>
      <c r="C124" s="9"/>
      <c r="D124" s="9"/>
      <c r="E124" s="9"/>
      <c r="F124" s="10">
        <f t="shared" si="95"/>
        <v>141</v>
      </c>
      <c r="G124" s="10">
        <f t="shared" si="76"/>
        <v>131.49099099099098</v>
      </c>
      <c r="H124" s="11"/>
      <c r="I124" s="10"/>
      <c r="J124" s="10"/>
      <c r="K124" s="27"/>
      <c r="L124" s="31">
        <f t="shared" si="49"/>
        <v>1796.208333333672</v>
      </c>
      <c r="M124" s="30">
        <f t="shared" si="77"/>
        <v>2.8156529120126548</v>
      </c>
      <c r="N124" s="13"/>
      <c r="O124" s="14"/>
      <c r="P124" s="47">
        <f t="shared" si="54"/>
        <v>1812.5204226918888</v>
      </c>
      <c r="Q124" s="47">
        <f t="shared" si="55"/>
        <v>1812.638295344942</v>
      </c>
      <c r="R124" s="47">
        <f t="shared" si="50"/>
        <v>2.3623917246276815</v>
      </c>
      <c r="S124" s="47">
        <f t="shared" si="70"/>
        <v>2.4493669120121009</v>
      </c>
      <c r="T124" s="88">
        <f t="shared" si="71"/>
        <v>-3.5509252189975582</v>
      </c>
      <c r="U124" s="48"/>
      <c r="V124" s="33"/>
      <c r="W124" s="33"/>
      <c r="X124" s="35">
        <f t="shared" si="89"/>
        <v>1</v>
      </c>
      <c r="Y124" s="61" t="str">
        <f t="shared" si="90"/>
        <v xml:space="preserve"> </v>
      </c>
      <c r="Z124" s="61">
        <f t="shared" si="91"/>
        <v>2.5195847760768109</v>
      </c>
      <c r="AA124" s="68"/>
      <c r="AB124" s="61">
        <f t="shared" si="66"/>
        <v>-0.59763215263614966</v>
      </c>
      <c r="AC124" s="61">
        <f t="shared" si="67"/>
        <v>-0.432</v>
      </c>
      <c r="AD124" s="61"/>
      <c r="AE124" s="84"/>
      <c r="AF124" s="61"/>
      <c r="AG124" s="44"/>
      <c r="AH124" s="15"/>
      <c r="AI124" s="47">
        <f t="shared" si="56"/>
        <v>1863.4414090756668</v>
      </c>
      <c r="AJ124" s="47">
        <f t="shared" si="57"/>
        <v>1863.795027034826</v>
      </c>
      <c r="AK124" s="47">
        <f t="shared" si="51"/>
        <v>3.3116494809745611</v>
      </c>
      <c r="AL124" s="47">
        <f t="shared" si="61"/>
        <v>2.7271131898778429</v>
      </c>
      <c r="AM124" s="88">
        <f t="shared" si="62"/>
        <v>21.434251180564367</v>
      </c>
      <c r="AN124" s="48"/>
      <c r="AO124" s="15"/>
      <c r="AP124" s="15"/>
      <c r="AQ124" s="35">
        <f t="shared" si="79"/>
        <v>1</v>
      </c>
      <c r="AR124" s="61" t="str">
        <f t="shared" si="80"/>
        <v xml:space="preserve"> </v>
      </c>
      <c r="AS124" s="61">
        <f t="shared" si="81"/>
        <v>29.933685447434666</v>
      </c>
      <c r="AT124" s="68"/>
      <c r="AU124" s="61">
        <f t="shared" si="64"/>
        <v>-0.62786776497527153</v>
      </c>
      <c r="AV124" s="61">
        <f t="shared" si="65"/>
        <v>0.55000000000000004</v>
      </c>
      <c r="AW124" s="61"/>
      <c r="AX124" s="61"/>
      <c r="AY124" s="44"/>
      <c r="AZ124" s="15"/>
      <c r="BA124" s="47">
        <f t="shared" si="58"/>
        <v>2022.569491227001</v>
      </c>
      <c r="BB124" s="47">
        <f t="shared" si="59"/>
        <v>2023.6303451044785</v>
      </c>
      <c r="BC124" s="47"/>
      <c r="BD124" s="47"/>
      <c r="BE124" s="47"/>
      <c r="BF124" s="48"/>
      <c r="BG124" s="15"/>
      <c r="BH124" s="15"/>
      <c r="BI124" s="35"/>
      <c r="BJ124" s="61"/>
      <c r="BK124" s="61"/>
      <c r="BL124" s="68"/>
      <c r="BM124" s="61">
        <f t="shared" si="68"/>
        <v>0.76604456042390479</v>
      </c>
      <c r="BN124" s="61">
        <f t="shared" si="69"/>
        <v>0</v>
      </c>
      <c r="BO124" s="73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</row>
    <row r="125" spans="1:78" s="1" customFormat="1" ht="14.1" customHeight="1">
      <c r="A125" s="7"/>
      <c r="B125" s="8">
        <f t="shared" si="53"/>
        <v>1796.2916666670053</v>
      </c>
      <c r="C125" s="9"/>
      <c r="D125" s="9"/>
      <c r="E125" s="9"/>
      <c r="F125" s="10">
        <f t="shared" si="95"/>
        <v>142.25</v>
      </c>
      <c r="G125" s="10">
        <f t="shared" si="76"/>
        <v>131.99324324324326</v>
      </c>
      <c r="H125" s="11"/>
      <c r="I125" s="10"/>
      <c r="J125" s="10"/>
      <c r="K125" s="27"/>
      <c r="L125" s="31">
        <f t="shared" si="49"/>
        <v>1796.2916666670053</v>
      </c>
      <c r="M125" s="30">
        <f t="shared" si="77"/>
        <v>2.8264077782279067</v>
      </c>
      <c r="N125" s="13"/>
      <c r="O125" s="14"/>
      <c r="P125" s="47">
        <f t="shared" si="54"/>
        <v>1812.7561679979949</v>
      </c>
      <c r="Q125" s="47">
        <f t="shared" si="55"/>
        <v>1812.8740406510481</v>
      </c>
      <c r="R125" s="47">
        <f t="shared" si="50"/>
        <v>2.465511997554577</v>
      </c>
      <c r="S125" s="47">
        <f t="shared" si="70"/>
        <v>2.4524917715182175</v>
      </c>
      <c r="T125" s="88">
        <f t="shared" si="71"/>
        <v>0.53089784795889994</v>
      </c>
      <c r="U125" s="48"/>
      <c r="V125" s="33"/>
      <c r="W125" s="33"/>
      <c r="X125" s="35">
        <f t="shared" si="89"/>
        <v>2</v>
      </c>
      <c r="Y125" s="61" t="str">
        <f t="shared" si="90"/>
        <v xml:space="preserve"> </v>
      </c>
      <c r="Z125" s="61">
        <f t="shared" si="91"/>
        <v>2.5195847760768109</v>
      </c>
      <c r="AA125" s="68"/>
      <c r="AB125" s="61">
        <f t="shared" si="66"/>
        <v>-0.97318088284793236</v>
      </c>
      <c r="AC125" s="61">
        <f t="shared" si="67"/>
        <v>-0.432</v>
      </c>
      <c r="AD125" s="61"/>
      <c r="AE125" s="84"/>
      <c r="AF125" s="61"/>
      <c r="AG125" s="44"/>
      <c r="AH125" s="15"/>
      <c r="AI125" s="47">
        <f t="shared" si="56"/>
        <v>1864.148644993985</v>
      </c>
      <c r="AJ125" s="47">
        <f t="shared" si="57"/>
        <v>1864.5022629531443</v>
      </c>
      <c r="AK125" s="47">
        <f t="shared" si="51"/>
        <v>3.7415008131370806</v>
      </c>
      <c r="AL125" s="47">
        <f t="shared" si="61"/>
        <v>2.8795464395956998</v>
      </c>
      <c r="AM125" s="88">
        <f t="shared" si="62"/>
        <v>29.933685447434666</v>
      </c>
      <c r="AN125" s="48"/>
      <c r="AO125" s="15"/>
      <c r="AP125" s="15"/>
      <c r="AQ125" s="35">
        <f t="shared" si="79"/>
        <v>2</v>
      </c>
      <c r="AR125" s="61">
        <f t="shared" si="80"/>
        <v>29.933685447434666</v>
      </c>
      <c r="AS125" s="61">
        <f t="shared" si="81"/>
        <v>29.933685447434666</v>
      </c>
      <c r="AT125" s="68"/>
      <c r="AU125" s="61">
        <f t="shared" si="64"/>
        <v>1.9319859532137822E-2</v>
      </c>
      <c r="AV125" s="61">
        <f t="shared" si="65"/>
        <v>0.55000000000000004</v>
      </c>
      <c r="AW125" s="61"/>
      <c r="AX125" s="61"/>
      <c r="AY125" s="44"/>
      <c r="AZ125" s="15"/>
      <c r="BA125" s="47">
        <f t="shared" si="58"/>
        <v>2024.6911989819557</v>
      </c>
      <c r="BB125" s="47">
        <f t="shared" si="59"/>
        <v>2025.7520528594332</v>
      </c>
      <c r="BC125" s="15"/>
      <c r="BD125" s="15"/>
      <c r="BE125" s="15"/>
      <c r="BF125" s="15"/>
      <c r="BG125" s="15"/>
      <c r="BH125" s="15"/>
      <c r="BI125" s="15"/>
      <c r="BJ125" s="15"/>
      <c r="BK125" s="15"/>
      <c r="BL125" s="70"/>
      <c r="BM125" s="61">
        <f t="shared" si="68"/>
        <v>0.99999999999998335</v>
      </c>
      <c r="BN125" s="61">
        <f t="shared" si="69"/>
        <v>0</v>
      </c>
      <c r="BO125" s="73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</row>
    <row r="126" spans="1:78" s="1" customFormat="1" ht="14.1" customHeight="1">
      <c r="A126" s="7"/>
      <c r="B126" s="8">
        <f t="shared" si="53"/>
        <v>1796.3750000003386</v>
      </c>
      <c r="C126" s="9"/>
      <c r="D126" s="9"/>
      <c r="E126" s="9"/>
      <c r="F126" s="10">
        <f t="shared" si="95"/>
        <v>143.5</v>
      </c>
      <c r="G126" s="10">
        <f t="shared" si="76"/>
        <v>132.44594594594594</v>
      </c>
      <c r="H126" s="11"/>
      <c r="I126" s="10"/>
      <c r="J126" s="10"/>
      <c r="K126" s="27"/>
      <c r="L126" s="31">
        <f t="shared" si="49"/>
        <v>1796.3750000003386</v>
      </c>
      <c r="M126" s="30">
        <f t="shared" si="77"/>
        <v>2.8361016262515188</v>
      </c>
      <c r="N126" s="13"/>
      <c r="O126" s="14"/>
      <c r="P126" s="47">
        <f t="shared" si="54"/>
        <v>1812.991913304101</v>
      </c>
      <c r="Q126" s="47">
        <f t="shared" si="55"/>
        <v>1813.1097859571541</v>
      </c>
      <c r="R126" s="47">
        <f t="shared" si="50"/>
        <v>2.5217594306143645</v>
      </c>
      <c r="S126" s="47">
        <f t="shared" si="70"/>
        <v>2.4597831098539751</v>
      </c>
      <c r="T126" s="88">
        <f t="shared" si="71"/>
        <v>2.5195847760768109</v>
      </c>
      <c r="U126" s="48"/>
      <c r="V126" s="33"/>
      <c r="W126" s="33"/>
      <c r="X126" s="35">
        <f t="shared" si="89"/>
        <v>3</v>
      </c>
      <c r="Y126" s="61">
        <f t="shared" si="90"/>
        <v>2.5195847760768109</v>
      </c>
      <c r="Z126" s="61">
        <f t="shared" si="91"/>
        <v>2.5195847760768109</v>
      </c>
      <c r="AA126" s="68"/>
      <c r="AB126" s="61">
        <f t="shared" si="66"/>
        <v>-0.89336746227442865</v>
      </c>
      <c r="AC126" s="61">
        <f t="shared" si="67"/>
        <v>-0.432</v>
      </c>
      <c r="AD126" s="61"/>
      <c r="AE126" s="84"/>
      <c r="AF126" s="61"/>
      <c r="AG126" s="44"/>
      <c r="AH126" s="15"/>
      <c r="AI126" s="47">
        <f t="shared" si="56"/>
        <v>1864.8558809123033</v>
      </c>
      <c r="AJ126" s="47">
        <f t="shared" si="57"/>
        <v>1865.2094988714625</v>
      </c>
      <c r="AK126" s="47">
        <f t="shared" si="51"/>
        <v>3.1769891262441838</v>
      </c>
      <c r="AL126" s="47">
        <f t="shared" si="61"/>
        <v>3.1001697423813592</v>
      </c>
      <c r="AM126" s="88">
        <f t="shared" si="62"/>
        <v>2.4779089613272909</v>
      </c>
      <c r="AN126" s="48"/>
      <c r="AO126" s="15"/>
      <c r="AP126" s="15"/>
      <c r="AQ126" s="35">
        <f t="shared" si="79"/>
        <v>3</v>
      </c>
      <c r="AR126" s="61" t="str">
        <f t="shared" si="80"/>
        <v xml:space="preserve"> </v>
      </c>
      <c r="AS126" s="61">
        <f t="shared" si="81"/>
        <v>29.933685447434666</v>
      </c>
      <c r="AT126" s="68"/>
      <c r="AU126" s="61">
        <f t="shared" si="64"/>
        <v>0.65746750704813872</v>
      </c>
      <c r="AV126" s="61">
        <f t="shared" si="65"/>
        <v>0.55000000000000004</v>
      </c>
      <c r="AW126" s="61"/>
      <c r="AX126" s="61"/>
      <c r="AY126" s="44"/>
      <c r="AZ126" s="15"/>
      <c r="BA126" s="47">
        <f t="shared" si="58"/>
        <v>2026.8129067369105</v>
      </c>
      <c r="BB126" s="47">
        <f t="shared" si="59"/>
        <v>2027.8737606143879</v>
      </c>
      <c r="BC126" s="15"/>
      <c r="BD126" s="15"/>
      <c r="BE126" s="15"/>
      <c r="BF126" s="15"/>
      <c r="BG126" s="15"/>
      <c r="BH126" s="15"/>
      <c r="BI126" s="15"/>
      <c r="BJ126" s="15"/>
      <c r="BK126" s="15"/>
      <c r="BL126" s="70"/>
      <c r="BM126" s="61">
        <f t="shared" si="68"/>
        <v>0.7660443258140508</v>
      </c>
      <c r="BN126" s="61">
        <f t="shared" si="69"/>
        <v>0</v>
      </c>
      <c r="BO126" s="73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</row>
    <row r="127" spans="1:78" s="1" customFormat="1" ht="14.1" customHeight="1">
      <c r="A127" s="7"/>
      <c r="B127" s="8">
        <f t="shared" si="53"/>
        <v>1796.4583333336718</v>
      </c>
      <c r="C127" s="9"/>
      <c r="D127" s="9"/>
      <c r="E127" s="9"/>
      <c r="F127" s="10">
        <f t="shared" si="95"/>
        <v>144.75</v>
      </c>
      <c r="G127" s="10">
        <f t="shared" si="76"/>
        <v>132.84909909909908</v>
      </c>
      <c r="H127" s="11"/>
      <c r="I127" s="10"/>
      <c r="J127" s="10"/>
      <c r="K127" s="27"/>
      <c r="L127" s="31">
        <f t="shared" si="49"/>
        <v>1796.4583333336718</v>
      </c>
      <c r="M127" s="30">
        <f t="shared" si="77"/>
        <v>2.8447344560834917</v>
      </c>
      <c r="N127" s="13"/>
      <c r="O127" s="14"/>
      <c r="P127" s="47">
        <f t="shared" si="54"/>
        <v>1813.2276586102071</v>
      </c>
      <c r="Q127" s="47">
        <f t="shared" si="55"/>
        <v>1813.3455312632602</v>
      </c>
      <c r="R127" s="47">
        <f t="shared" si="50"/>
        <v>2.5123848762683014</v>
      </c>
      <c r="S127" s="47">
        <f t="shared" si="70"/>
        <v>2.4613455433558844</v>
      </c>
      <c r="T127" s="88">
        <f t="shared" si="71"/>
        <v>2.0736354166196458</v>
      </c>
      <c r="U127" s="48"/>
      <c r="V127" s="33"/>
      <c r="W127" s="33"/>
      <c r="X127" s="35">
        <f t="shared" si="89"/>
        <v>4</v>
      </c>
      <c r="Y127" s="61" t="str">
        <f t="shared" si="90"/>
        <v xml:space="preserve"> </v>
      </c>
      <c r="Z127" s="61">
        <f t="shared" si="91"/>
        <v>2.8348849101058171</v>
      </c>
      <c r="AA127" s="68"/>
      <c r="AB127" s="61">
        <f t="shared" si="66"/>
        <v>-0.39553747742934348</v>
      </c>
      <c r="AC127" s="61">
        <f t="shared" si="67"/>
        <v>-0.432</v>
      </c>
      <c r="AD127" s="61"/>
      <c r="AE127" s="84"/>
      <c r="AF127" s="61"/>
      <c r="AG127" s="44"/>
      <c r="AH127" s="15"/>
      <c r="AI127" s="47">
        <f t="shared" si="56"/>
        <v>1865.5631168306215</v>
      </c>
      <c r="AJ127" s="47">
        <f t="shared" si="57"/>
        <v>1865.9167347897808</v>
      </c>
      <c r="AK127" s="47">
        <f t="shared" si="51"/>
        <v>3.1195313261863347</v>
      </c>
      <c r="AL127" s="47">
        <f t="shared" si="61"/>
        <v>3.3096473464367619</v>
      </c>
      <c r="AM127" s="88">
        <f t="shared" si="62"/>
        <v>-5.7442984206492635</v>
      </c>
      <c r="AN127" s="48"/>
      <c r="AO127" s="15"/>
      <c r="AP127" s="15"/>
      <c r="AQ127" s="35">
        <f t="shared" si="79"/>
        <v>4</v>
      </c>
      <c r="AR127" s="61" t="str">
        <f t="shared" si="80"/>
        <v xml:space="preserve"> </v>
      </c>
      <c r="AS127" s="61">
        <f t="shared" si="81"/>
        <v>29.933685447434666</v>
      </c>
      <c r="AT127" s="68"/>
      <c r="AU127" s="61">
        <f t="shared" si="64"/>
        <v>0.9879788010788989</v>
      </c>
      <c r="AV127" s="61">
        <f t="shared" si="65"/>
        <v>0.55000000000000004</v>
      </c>
      <c r="AW127" s="61"/>
      <c r="AX127" s="61"/>
      <c r="AY127" s="44"/>
      <c r="AZ127" s="15"/>
      <c r="BA127" s="47">
        <f t="shared" si="58"/>
        <v>2028.9346144918652</v>
      </c>
      <c r="BB127" s="47">
        <f t="shared" si="59"/>
        <v>2029.9954683693427</v>
      </c>
      <c r="BC127" s="15"/>
      <c r="BD127" s="15"/>
      <c r="BE127" s="15"/>
      <c r="BF127" s="15"/>
      <c r="BG127" s="15"/>
      <c r="BH127" s="15"/>
      <c r="BI127" s="15"/>
      <c r="BJ127" s="15"/>
      <c r="BK127" s="15"/>
      <c r="BL127" s="70"/>
      <c r="BM127" s="61">
        <f t="shared" si="68"/>
        <v>0.17364799794538993</v>
      </c>
      <c r="BN127" s="61">
        <f t="shared" si="69"/>
        <v>0</v>
      </c>
      <c r="BO127" s="73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</row>
    <row r="128" spans="1:78" s="1" customFormat="1" ht="14.1" customHeight="1">
      <c r="A128" s="7"/>
      <c r="B128" s="8">
        <f t="shared" si="53"/>
        <v>1796.5416666670051</v>
      </c>
      <c r="C128" s="9"/>
      <c r="D128" s="9"/>
      <c r="E128" s="9"/>
      <c r="F128" s="10">
        <v>146</v>
      </c>
      <c r="G128" s="10">
        <f t="shared" si="76"/>
        <v>133.20270270270271</v>
      </c>
      <c r="H128" s="11"/>
      <c r="I128" s="10"/>
      <c r="J128" s="10"/>
      <c r="K128" s="27"/>
      <c r="L128" s="31">
        <f t="shared" si="49"/>
        <v>1796.5416666670051</v>
      </c>
      <c r="M128" s="30">
        <f t="shared" si="77"/>
        <v>2.8523062677238267</v>
      </c>
      <c r="N128" s="13"/>
      <c r="O128" s="14"/>
      <c r="P128" s="47">
        <f t="shared" si="54"/>
        <v>1813.4634039163132</v>
      </c>
      <c r="Q128" s="47">
        <f t="shared" si="55"/>
        <v>1813.5812765693663</v>
      </c>
      <c r="R128" s="47">
        <f t="shared" si="50"/>
        <v>2.5030103117766367</v>
      </c>
      <c r="S128" s="47">
        <f t="shared" si="70"/>
        <v>2.4613455487789149</v>
      </c>
      <c r="T128" s="88">
        <f t="shared" si="71"/>
        <v>1.6927636600391871</v>
      </c>
      <c r="U128" s="48"/>
      <c r="V128" s="33"/>
      <c r="W128" s="33"/>
      <c r="X128" s="35">
        <f t="shared" si="89"/>
        <v>5</v>
      </c>
      <c r="Y128" s="61" t="str">
        <f t="shared" si="90"/>
        <v xml:space="preserve"> </v>
      </c>
      <c r="Z128" s="61">
        <f t="shared" si="91"/>
        <v>2.8348849101058171</v>
      </c>
      <c r="AA128" s="68"/>
      <c r="AB128" s="61">
        <f t="shared" si="66"/>
        <v>0.28736888901432744</v>
      </c>
      <c r="AC128" s="61">
        <f t="shared" si="67"/>
        <v>-0.432</v>
      </c>
      <c r="AD128" s="61"/>
      <c r="AE128" s="84"/>
      <c r="AF128" s="61"/>
      <c r="AG128" s="44"/>
      <c r="AH128" s="15"/>
      <c r="AI128" s="47">
        <f t="shared" si="56"/>
        <v>1866.2703527489398</v>
      </c>
      <c r="AJ128" s="47">
        <f t="shared" si="57"/>
        <v>1866.623970708099</v>
      </c>
      <c r="AK128" s="47">
        <f t="shared" si="51"/>
        <v>3.2725210911147573</v>
      </c>
      <c r="AL128" s="47">
        <f t="shared" si="61"/>
        <v>3.447721971943035</v>
      </c>
      <c r="AM128" s="88">
        <f t="shared" si="62"/>
        <v>-5.0816417986726314</v>
      </c>
      <c r="AN128" s="48"/>
      <c r="AO128" s="15"/>
      <c r="AP128" s="15"/>
      <c r="AQ128" s="35">
        <f t="shared" si="79"/>
        <v>5</v>
      </c>
      <c r="AR128" s="61" t="str">
        <f t="shared" si="80"/>
        <v xml:space="preserve"> </v>
      </c>
      <c r="AS128" s="61">
        <f t="shared" si="81"/>
        <v>29.933685447434666</v>
      </c>
      <c r="AT128" s="68"/>
      <c r="AU128" s="61">
        <f t="shared" si="64"/>
        <v>0.85620383392356847</v>
      </c>
      <c r="AV128" s="61">
        <f t="shared" si="65"/>
        <v>0.55000000000000004</v>
      </c>
      <c r="AW128" s="61"/>
      <c r="AX128" s="61"/>
      <c r="AY128" s="44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70"/>
      <c r="BM128" s="15"/>
      <c r="BN128" s="15"/>
      <c r="BO128" s="73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</row>
    <row r="129" spans="1:78" s="1" customFormat="1" ht="14.1" customHeight="1">
      <c r="A129" s="7"/>
      <c r="B129" s="8">
        <f t="shared" si="53"/>
        <v>1796.6250000003383</v>
      </c>
      <c r="C129" s="9"/>
      <c r="D129" s="9"/>
      <c r="E129" s="9"/>
      <c r="F129" s="10">
        <f>F128-(15/12)</f>
        <v>144.75</v>
      </c>
      <c r="G129" s="10">
        <f t="shared" si="76"/>
        <v>133.50675675675674</v>
      </c>
      <c r="H129" s="11"/>
      <c r="I129" s="10"/>
      <c r="J129" s="10"/>
      <c r="K129" s="27"/>
      <c r="L129" s="31">
        <f t="shared" si="49"/>
        <v>1796.6250000003383</v>
      </c>
      <c r="M129" s="30">
        <f t="shared" si="77"/>
        <v>2.858817061172521</v>
      </c>
      <c r="N129" s="13"/>
      <c r="O129" s="14"/>
      <c r="P129" s="47">
        <f t="shared" si="54"/>
        <v>1813.6991492224192</v>
      </c>
      <c r="Q129" s="47">
        <f t="shared" si="55"/>
        <v>1813.8170218754724</v>
      </c>
      <c r="R129" s="47">
        <f t="shared" si="50"/>
        <v>2.5030103117766367</v>
      </c>
      <c r="S129" s="47">
        <f t="shared" si="70"/>
        <v>2.4446796483294841</v>
      </c>
      <c r="T129" s="88">
        <f t="shared" si="71"/>
        <v>2.3860248309839571</v>
      </c>
      <c r="U129" s="48"/>
      <c r="V129" s="33"/>
      <c r="W129" s="33"/>
      <c r="X129" s="35">
        <f t="shared" si="89"/>
        <v>6</v>
      </c>
      <c r="Y129" s="61" t="str">
        <f t="shared" si="90"/>
        <v xml:space="preserve"> </v>
      </c>
      <c r="Z129" s="61">
        <f t="shared" si="91"/>
        <v>2.8348849101058171</v>
      </c>
      <c r="AA129" s="68"/>
      <c r="AB129" s="61">
        <f t="shared" si="66"/>
        <v>0.8358121585387488</v>
      </c>
      <c r="AC129" s="61">
        <f t="shared" si="67"/>
        <v>-0.432</v>
      </c>
      <c r="AD129" s="61"/>
      <c r="AE129" s="84"/>
      <c r="AF129" s="61"/>
      <c r="AG129" s="44"/>
      <c r="AH129" s="15"/>
      <c r="AI129" s="47">
        <f t="shared" si="56"/>
        <v>1866.977588667258</v>
      </c>
      <c r="AJ129" s="47">
        <f t="shared" si="57"/>
        <v>1867.3312066264173</v>
      </c>
      <c r="AK129" s="47">
        <f t="shared" si="51"/>
        <v>3.2081057648716045</v>
      </c>
      <c r="AL129" s="47">
        <f t="shared" si="61"/>
        <v>3.5201100219941148</v>
      </c>
      <c r="AM129" s="88">
        <f t="shared" si="62"/>
        <v>-8.863480265476543</v>
      </c>
      <c r="AN129" s="48"/>
      <c r="AO129" s="15"/>
      <c r="AP129" s="15"/>
      <c r="AQ129" s="35">
        <f t="shared" si="79"/>
        <v>6</v>
      </c>
      <c r="AR129" s="61" t="str">
        <f t="shared" si="80"/>
        <v xml:space="preserve"> </v>
      </c>
      <c r="AS129" s="61">
        <f t="shared" si="81"/>
        <v>4.2781214836835391</v>
      </c>
      <c r="AT129" s="68"/>
      <c r="AU129" s="61">
        <f t="shared" si="64"/>
        <v>0.32380157722974112</v>
      </c>
      <c r="AV129" s="61">
        <f t="shared" si="65"/>
        <v>0.55000000000000004</v>
      </c>
      <c r="AW129" s="61"/>
      <c r="AX129" s="61"/>
      <c r="AY129" s="44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70"/>
      <c r="BM129" s="15"/>
      <c r="BN129" s="15"/>
      <c r="BO129" s="73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</row>
    <row r="130" spans="1:78" s="1" customFormat="1" ht="14.1" customHeight="1">
      <c r="A130" s="7"/>
      <c r="B130" s="8">
        <f t="shared" si="53"/>
        <v>1796.7083333336716</v>
      </c>
      <c r="C130" s="9"/>
      <c r="D130" s="9"/>
      <c r="E130" s="9"/>
      <c r="F130" s="10">
        <f t="shared" ref="F130:F139" si="96">F129-(15/12)</f>
        <v>143.5</v>
      </c>
      <c r="G130" s="10">
        <f t="shared" si="76"/>
        <v>133.76126126126124</v>
      </c>
      <c r="H130" s="11"/>
      <c r="I130" s="10"/>
      <c r="J130" s="10"/>
      <c r="K130" s="27"/>
      <c r="L130" s="31">
        <f t="shared" ref="L130:L193" si="97">B130</f>
        <v>1796.7083333336716</v>
      </c>
      <c r="M130" s="30">
        <f t="shared" si="77"/>
        <v>2.8642668364295765</v>
      </c>
      <c r="N130" s="13"/>
      <c r="O130" s="14"/>
      <c r="P130" s="47">
        <f t="shared" si="54"/>
        <v>1813.9348945285253</v>
      </c>
      <c r="Q130" s="47">
        <f t="shared" si="55"/>
        <v>1814.0527671815785</v>
      </c>
      <c r="R130" s="47">
        <f t="shared" ref="R130:R193" si="98">AVERAGEIFS(StkIndex,Year,"&gt;"&amp;P130,Year,"&lt;="&amp;P131)</f>
        <v>2.4748866181325475</v>
      </c>
      <c r="S130" s="47">
        <f t="shared" si="70"/>
        <v>2.4066605610498764</v>
      </c>
      <c r="T130" s="88">
        <f t="shared" si="71"/>
        <v>2.8348849101058171</v>
      </c>
      <c r="U130" s="48"/>
      <c r="V130" s="33"/>
      <c r="W130" s="33"/>
      <c r="X130" s="35">
        <f t="shared" si="89"/>
        <v>7</v>
      </c>
      <c r="Y130" s="61">
        <f t="shared" si="90"/>
        <v>2.8348849101058171</v>
      </c>
      <c r="Z130" s="61">
        <f t="shared" si="91"/>
        <v>2.8348849101058171</v>
      </c>
      <c r="AA130" s="68"/>
      <c r="AB130" s="61">
        <f t="shared" si="66"/>
        <v>0.99316963006546222</v>
      </c>
      <c r="AC130" s="61">
        <f t="shared" si="67"/>
        <v>-0.432</v>
      </c>
      <c r="AD130" s="61"/>
      <c r="AE130" s="84"/>
      <c r="AF130" s="61"/>
      <c r="AG130" s="44"/>
      <c r="AH130" s="15"/>
      <c r="AI130" s="47">
        <f t="shared" si="56"/>
        <v>1867.6848245855763</v>
      </c>
      <c r="AJ130" s="47">
        <f t="shared" si="57"/>
        <v>1868.0384425447355</v>
      </c>
      <c r="AK130" s="47">
        <f t="shared" ref="AK130:AK193" si="99">AVERAGEIFS(StkIndex,Year,"&gt;"&amp;AI130,Year,"&lt;="&amp;AI131)</f>
        <v>3.4769328835638071</v>
      </c>
      <c r="AL130" s="47">
        <f t="shared" si="61"/>
        <v>3.5521855211190321</v>
      </c>
      <c r="AM130" s="88">
        <f t="shared" si="62"/>
        <v>-2.1184883815279498</v>
      </c>
      <c r="AN130" s="48"/>
      <c r="AO130" s="15"/>
      <c r="AP130" s="15"/>
      <c r="AQ130" s="35">
        <f t="shared" si="79"/>
        <v>7</v>
      </c>
      <c r="AR130" s="61" t="str">
        <f t="shared" si="80"/>
        <v xml:space="preserve"> </v>
      </c>
      <c r="AS130" s="61">
        <f t="shared" si="81"/>
        <v>4.2781214836835391</v>
      </c>
      <c r="AT130" s="68"/>
      <c r="AU130" s="61">
        <f t="shared" si="64"/>
        <v>-0.36011103610352807</v>
      </c>
      <c r="AV130" s="61">
        <f t="shared" si="65"/>
        <v>0.55000000000000004</v>
      </c>
      <c r="AW130" s="61"/>
      <c r="AX130" s="61"/>
      <c r="AY130" s="44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70"/>
      <c r="BM130" s="15"/>
      <c r="BN130" s="15"/>
      <c r="BO130" s="73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</row>
    <row r="131" spans="1:78" s="1" customFormat="1" ht="14.1" customHeight="1">
      <c r="A131" s="7"/>
      <c r="B131" s="8">
        <f t="shared" si="53"/>
        <v>1796.7916666670048</v>
      </c>
      <c r="C131" s="9"/>
      <c r="D131" s="9"/>
      <c r="E131" s="9"/>
      <c r="F131" s="10">
        <f t="shared" si="96"/>
        <v>142.25</v>
      </c>
      <c r="G131" s="10">
        <f t="shared" si="76"/>
        <v>133.96621621621622</v>
      </c>
      <c r="H131" s="11"/>
      <c r="I131" s="10"/>
      <c r="J131" s="10"/>
      <c r="K131" s="27"/>
      <c r="L131" s="31">
        <f t="shared" si="97"/>
        <v>1796.7916666670048</v>
      </c>
      <c r="M131" s="30">
        <f t="shared" si="77"/>
        <v>2.868655593494994</v>
      </c>
      <c r="N131" s="13"/>
      <c r="O131" s="14"/>
      <c r="P131" s="47">
        <f t="shared" si="54"/>
        <v>1814.1706398346314</v>
      </c>
      <c r="Q131" s="47">
        <f t="shared" si="55"/>
        <v>1814.2885124876846</v>
      </c>
      <c r="R131" s="47">
        <f t="shared" si="98"/>
        <v>2.4186391894653338</v>
      </c>
      <c r="S131" s="47">
        <f t="shared" si="70"/>
        <v>2.3761469490084601</v>
      </c>
      <c r="T131" s="88">
        <f t="shared" si="71"/>
        <v>1.7882833582580027</v>
      </c>
      <c r="U131" s="48"/>
      <c r="V131" s="33"/>
      <c r="W131" s="33"/>
      <c r="X131" s="35">
        <f t="shared" si="89"/>
        <v>8</v>
      </c>
      <c r="Y131" s="61" t="str">
        <f t="shared" si="90"/>
        <v xml:space="preserve"> </v>
      </c>
      <c r="Z131" s="61">
        <f t="shared" si="91"/>
        <v>2.8348849101058171</v>
      </c>
      <c r="AA131" s="68"/>
      <c r="AB131" s="61">
        <f t="shared" si="66"/>
        <v>0.68581199383362734</v>
      </c>
      <c r="AC131" s="61">
        <f t="shared" si="67"/>
        <v>-0.432</v>
      </c>
      <c r="AD131" s="61"/>
      <c r="AE131" s="84"/>
      <c r="AF131" s="61"/>
      <c r="AG131" s="44"/>
      <c r="AH131" s="15"/>
      <c r="AI131" s="47">
        <f t="shared" si="56"/>
        <v>1868.3920605038945</v>
      </c>
      <c r="AJ131" s="47">
        <f t="shared" si="57"/>
        <v>1868.7456784630538</v>
      </c>
      <c r="AK131" s="47">
        <f t="shared" si="99"/>
        <v>3.7310189581253326</v>
      </c>
      <c r="AL131" s="47">
        <f t="shared" si="61"/>
        <v>3.6737646523151994</v>
      </c>
      <c r="AM131" s="88">
        <f t="shared" si="62"/>
        <v>1.5584641703722424</v>
      </c>
      <c r="AN131" s="48"/>
      <c r="AO131" s="15"/>
      <c r="AP131" s="15"/>
      <c r="AQ131" s="35">
        <f t="shared" si="79"/>
        <v>8</v>
      </c>
      <c r="AR131" s="61" t="str">
        <f t="shared" si="80"/>
        <v xml:space="preserve"> </v>
      </c>
      <c r="AS131" s="61">
        <f t="shared" si="81"/>
        <v>4.2781214836835391</v>
      </c>
      <c r="AT131" s="68"/>
      <c r="AU131" s="61">
        <f t="shared" si="64"/>
        <v>-0.87552369345561887</v>
      </c>
      <c r="AV131" s="61">
        <f t="shared" si="65"/>
        <v>0.55000000000000004</v>
      </c>
      <c r="AW131" s="61"/>
      <c r="AX131" s="61"/>
      <c r="AY131" s="44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70"/>
      <c r="BM131" s="15"/>
      <c r="BN131" s="15"/>
      <c r="BO131" s="73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</row>
    <row r="132" spans="1:78" s="1" customFormat="1" ht="14.1" customHeight="1">
      <c r="A132" s="7"/>
      <c r="B132" s="8">
        <f t="shared" ref="B132:B192" si="100">B133-(1/12)</f>
        <v>1796.8750000003381</v>
      </c>
      <c r="C132" s="9"/>
      <c r="D132" s="9"/>
      <c r="E132" s="9"/>
      <c r="F132" s="10">
        <f t="shared" si="96"/>
        <v>141</v>
      </c>
      <c r="G132" s="10">
        <f t="shared" si="76"/>
        <v>134.12162162162161</v>
      </c>
      <c r="H132" s="11"/>
      <c r="I132" s="10"/>
      <c r="J132" s="10"/>
      <c r="K132" s="27"/>
      <c r="L132" s="31">
        <f t="shared" si="97"/>
        <v>1796.8750000003381</v>
      </c>
      <c r="M132" s="30">
        <f t="shared" si="77"/>
        <v>2.8719833323687709</v>
      </c>
      <c r="N132" s="13"/>
      <c r="O132" s="14"/>
      <c r="P132" s="47">
        <f t="shared" ref="P132:P195" si="101">P131+0.235745306106089</f>
        <v>1814.4063851407375</v>
      </c>
      <c r="Q132" s="47">
        <f t="shared" ref="Q132:Q195" si="102">Q131+0.235745306106089</f>
        <v>1814.5242577937906</v>
      </c>
      <c r="R132" s="47">
        <f t="shared" si="98"/>
        <v>2.3905154787941574</v>
      </c>
      <c r="S132" s="47">
        <f t="shared" si="70"/>
        <v>2.3462055043485588</v>
      </c>
      <c r="T132" s="88">
        <f t="shared" si="71"/>
        <v>1.8885802783887629</v>
      </c>
      <c r="U132" s="48"/>
      <c r="V132" s="33"/>
      <c r="W132" s="33"/>
      <c r="X132" s="35">
        <f t="shared" si="89"/>
        <v>9</v>
      </c>
      <c r="Y132" s="61" t="str">
        <f t="shared" si="90"/>
        <v xml:space="preserve"> </v>
      </c>
      <c r="Z132" s="61">
        <f t="shared" si="91"/>
        <v>2.8348849101058171</v>
      </c>
      <c r="AA132" s="68"/>
      <c r="AB132" s="61">
        <f t="shared" si="66"/>
        <v>5.755530373574512E-2</v>
      </c>
      <c r="AC132" s="61">
        <f t="shared" si="67"/>
        <v>-0.432</v>
      </c>
      <c r="AD132" s="61"/>
      <c r="AE132" s="84"/>
      <c r="AF132" s="61"/>
      <c r="AG132" s="44"/>
      <c r="AH132" s="15"/>
      <c r="AI132" s="47">
        <f t="shared" ref="AI132:AI195" si="103">AI131+0.707235918318267</f>
        <v>1869.0992964222128</v>
      </c>
      <c r="AJ132" s="47">
        <f t="shared" ref="AJ132:AJ195" si="104">AJ131+0.707235918318267</f>
        <v>1869.452914381372</v>
      </c>
      <c r="AK132" s="47">
        <f t="shared" si="99"/>
        <v>3.9912483032696549</v>
      </c>
      <c r="AL132" s="47">
        <f t="shared" si="61"/>
        <v>3.8275030720554049</v>
      </c>
      <c r="AM132" s="88">
        <f t="shared" si="62"/>
        <v>4.2781214836835391</v>
      </c>
      <c r="AN132" s="48"/>
      <c r="AO132" s="15"/>
      <c r="AP132" s="15"/>
      <c r="AQ132" s="35">
        <f t="shared" si="79"/>
        <v>9</v>
      </c>
      <c r="AR132" s="61">
        <f t="shared" si="80"/>
        <v>4.2781214836835391</v>
      </c>
      <c r="AS132" s="61">
        <f t="shared" si="81"/>
        <v>4.2781214836835391</v>
      </c>
      <c r="AT132" s="68"/>
      <c r="AU132" s="61">
        <f t="shared" si="64"/>
        <v>-0.98126908427786286</v>
      </c>
      <c r="AV132" s="61">
        <f t="shared" si="65"/>
        <v>0.55000000000000004</v>
      </c>
      <c r="AW132" s="61"/>
      <c r="AX132" s="61"/>
      <c r="AY132" s="44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70"/>
      <c r="BM132" s="15"/>
      <c r="BN132" s="15"/>
      <c r="BO132" s="73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</row>
    <row r="133" spans="1:78" s="1" customFormat="1" ht="14.1" customHeight="1">
      <c r="A133" s="7"/>
      <c r="B133" s="8">
        <f t="shared" si="100"/>
        <v>1796.9583333336714</v>
      </c>
      <c r="C133" s="9"/>
      <c r="D133" s="9"/>
      <c r="E133" s="9"/>
      <c r="F133" s="10">
        <f t="shared" si="96"/>
        <v>139.75</v>
      </c>
      <c r="G133" s="10">
        <f t="shared" si="76"/>
        <v>134.22747747747746</v>
      </c>
      <c r="H133" s="11"/>
      <c r="I133" s="10"/>
      <c r="J133" s="10"/>
      <c r="K133" s="27"/>
      <c r="L133" s="31">
        <f t="shared" si="97"/>
        <v>1796.9583333336714</v>
      </c>
      <c r="M133" s="30">
        <f t="shared" si="77"/>
        <v>2.874250053050909</v>
      </c>
      <c r="N133" s="13"/>
      <c r="O133" s="14"/>
      <c r="P133" s="47">
        <f t="shared" si="101"/>
        <v>1814.6421304468436</v>
      </c>
      <c r="Q133" s="47">
        <f t="shared" si="102"/>
        <v>1814.7600030998967</v>
      </c>
      <c r="R133" s="47">
        <f t="shared" si="98"/>
        <v>2.2123986205828041</v>
      </c>
      <c r="S133" s="47">
        <f t="shared" si="70"/>
        <v>2.3194327862086568</v>
      </c>
      <c r="T133" s="88">
        <f t="shared" si="71"/>
        <v>-4.6146698564527355</v>
      </c>
      <c r="U133" s="48"/>
      <c r="V133" s="33"/>
      <c r="W133" s="33"/>
      <c r="X133" s="35">
        <f t="shared" si="89"/>
        <v>1</v>
      </c>
      <c r="Y133" s="61" t="str">
        <f t="shared" si="90"/>
        <v xml:space="preserve"> </v>
      </c>
      <c r="Z133" s="61">
        <f t="shared" si="91"/>
        <v>2.8348849101058171</v>
      </c>
      <c r="AA133" s="68"/>
      <c r="AB133" s="61">
        <f t="shared" si="66"/>
        <v>-0.59763215263604119</v>
      </c>
      <c r="AC133" s="61">
        <f t="shared" si="67"/>
        <v>-0.432</v>
      </c>
      <c r="AD133" s="61"/>
      <c r="AE133" s="84"/>
      <c r="AF133" s="61"/>
      <c r="AG133" s="44"/>
      <c r="AH133" s="15"/>
      <c r="AI133" s="47">
        <f t="shared" si="103"/>
        <v>1869.806532340531</v>
      </c>
      <c r="AJ133" s="47">
        <f t="shared" si="104"/>
        <v>1870.1601502996903</v>
      </c>
      <c r="AK133" s="47">
        <f t="shared" si="99"/>
        <v>3.9631419314342748</v>
      </c>
      <c r="AL133" s="47">
        <f t="shared" si="61"/>
        <v>3.9662807103972266</v>
      </c>
      <c r="AM133" s="88">
        <f t="shared" si="62"/>
        <v>-7.9136581400396366E-2</v>
      </c>
      <c r="AN133" s="48"/>
      <c r="AO133" s="15"/>
      <c r="AP133" s="15"/>
      <c r="AQ133" s="35">
        <f t="shared" si="79"/>
        <v>1</v>
      </c>
      <c r="AR133" s="61" t="str">
        <f t="shared" si="80"/>
        <v xml:space="preserve"> </v>
      </c>
      <c r="AS133" s="61">
        <f t="shared" si="81"/>
        <v>7.736505877597688</v>
      </c>
      <c r="AT133" s="68"/>
      <c r="AU133" s="61">
        <f t="shared" si="64"/>
        <v>-0.62786776497541008</v>
      </c>
      <c r="AV133" s="61">
        <f t="shared" si="65"/>
        <v>0.55000000000000004</v>
      </c>
      <c r="AW133" s="61"/>
      <c r="AX133" s="61"/>
      <c r="AY133" s="44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70"/>
      <c r="BM133" s="15"/>
      <c r="BN133" s="15"/>
      <c r="BO133" s="73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</row>
    <row r="134" spans="1:78" s="1" customFormat="1" ht="14.1" customHeight="1">
      <c r="A134" s="7"/>
      <c r="B134" s="8">
        <f t="shared" si="100"/>
        <v>1797.0416666670046</v>
      </c>
      <c r="C134" s="9"/>
      <c r="D134" s="9"/>
      <c r="E134" s="9"/>
      <c r="F134" s="10">
        <f t="shared" si="96"/>
        <v>138.5</v>
      </c>
      <c r="G134" s="10">
        <f t="shared" si="76"/>
        <v>134.28378378378378</v>
      </c>
      <c r="H134" s="11"/>
      <c r="I134" s="10"/>
      <c r="J134" s="10"/>
      <c r="K134" s="27"/>
      <c r="L134" s="31">
        <f t="shared" si="97"/>
        <v>1797.0416666670046</v>
      </c>
      <c r="M134" s="30">
        <f t="shared" si="77"/>
        <v>2.8754557555414082</v>
      </c>
      <c r="N134" s="13"/>
      <c r="O134" s="14"/>
      <c r="P134" s="47">
        <f t="shared" si="101"/>
        <v>1814.8778757529496</v>
      </c>
      <c r="Q134" s="47">
        <f t="shared" si="102"/>
        <v>1814.9957484060028</v>
      </c>
      <c r="R134" s="47">
        <f t="shared" si="98"/>
        <v>2.1233402120381069</v>
      </c>
      <c r="S134" s="47">
        <f t="shared" si="70"/>
        <v>2.282078871669583</v>
      </c>
      <c r="T134" s="88">
        <f t="shared" si="71"/>
        <v>-6.9558796412387824</v>
      </c>
      <c r="U134" s="48"/>
      <c r="V134" s="33"/>
      <c r="W134" s="33"/>
      <c r="X134" s="35">
        <f t="shared" si="89"/>
        <v>2</v>
      </c>
      <c r="Y134" s="61" t="str">
        <f t="shared" si="90"/>
        <v xml:space="preserve"> </v>
      </c>
      <c r="Z134" s="61">
        <f t="shared" si="91"/>
        <v>4.1186758704777615</v>
      </c>
      <c r="AA134" s="68"/>
      <c r="AB134" s="61">
        <f t="shared" si="66"/>
        <v>-0.97318088284790127</v>
      </c>
      <c r="AC134" s="61">
        <f t="shared" si="67"/>
        <v>-0.432</v>
      </c>
      <c r="AD134" s="61"/>
      <c r="AE134" s="84"/>
      <c r="AF134" s="61"/>
      <c r="AG134" s="44"/>
      <c r="AH134" s="15"/>
      <c r="AI134" s="47">
        <f t="shared" si="103"/>
        <v>1870.5137682588493</v>
      </c>
      <c r="AJ134" s="47">
        <f t="shared" si="104"/>
        <v>1870.8673862180085</v>
      </c>
      <c r="AK134" s="47">
        <f t="shared" si="99"/>
        <v>4.0301803052613403</v>
      </c>
      <c r="AL134" s="47">
        <f t="shared" si="61"/>
        <v>4.0735074499274626</v>
      </c>
      <c r="AM134" s="88">
        <f t="shared" si="62"/>
        <v>-1.0636323904819167</v>
      </c>
      <c r="AN134" s="48"/>
      <c r="AO134" s="15"/>
      <c r="AP134" s="15"/>
      <c r="AQ134" s="35">
        <f t="shared" si="79"/>
        <v>2</v>
      </c>
      <c r="AR134" s="61" t="str">
        <f t="shared" si="80"/>
        <v xml:space="preserve"> </v>
      </c>
      <c r="AS134" s="61">
        <f t="shared" si="81"/>
        <v>8.2763122076238602</v>
      </c>
      <c r="AT134" s="68"/>
      <c r="AU134" s="61">
        <f t="shared" si="64"/>
        <v>1.9319859531945763E-2</v>
      </c>
      <c r="AV134" s="61">
        <f t="shared" si="65"/>
        <v>0.55000000000000004</v>
      </c>
      <c r="AW134" s="61"/>
      <c r="AX134" s="61"/>
      <c r="AY134" s="44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70"/>
      <c r="BM134" s="15"/>
      <c r="BN134" s="15"/>
      <c r="BO134" s="73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</row>
    <row r="135" spans="1:78" s="1" customFormat="1" ht="14.1" customHeight="1">
      <c r="A135" s="7"/>
      <c r="B135" s="8">
        <f t="shared" si="100"/>
        <v>1797.1250000003379</v>
      </c>
      <c r="C135" s="9"/>
      <c r="D135" s="9"/>
      <c r="E135" s="9"/>
      <c r="F135" s="10">
        <f t="shared" si="96"/>
        <v>137.25</v>
      </c>
      <c r="G135" s="10">
        <f t="shared" si="76"/>
        <v>134.04954954954954</v>
      </c>
      <c r="H135" s="11"/>
      <c r="I135" s="10"/>
      <c r="J135" s="10"/>
      <c r="K135" s="27"/>
      <c r="L135" s="31">
        <f t="shared" si="97"/>
        <v>1797.1250000003379</v>
      </c>
      <c r="M135" s="30">
        <f t="shared" si="77"/>
        <v>2.8704400331809321</v>
      </c>
      <c r="N135" s="13"/>
      <c r="O135" s="14"/>
      <c r="P135" s="47">
        <f t="shared" si="101"/>
        <v>1815.1136210590557</v>
      </c>
      <c r="Q135" s="47">
        <f t="shared" si="102"/>
        <v>1815.2314937121089</v>
      </c>
      <c r="R135" s="47">
        <f t="shared" si="98"/>
        <v>2.2471369222416211</v>
      </c>
      <c r="S135" s="47">
        <f t="shared" ref="S135:S198" si="105">AVERAGE(R131:R139)</f>
        <v>2.2464319447133381</v>
      </c>
      <c r="T135" s="88">
        <f t="shared" ref="T135:T198" si="106">100*((R135/S135)-1)</f>
        <v>3.1382100398902324E-2</v>
      </c>
      <c r="U135" s="48"/>
      <c r="V135" s="33"/>
      <c r="W135" s="33"/>
      <c r="X135" s="35">
        <f t="shared" si="89"/>
        <v>3</v>
      </c>
      <c r="Y135" s="61" t="str">
        <f t="shared" si="90"/>
        <v xml:space="preserve"> </v>
      </c>
      <c r="Z135" s="61">
        <f t="shared" si="91"/>
        <v>4.1186758704777615</v>
      </c>
      <c r="AA135" s="68"/>
      <c r="AB135" s="61">
        <f t="shared" si="66"/>
        <v>-0.89336746227454045</v>
      </c>
      <c r="AC135" s="61">
        <f t="shared" si="67"/>
        <v>-0.432</v>
      </c>
      <c r="AD135" s="61"/>
      <c r="AE135" s="84"/>
      <c r="AF135" s="61"/>
      <c r="AG135" s="44"/>
      <c r="AH135" s="15"/>
      <c r="AI135" s="47">
        <f t="shared" si="103"/>
        <v>1871.2210041771675</v>
      </c>
      <c r="AJ135" s="47">
        <f t="shared" si="104"/>
        <v>1871.5746221363268</v>
      </c>
      <c r="AK135" s="47">
        <f t="shared" si="99"/>
        <v>4.2712013070096919</v>
      </c>
      <c r="AL135" s="47">
        <f t="shared" ref="AL135:AL198" si="107">AVERAGE(AK131:AK139)</f>
        <v>4.1425118949224427</v>
      </c>
      <c r="AM135" s="88">
        <f t="shared" ref="AM135:AM198" si="108">100*((AK135/AL135)-1)</f>
        <v>3.1065550407950893</v>
      </c>
      <c r="AN135" s="48"/>
      <c r="AO135" s="15"/>
      <c r="AP135" s="15"/>
      <c r="AQ135" s="35">
        <f t="shared" si="79"/>
        <v>3</v>
      </c>
      <c r="AR135" s="61" t="str">
        <f t="shared" si="80"/>
        <v xml:space="preserve"> </v>
      </c>
      <c r="AS135" s="61">
        <f t="shared" si="81"/>
        <v>8.2763122076238602</v>
      </c>
      <c r="AT135" s="68"/>
      <c r="AU135" s="61">
        <f t="shared" si="64"/>
        <v>0.65746750704798329</v>
      </c>
      <c r="AV135" s="61">
        <f t="shared" si="65"/>
        <v>0.55000000000000004</v>
      </c>
      <c r="AW135" s="61"/>
      <c r="AX135" s="61"/>
      <c r="AY135" s="44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70"/>
      <c r="BM135" s="15"/>
      <c r="BN135" s="15"/>
      <c r="BO135" s="73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</row>
    <row r="136" spans="1:78" s="1" customFormat="1" ht="14.1" customHeight="1">
      <c r="A136" s="7"/>
      <c r="B136" s="8">
        <f t="shared" si="100"/>
        <v>1797.2083333336711</v>
      </c>
      <c r="C136" s="9"/>
      <c r="D136" s="9"/>
      <c r="E136" s="9"/>
      <c r="F136" s="10">
        <f t="shared" si="96"/>
        <v>136</v>
      </c>
      <c r="G136" s="10">
        <f t="shared" si="76"/>
        <v>133.79054054054055</v>
      </c>
      <c r="H136" s="11"/>
      <c r="I136" s="10"/>
      <c r="J136" s="10"/>
      <c r="K136" s="27"/>
      <c r="L136" s="31">
        <f t="shared" si="97"/>
        <v>1797.2083333336711</v>
      </c>
      <c r="M136" s="30">
        <f t="shared" si="77"/>
        <v>2.8648938017246368</v>
      </c>
      <c r="N136" s="13"/>
      <c r="O136" s="14"/>
      <c r="P136" s="47">
        <f t="shared" si="101"/>
        <v>1815.3493663651618</v>
      </c>
      <c r="Q136" s="47">
        <f t="shared" si="102"/>
        <v>1815.467239018215</v>
      </c>
      <c r="R136" s="47">
        <f t="shared" si="98"/>
        <v>2.2429118743291832</v>
      </c>
      <c r="S136" s="47">
        <f t="shared" si="105"/>
        <v>2.2117751906825038</v>
      </c>
      <c r="T136" s="88">
        <f t="shared" si="106"/>
        <v>1.4077689169246455</v>
      </c>
      <c r="U136" s="48"/>
      <c r="V136" s="33"/>
      <c r="W136" s="33"/>
      <c r="X136" s="35">
        <f t="shared" si="89"/>
        <v>4</v>
      </c>
      <c r="Y136" s="61" t="str">
        <f t="shared" si="90"/>
        <v xml:space="preserve"> </v>
      </c>
      <c r="Z136" s="61">
        <f t="shared" si="91"/>
        <v>4.1186758704777615</v>
      </c>
      <c r="AA136" s="68"/>
      <c r="AB136" s="61">
        <f t="shared" si="66"/>
        <v>-0.39553747742946771</v>
      </c>
      <c r="AC136" s="61">
        <f t="shared" si="67"/>
        <v>-0.432</v>
      </c>
      <c r="AD136" s="61"/>
      <c r="AE136" s="84"/>
      <c r="AF136" s="61"/>
      <c r="AG136" s="44"/>
      <c r="AH136" s="15"/>
      <c r="AI136" s="47">
        <f t="shared" si="103"/>
        <v>1871.9282400954858</v>
      </c>
      <c r="AJ136" s="47">
        <f t="shared" si="104"/>
        <v>1872.281858054645</v>
      </c>
      <c r="AK136" s="47">
        <f t="shared" si="99"/>
        <v>4.5031771038481789</v>
      </c>
      <c r="AL136" s="47">
        <f t="shared" si="107"/>
        <v>4.1798061549948153</v>
      </c>
      <c r="AM136" s="88">
        <f t="shared" si="108"/>
        <v>7.736505877597688</v>
      </c>
      <c r="AN136" s="48"/>
      <c r="AO136" s="15"/>
      <c r="AP136" s="15"/>
      <c r="AQ136" s="35">
        <f t="shared" si="79"/>
        <v>4</v>
      </c>
      <c r="AR136" s="61" t="str">
        <f t="shared" si="80"/>
        <v xml:space="preserve"> </v>
      </c>
      <c r="AS136" s="61">
        <f t="shared" si="81"/>
        <v>8.2763122076238602</v>
      </c>
      <c r="AT136" s="68"/>
      <c r="AU136" s="61">
        <f t="shared" si="64"/>
        <v>0.98797880107886926</v>
      </c>
      <c r="AV136" s="61">
        <f t="shared" si="65"/>
        <v>0.55000000000000004</v>
      </c>
      <c r="AW136" s="61"/>
      <c r="AX136" s="61"/>
      <c r="AY136" s="44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70"/>
      <c r="BM136" s="15"/>
      <c r="BN136" s="15"/>
      <c r="BO136" s="73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</row>
    <row r="137" spans="1:78" s="1" customFormat="1" ht="14.1" customHeight="1">
      <c r="A137" s="7"/>
      <c r="B137" s="8">
        <f t="shared" si="100"/>
        <v>1797.2916666670044</v>
      </c>
      <c r="C137" s="9"/>
      <c r="D137" s="9"/>
      <c r="E137" s="9"/>
      <c r="F137" s="10">
        <f t="shared" si="96"/>
        <v>134.75</v>
      </c>
      <c r="G137" s="10">
        <f t="shared" si="76"/>
        <v>133.50675675675674</v>
      </c>
      <c r="H137" s="11"/>
      <c r="I137" s="10"/>
      <c r="J137" s="10"/>
      <c r="K137" s="27"/>
      <c r="L137" s="31">
        <f t="shared" si="97"/>
        <v>1797.2916666670044</v>
      </c>
      <c r="M137" s="30">
        <f t="shared" si="77"/>
        <v>2.858817061172521</v>
      </c>
      <c r="N137" s="13"/>
      <c r="O137" s="14"/>
      <c r="P137" s="47">
        <f t="shared" si="101"/>
        <v>1815.5851116712679</v>
      </c>
      <c r="Q137" s="47">
        <f t="shared" si="102"/>
        <v>1815.7029843243211</v>
      </c>
      <c r="R137" s="47">
        <f t="shared" si="98"/>
        <v>2.2620558485175208</v>
      </c>
      <c r="S137" s="47">
        <f t="shared" si="105"/>
        <v>2.1725745449658693</v>
      </c>
      <c r="T137" s="88">
        <f t="shared" si="106"/>
        <v>4.1186758704777615</v>
      </c>
      <c r="U137" s="48"/>
      <c r="V137" s="33"/>
      <c r="W137" s="33"/>
      <c r="X137" s="35">
        <f t="shared" si="89"/>
        <v>5</v>
      </c>
      <c r="Y137" s="61">
        <f t="shared" si="90"/>
        <v>4.1186758704777615</v>
      </c>
      <c r="Z137" s="61">
        <f t="shared" si="91"/>
        <v>4.1186758704777615</v>
      </c>
      <c r="AA137" s="68"/>
      <c r="AB137" s="61">
        <f t="shared" si="66"/>
        <v>0.28736888901419788</v>
      </c>
      <c r="AC137" s="61">
        <f t="shared" si="67"/>
        <v>-0.432</v>
      </c>
      <c r="AD137" s="61"/>
      <c r="AE137" s="84"/>
      <c r="AF137" s="61"/>
      <c r="AG137" s="44"/>
      <c r="AH137" s="15"/>
      <c r="AI137" s="47">
        <f t="shared" si="103"/>
        <v>1872.635476013804</v>
      </c>
      <c r="AJ137" s="47">
        <f t="shared" si="104"/>
        <v>1872.9890939729632</v>
      </c>
      <c r="AK137" s="47">
        <f t="shared" si="99"/>
        <v>4.5215198361911515</v>
      </c>
      <c r="AL137" s="47">
        <f t="shared" si="107"/>
        <v>4.175908602724637</v>
      </c>
      <c r="AM137" s="88">
        <f t="shared" si="108"/>
        <v>8.2763122076238602</v>
      </c>
      <c r="AN137" s="48"/>
      <c r="AO137" s="15"/>
      <c r="AP137" s="15"/>
      <c r="AQ137" s="35">
        <f t="shared" si="79"/>
        <v>5</v>
      </c>
      <c r="AR137" s="61">
        <f t="shared" si="80"/>
        <v>8.2763122076238602</v>
      </c>
      <c r="AS137" s="61">
        <f t="shared" si="81"/>
        <v>8.2763122076238602</v>
      </c>
      <c r="AT137" s="68"/>
      <c r="AU137" s="61">
        <f t="shared" ref="AU137:AU200" si="109" xml:space="preserve"> SIN((2*PI()*(AJ137-2000+AV137)/6.3651232648644) + 1.28299025)</f>
        <v>0.85620383392368238</v>
      </c>
      <c r="AV137" s="61">
        <f t="shared" ref="AV137:AV200" si="110">AV136</f>
        <v>0.55000000000000004</v>
      </c>
      <c r="AW137" s="61"/>
      <c r="AX137" s="61"/>
      <c r="AY137" s="44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70"/>
      <c r="BM137" s="15"/>
      <c r="BN137" s="15"/>
      <c r="BO137" s="73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</row>
    <row r="138" spans="1:78" s="1" customFormat="1" ht="14.1" customHeight="1">
      <c r="A138" s="7"/>
      <c r="B138" s="8">
        <f t="shared" si="100"/>
        <v>1797.3750000003376</v>
      </c>
      <c r="C138" s="9"/>
      <c r="D138" s="9"/>
      <c r="E138" s="9"/>
      <c r="F138" s="10">
        <f t="shared" si="96"/>
        <v>133.5</v>
      </c>
      <c r="G138" s="10">
        <f t="shared" si="76"/>
        <v>133.19819819819818</v>
      </c>
      <c r="H138" s="11"/>
      <c r="I138" s="10"/>
      <c r="J138" s="10"/>
      <c r="K138" s="27"/>
      <c r="L138" s="31">
        <f t="shared" si="97"/>
        <v>1797.3750000003376</v>
      </c>
      <c r="M138" s="30">
        <f t="shared" si="77"/>
        <v>2.8522098115245864</v>
      </c>
      <c r="N138" s="13"/>
      <c r="O138" s="14"/>
      <c r="P138" s="47">
        <f t="shared" si="101"/>
        <v>1815.820856977374</v>
      </c>
      <c r="Q138" s="47">
        <f t="shared" si="102"/>
        <v>1815.9387296304271</v>
      </c>
      <c r="R138" s="47">
        <f t="shared" si="98"/>
        <v>2.1668250809249709</v>
      </c>
      <c r="S138" s="47">
        <f t="shared" si="105"/>
        <v>2.1558766912009339</v>
      </c>
      <c r="T138" s="88">
        <f t="shared" si="106"/>
        <v>0.50783932906377505</v>
      </c>
      <c r="U138" s="48"/>
      <c r="V138" s="33"/>
      <c r="W138" s="33"/>
      <c r="X138" s="35">
        <f t="shared" si="89"/>
        <v>6</v>
      </c>
      <c r="Y138" s="61" t="str">
        <f t="shared" si="90"/>
        <v xml:space="preserve"> </v>
      </c>
      <c r="Z138" s="61">
        <f t="shared" si="91"/>
        <v>4.1186758704777615</v>
      </c>
      <c r="AA138" s="68"/>
      <c r="AB138" s="61">
        <f t="shared" ref="AB138:AB201" si="111" xml:space="preserve"> SIN((2*PI()*(Q138-2000+AC138)/2.1217077549548) + 0.707378034)</f>
        <v>0.83581215853867452</v>
      </c>
      <c r="AC138" s="61">
        <f t="shared" ref="AC138:AC201" si="112">AC137</f>
        <v>-0.432</v>
      </c>
      <c r="AD138" s="61"/>
      <c r="AE138" s="84"/>
      <c r="AF138" s="61"/>
      <c r="AG138" s="44"/>
      <c r="AH138" s="15"/>
      <c r="AI138" s="47">
        <f t="shared" si="103"/>
        <v>1873.3427119321223</v>
      </c>
      <c r="AJ138" s="47">
        <f t="shared" si="104"/>
        <v>1873.6963298912815</v>
      </c>
      <c r="AK138" s="47">
        <f t="shared" si="99"/>
        <v>4.1731464206437261</v>
      </c>
      <c r="AL138" s="47">
        <f t="shared" si="107"/>
        <v>4.1359414950443885</v>
      </c>
      <c r="AM138" s="88">
        <f t="shared" si="108"/>
        <v>0.89955154452536767</v>
      </c>
      <c r="AN138" s="48"/>
      <c r="AO138" s="15"/>
      <c r="AP138" s="15"/>
      <c r="AQ138" s="35">
        <f t="shared" si="79"/>
        <v>6</v>
      </c>
      <c r="AR138" s="61" t="str">
        <f t="shared" si="80"/>
        <v xml:space="preserve"> </v>
      </c>
      <c r="AS138" s="61">
        <f t="shared" si="81"/>
        <v>8.2763122076238602</v>
      </c>
      <c r="AT138" s="68"/>
      <c r="AU138" s="61">
        <f t="shared" si="109"/>
        <v>0.32380157722994979</v>
      </c>
      <c r="AV138" s="61">
        <f t="shared" si="110"/>
        <v>0.55000000000000004</v>
      </c>
      <c r="AW138" s="61"/>
      <c r="AX138" s="61"/>
      <c r="AY138" s="44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70"/>
      <c r="BM138" s="15"/>
      <c r="BN138" s="15"/>
      <c r="BO138" s="73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</row>
    <row r="139" spans="1:78" s="1" customFormat="1" ht="14.1" customHeight="1">
      <c r="A139" s="7"/>
      <c r="B139" s="8">
        <f t="shared" si="100"/>
        <v>1797.4583333336709</v>
      </c>
      <c r="C139" s="9"/>
      <c r="D139" s="9"/>
      <c r="E139" s="9"/>
      <c r="F139" s="10">
        <f t="shared" si="96"/>
        <v>132.25</v>
      </c>
      <c r="G139" s="10">
        <f t="shared" si="76"/>
        <v>132.86486486486487</v>
      </c>
      <c r="H139" s="11"/>
      <c r="I139" s="10"/>
      <c r="J139" s="10"/>
      <c r="K139" s="27"/>
      <c r="L139" s="31">
        <f t="shared" si="97"/>
        <v>1797.4583333336709</v>
      </c>
      <c r="M139" s="30">
        <f t="shared" si="77"/>
        <v>2.8450720527808322</v>
      </c>
      <c r="N139" s="13"/>
      <c r="O139" s="14"/>
      <c r="P139" s="47">
        <f t="shared" si="101"/>
        <v>1816.0566022834801</v>
      </c>
      <c r="Q139" s="47">
        <f t="shared" si="102"/>
        <v>1816.1744749365332</v>
      </c>
      <c r="R139" s="47">
        <f t="shared" si="98"/>
        <v>2.1540642755263457</v>
      </c>
      <c r="S139" s="47">
        <f t="shared" si="105"/>
        <v>2.153176257006796</v>
      </c>
      <c r="T139" s="88">
        <f t="shared" si="106"/>
        <v>4.1242258577756097E-2</v>
      </c>
      <c r="U139" s="48"/>
      <c r="V139" s="33"/>
      <c r="W139" s="33"/>
      <c r="X139" s="35">
        <f t="shared" si="89"/>
        <v>7</v>
      </c>
      <c r="Y139" s="61" t="str">
        <f t="shared" si="90"/>
        <v xml:space="preserve"> </v>
      </c>
      <c r="Z139" s="61">
        <f t="shared" si="91"/>
        <v>4.1186758704777615</v>
      </c>
      <c r="AA139" s="68"/>
      <c r="AB139" s="61">
        <f t="shared" si="111"/>
        <v>0.99316963006547809</v>
      </c>
      <c r="AC139" s="61">
        <f t="shared" si="112"/>
        <v>-0.432</v>
      </c>
      <c r="AD139" s="61"/>
      <c r="AE139" s="84"/>
      <c r="AF139" s="61"/>
      <c r="AG139" s="44"/>
      <c r="AH139" s="15"/>
      <c r="AI139" s="47">
        <f t="shared" si="103"/>
        <v>1874.0499478504405</v>
      </c>
      <c r="AJ139" s="47">
        <f t="shared" si="104"/>
        <v>1874.4035658095997</v>
      </c>
      <c r="AK139" s="47">
        <f t="shared" si="99"/>
        <v>4.0979728885186315</v>
      </c>
      <c r="AL139" s="47">
        <f t="shared" si="107"/>
        <v>4.0036774899946259</v>
      </c>
      <c r="AM139" s="88">
        <f t="shared" si="108"/>
        <v>2.3552196389358127</v>
      </c>
      <c r="AN139" s="48"/>
      <c r="AO139" s="15"/>
      <c r="AP139" s="15"/>
      <c r="AQ139" s="35">
        <f t="shared" si="79"/>
        <v>7</v>
      </c>
      <c r="AR139" s="61" t="str">
        <f t="shared" si="80"/>
        <v xml:space="preserve"> </v>
      </c>
      <c r="AS139" s="61">
        <f t="shared" si="81"/>
        <v>8.2763122076238602</v>
      </c>
      <c r="AT139" s="68"/>
      <c r="AU139" s="61">
        <f t="shared" si="109"/>
        <v>-0.36011103610333561</v>
      </c>
      <c r="AV139" s="61">
        <f t="shared" si="110"/>
        <v>0.55000000000000004</v>
      </c>
      <c r="AW139" s="61"/>
      <c r="AX139" s="61"/>
      <c r="AY139" s="44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70"/>
      <c r="BM139" s="15"/>
      <c r="BN139" s="15"/>
      <c r="BO139" s="73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</row>
    <row r="140" spans="1:78" s="1" customFormat="1" ht="14.1" customHeight="1">
      <c r="A140" s="7"/>
      <c r="B140" s="8">
        <f t="shared" si="100"/>
        <v>1797.5416666670042</v>
      </c>
      <c r="C140" s="9"/>
      <c r="D140" s="9"/>
      <c r="E140" s="9"/>
      <c r="F140" s="10">
        <v>131</v>
      </c>
      <c r="G140" s="10">
        <f t="shared" si="76"/>
        <v>132.50675675675674</v>
      </c>
      <c r="H140" s="11"/>
      <c r="I140" s="10"/>
      <c r="J140" s="10"/>
      <c r="K140" s="27"/>
      <c r="L140" s="31">
        <f t="shared" si="97"/>
        <v>1797.5416666670042</v>
      </c>
      <c r="M140" s="30">
        <f t="shared" si="77"/>
        <v>2.8374037849412579</v>
      </c>
      <c r="N140" s="13"/>
      <c r="O140" s="14"/>
      <c r="P140" s="47">
        <f t="shared" si="101"/>
        <v>1816.2923475895861</v>
      </c>
      <c r="Q140" s="47">
        <f t="shared" si="102"/>
        <v>1816.4102202426393</v>
      </c>
      <c r="R140" s="47">
        <f t="shared" si="98"/>
        <v>2.1067284031878244</v>
      </c>
      <c r="S140" s="47">
        <f t="shared" si="105"/>
        <v>2.1436856255834238</v>
      </c>
      <c r="T140" s="88">
        <f t="shared" si="106"/>
        <v>-1.7240038350092135</v>
      </c>
      <c r="U140" s="48"/>
      <c r="V140" s="33"/>
      <c r="W140" s="33"/>
      <c r="X140" s="35">
        <f t="shared" si="89"/>
        <v>8</v>
      </c>
      <c r="Y140" s="61" t="str">
        <f t="shared" si="90"/>
        <v xml:space="preserve"> </v>
      </c>
      <c r="Z140" s="61">
        <f t="shared" si="91"/>
        <v>4.1186758704777615</v>
      </c>
      <c r="AA140" s="68"/>
      <c r="AB140" s="61">
        <f t="shared" si="111"/>
        <v>0.68581199383372582</v>
      </c>
      <c r="AC140" s="61">
        <f t="shared" si="112"/>
        <v>-0.432</v>
      </c>
      <c r="AD140" s="61"/>
      <c r="AE140" s="84"/>
      <c r="AF140" s="61"/>
      <c r="AG140" s="44"/>
      <c r="AH140" s="15"/>
      <c r="AI140" s="47">
        <f t="shared" si="103"/>
        <v>1874.7571837687588</v>
      </c>
      <c r="AJ140" s="47">
        <f t="shared" si="104"/>
        <v>1875.110801727918</v>
      </c>
      <c r="AK140" s="47">
        <f t="shared" si="99"/>
        <v>4.0666672987766823</v>
      </c>
      <c r="AL140" s="47">
        <f t="shared" si="107"/>
        <v>3.855248134561672</v>
      </c>
      <c r="AM140" s="88">
        <f t="shared" si="108"/>
        <v>5.4839314315380028</v>
      </c>
      <c r="AN140" s="48"/>
      <c r="AO140" s="15"/>
      <c r="AP140" s="15"/>
      <c r="AQ140" s="35">
        <f t="shared" si="79"/>
        <v>8</v>
      </c>
      <c r="AR140" s="61" t="str">
        <f t="shared" si="80"/>
        <v xml:space="preserve"> </v>
      </c>
      <c r="AS140" s="61">
        <f t="shared" si="81"/>
        <v>8.2763122076238602</v>
      </c>
      <c r="AT140" s="68"/>
      <c r="AU140" s="61">
        <f t="shared" si="109"/>
        <v>-0.87552369345552605</v>
      </c>
      <c r="AV140" s="61">
        <f t="shared" si="110"/>
        <v>0.55000000000000004</v>
      </c>
      <c r="AW140" s="61"/>
      <c r="AX140" s="61"/>
      <c r="AY140" s="44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70"/>
      <c r="BM140" s="15"/>
      <c r="BN140" s="15"/>
      <c r="BO140" s="73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</row>
    <row r="141" spans="1:78" s="1" customFormat="1" ht="14.1" customHeight="1">
      <c r="A141" s="7"/>
      <c r="B141" s="8">
        <f t="shared" si="100"/>
        <v>1797.6250000003374</v>
      </c>
      <c r="C141" s="9"/>
      <c r="D141" s="9"/>
      <c r="E141" s="9"/>
      <c r="F141" s="10">
        <f>F140-(9/12)</f>
        <v>130.25</v>
      </c>
      <c r="G141" s="10">
        <f t="shared" si="76"/>
        <v>132.12387387387386</v>
      </c>
      <c r="H141" s="11"/>
      <c r="I141" s="10"/>
      <c r="J141" s="10"/>
      <c r="K141" s="27"/>
      <c r="L141" s="31">
        <f t="shared" si="97"/>
        <v>1797.6250000003374</v>
      </c>
      <c r="M141" s="30">
        <f t="shared" si="77"/>
        <v>2.8292050080058639</v>
      </c>
      <c r="N141" s="13"/>
      <c r="O141" s="14"/>
      <c r="P141" s="47">
        <f t="shared" si="101"/>
        <v>1816.5280928956922</v>
      </c>
      <c r="Q141" s="47">
        <f t="shared" si="102"/>
        <v>1816.6459655487454</v>
      </c>
      <c r="R141" s="47">
        <f t="shared" si="98"/>
        <v>2.0377096673444473</v>
      </c>
      <c r="S141" s="47">
        <f t="shared" si="105"/>
        <v>2.1417128442621824</v>
      </c>
      <c r="T141" s="88">
        <f t="shared" si="106"/>
        <v>-4.8560747626073208</v>
      </c>
      <c r="U141" s="48"/>
      <c r="V141" s="33"/>
      <c r="W141" s="33"/>
      <c r="X141" s="35">
        <f t="shared" si="89"/>
        <v>9</v>
      </c>
      <c r="Y141" s="61" t="str">
        <f t="shared" si="90"/>
        <v xml:space="preserve"> </v>
      </c>
      <c r="Z141" s="61">
        <f t="shared" si="91"/>
        <v>0.50783932906377505</v>
      </c>
      <c r="AA141" s="68"/>
      <c r="AB141" s="61">
        <f t="shared" si="111"/>
        <v>5.7555303735880144E-2</v>
      </c>
      <c r="AC141" s="61">
        <f t="shared" si="112"/>
        <v>-0.432</v>
      </c>
      <c r="AD141" s="61"/>
      <c r="AE141" s="84"/>
      <c r="AF141" s="61"/>
      <c r="AG141" s="44"/>
      <c r="AH141" s="15"/>
      <c r="AI141" s="47">
        <f t="shared" si="103"/>
        <v>1875.464419687077</v>
      </c>
      <c r="AJ141" s="47">
        <f t="shared" si="104"/>
        <v>1875.8180376462362</v>
      </c>
      <c r="AK141" s="47">
        <f t="shared" si="99"/>
        <v>3.9561703328380564</v>
      </c>
      <c r="AL141" s="47">
        <f t="shared" si="107"/>
        <v>3.7011138989349672</v>
      </c>
      <c r="AM141" s="88">
        <f t="shared" si="108"/>
        <v>6.891342467911743</v>
      </c>
      <c r="AN141" s="48"/>
      <c r="AO141" s="15"/>
      <c r="AP141" s="15"/>
      <c r="AQ141" s="35">
        <f t="shared" si="79"/>
        <v>9</v>
      </c>
      <c r="AR141" s="61">
        <f t="shared" si="80"/>
        <v>6.891342467911743</v>
      </c>
      <c r="AS141" s="61">
        <f t="shared" si="81"/>
        <v>6.891342467911743</v>
      </c>
      <c r="AT141" s="68"/>
      <c r="AU141" s="61">
        <f t="shared" si="109"/>
        <v>-0.98126908427789983</v>
      </c>
      <c r="AV141" s="61">
        <f t="shared" si="110"/>
        <v>0.55000000000000004</v>
      </c>
      <c r="AW141" s="61"/>
      <c r="AX141" s="61"/>
      <c r="AY141" s="44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70"/>
      <c r="BM141" s="15"/>
      <c r="BN141" s="15"/>
      <c r="BO141" s="73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</row>
    <row r="142" spans="1:78" s="1" customFormat="1" ht="14.1" customHeight="1">
      <c r="A142" s="7"/>
      <c r="B142" s="8">
        <f t="shared" si="100"/>
        <v>1797.7083333336707</v>
      </c>
      <c r="C142" s="9"/>
      <c r="D142" s="9"/>
      <c r="E142" s="9"/>
      <c r="F142" s="10">
        <f t="shared" ref="F142:F151" si="113">F141-(9/12)</f>
        <v>129.5</v>
      </c>
      <c r="G142" s="10">
        <f t="shared" si="76"/>
        <v>131.71621621621622</v>
      </c>
      <c r="H142" s="11"/>
      <c r="I142" s="10"/>
      <c r="J142" s="10"/>
      <c r="K142" s="27"/>
      <c r="L142" s="31">
        <f t="shared" si="97"/>
        <v>1797.7083333336707</v>
      </c>
      <c r="M142" s="30">
        <f t="shared" si="77"/>
        <v>2.8204757219746512</v>
      </c>
      <c r="N142" s="13"/>
      <c r="O142" s="14"/>
      <c r="P142" s="47">
        <f t="shared" si="101"/>
        <v>1816.7638382017983</v>
      </c>
      <c r="Q142" s="47">
        <f t="shared" si="102"/>
        <v>1816.8817108548515</v>
      </c>
      <c r="R142" s="47">
        <f t="shared" si="98"/>
        <v>2.0621179366983848</v>
      </c>
      <c r="S142" s="47">
        <f t="shared" si="105"/>
        <v>2.15121356858256</v>
      </c>
      <c r="T142" s="88">
        <f t="shared" si="106"/>
        <v>-4.1416451246577335</v>
      </c>
      <c r="U142" s="48"/>
      <c r="V142" s="33"/>
      <c r="W142" s="33"/>
      <c r="X142" s="35">
        <f t="shared" si="89"/>
        <v>1</v>
      </c>
      <c r="Y142" s="61" t="str">
        <f t="shared" si="90"/>
        <v xml:space="preserve"> </v>
      </c>
      <c r="Z142" s="61">
        <f t="shared" si="91"/>
        <v>4.1242258577756097E-2</v>
      </c>
      <c r="AA142" s="68"/>
      <c r="AB142" s="61">
        <f t="shared" si="111"/>
        <v>-0.59763215263584168</v>
      </c>
      <c r="AC142" s="61">
        <f t="shared" si="112"/>
        <v>-0.432</v>
      </c>
      <c r="AD142" s="61"/>
      <c r="AE142" s="84"/>
      <c r="AF142" s="61"/>
      <c r="AG142" s="44"/>
      <c r="AH142" s="15"/>
      <c r="AI142" s="47">
        <f t="shared" si="103"/>
        <v>1876.1716556053952</v>
      </c>
      <c r="AJ142" s="47">
        <f t="shared" si="104"/>
        <v>1876.5252735645545</v>
      </c>
      <c r="AK142" s="47">
        <f t="shared" si="99"/>
        <v>3.6034379623120376</v>
      </c>
      <c r="AL142" s="47">
        <f t="shared" si="107"/>
        <v>3.5840118600380606</v>
      </c>
      <c r="AM142" s="88">
        <f t="shared" si="108"/>
        <v>0.54202114927628386</v>
      </c>
      <c r="AN142" s="48"/>
      <c r="AO142" s="15"/>
      <c r="AP142" s="15"/>
      <c r="AQ142" s="35">
        <f t="shared" si="79"/>
        <v>1</v>
      </c>
      <c r="AR142" s="61" t="str">
        <f t="shared" si="80"/>
        <v xml:space="preserve"> </v>
      </c>
      <c r="AS142" s="61">
        <f t="shared" si="81"/>
        <v>6.891342467911743</v>
      </c>
      <c r="AT142" s="68"/>
      <c r="AU142" s="61">
        <f t="shared" si="109"/>
        <v>-0.62786776497557062</v>
      </c>
      <c r="AV142" s="61">
        <f t="shared" si="110"/>
        <v>0.55000000000000004</v>
      </c>
      <c r="AW142" s="61"/>
      <c r="AX142" s="61"/>
      <c r="AY142" s="44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70"/>
      <c r="BM142" s="15"/>
      <c r="BN142" s="15"/>
      <c r="BO142" s="73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</row>
    <row r="143" spans="1:78" s="1" customFormat="1" ht="14.1" customHeight="1">
      <c r="A143" s="7"/>
      <c r="B143" s="8">
        <f t="shared" si="100"/>
        <v>1797.7916666670039</v>
      </c>
      <c r="C143" s="9"/>
      <c r="D143" s="9"/>
      <c r="E143" s="9"/>
      <c r="F143" s="10">
        <f t="shared" si="113"/>
        <v>128.75</v>
      </c>
      <c r="G143" s="10">
        <f t="shared" si="76"/>
        <v>131.28378378378378</v>
      </c>
      <c r="H143" s="11"/>
      <c r="I143" s="10"/>
      <c r="J143" s="10"/>
      <c r="K143" s="27"/>
      <c r="L143" s="31">
        <f t="shared" si="97"/>
        <v>1797.7916666670039</v>
      </c>
      <c r="M143" s="30">
        <f t="shared" si="77"/>
        <v>2.811215926847618</v>
      </c>
      <c r="N143" s="13"/>
      <c r="O143" s="14"/>
      <c r="P143" s="47">
        <f t="shared" si="101"/>
        <v>1816.9995835079044</v>
      </c>
      <c r="Q143" s="47">
        <f t="shared" si="102"/>
        <v>1817.1174561609575</v>
      </c>
      <c r="R143" s="47">
        <f t="shared" si="98"/>
        <v>2.0990363042908675</v>
      </c>
      <c r="S143" s="47">
        <f t="shared" si="105"/>
        <v>2.1709736556232024</v>
      </c>
      <c r="T143" s="88">
        <f t="shared" si="106"/>
        <v>-3.3135985388862088</v>
      </c>
      <c r="U143" s="48"/>
      <c r="V143" s="33"/>
      <c r="W143" s="33"/>
      <c r="X143" s="35">
        <f t="shared" si="89"/>
        <v>2</v>
      </c>
      <c r="Y143" s="61" t="str">
        <f t="shared" si="90"/>
        <v xml:space="preserve"> </v>
      </c>
      <c r="Z143" s="61">
        <f t="shared" si="91"/>
        <v>3.9463870486560193</v>
      </c>
      <c r="AA143" s="68"/>
      <c r="AB143" s="61">
        <f t="shared" si="111"/>
        <v>-0.97318088284787008</v>
      </c>
      <c r="AC143" s="61">
        <f t="shared" si="112"/>
        <v>-0.432</v>
      </c>
      <c r="AD143" s="61"/>
      <c r="AE143" s="84"/>
      <c r="AF143" s="61"/>
      <c r="AG143" s="44"/>
      <c r="AH143" s="15"/>
      <c r="AI143" s="47">
        <f t="shared" si="103"/>
        <v>1876.8788915237135</v>
      </c>
      <c r="AJ143" s="47">
        <f t="shared" si="104"/>
        <v>1877.2325094828727</v>
      </c>
      <c r="AK143" s="47">
        <f t="shared" si="99"/>
        <v>2.8398042598134667</v>
      </c>
      <c r="AL143" s="47">
        <f t="shared" si="107"/>
        <v>3.6080028466258978</v>
      </c>
      <c r="AM143" s="88">
        <f t="shared" si="108"/>
        <v>-21.291518312709446</v>
      </c>
      <c r="AN143" s="48"/>
      <c r="AO143" s="15"/>
      <c r="AP143" s="15"/>
      <c r="AQ143" s="35">
        <f t="shared" si="79"/>
        <v>2</v>
      </c>
      <c r="AR143" s="61" t="str">
        <f t="shared" si="80"/>
        <v xml:space="preserve"> </v>
      </c>
      <c r="AS143" s="61">
        <f t="shared" si="81"/>
        <v>6.891342467911743</v>
      </c>
      <c r="AT143" s="68"/>
      <c r="AU143" s="61">
        <f t="shared" si="109"/>
        <v>1.9319859531753709E-2</v>
      </c>
      <c r="AV143" s="61">
        <f t="shared" si="110"/>
        <v>0.55000000000000004</v>
      </c>
      <c r="AW143" s="61"/>
      <c r="AX143" s="61"/>
      <c r="AY143" s="44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70"/>
      <c r="BM143" s="15"/>
      <c r="BN143" s="15"/>
      <c r="BO143" s="73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</row>
    <row r="144" spans="1:78" s="1" customFormat="1" ht="14.1" customHeight="1">
      <c r="A144" s="7"/>
      <c r="B144" s="8">
        <f t="shared" si="100"/>
        <v>1797.8750000003372</v>
      </c>
      <c r="C144" s="9"/>
      <c r="D144" s="9"/>
      <c r="E144" s="9"/>
      <c r="F144" s="10">
        <f t="shared" si="113"/>
        <v>128</v>
      </c>
      <c r="G144" s="10">
        <f t="shared" si="76"/>
        <v>130.82657657657657</v>
      </c>
      <c r="H144" s="11"/>
      <c r="I144" s="10"/>
      <c r="J144" s="10"/>
      <c r="K144" s="27"/>
      <c r="L144" s="31">
        <f t="shared" si="97"/>
        <v>1797.8750000003372</v>
      </c>
      <c r="M144" s="30">
        <f t="shared" si="77"/>
        <v>2.8014256226247656</v>
      </c>
      <c r="N144" s="13"/>
      <c r="O144" s="14"/>
      <c r="P144" s="47">
        <f t="shared" si="101"/>
        <v>1817.2353288140105</v>
      </c>
      <c r="Q144" s="47">
        <f t="shared" si="102"/>
        <v>1817.3532014670636</v>
      </c>
      <c r="R144" s="47">
        <f t="shared" si="98"/>
        <v>2.1617212394312677</v>
      </c>
      <c r="S144" s="47">
        <f t="shared" si="105"/>
        <v>2.1939375538108421</v>
      </c>
      <c r="T144" s="88">
        <f t="shared" si="106"/>
        <v>-1.468424400850199</v>
      </c>
      <c r="U144" s="48"/>
      <c r="V144" s="33"/>
      <c r="W144" s="33"/>
      <c r="X144" s="35">
        <f t="shared" si="89"/>
        <v>3</v>
      </c>
      <c r="Y144" s="61" t="str">
        <f t="shared" si="90"/>
        <v xml:space="preserve"> </v>
      </c>
      <c r="Z144" s="61">
        <f t="shared" si="91"/>
        <v>3.9463870486560193</v>
      </c>
      <c r="AA144" s="68"/>
      <c r="AB144" s="61">
        <f t="shared" si="111"/>
        <v>-0.89336746227455011</v>
      </c>
      <c r="AC144" s="61">
        <f t="shared" si="112"/>
        <v>-0.432</v>
      </c>
      <c r="AD144" s="61"/>
      <c r="AE144" s="84"/>
      <c r="AF144" s="61"/>
      <c r="AG144" s="44"/>
      <c r="AH144" s="15"/>
      <c r="AI144" s="47">
        <f t="shared" si="103"/>
        <v>1877.5861274420317</v>
      </c>
      <c r="AJ144" s="47">
        <f t="shared" si="104"/>
        <v>1877.939745401191</v>
      </c>
      <c r="AK144" s="47">
        <f t="shared" si="99"/>
        <v>2.9353371081131194</v>
      </c>
      <c r="AL144" s="47">
        <f t="shared" si="107"/>
        <v>3.6866013069222578</v>
      </c>
      <c r="AM144" s="88">
        <f t="shared" si="108"/>
        <v>-20.378232856330424</v>
      </c>
      <c r="AN144" s="48"/>
      <c r="AO144" s="15"/>
      <c r="AP144" s="15"/>
      <c r="AQ144" s="35">
        <f t="shared" si="79"/>
        <v>3</v>
      </c>
      <c r="AR144" s="61" t="str">
        <f t="shared" si="80"/>
        <v xml:space="preserve"> </v>
      </c>
      <c r="AS144" s="61">
        <f t="shared" si="81"/>
        <v>6.891342467911743</v>
      </c>
      <c r="AT144" s="68"/>
      <c r="AU144" s="61">
        <f t="shared" si="109"/>
        <v>0.65746750704783852</v>
      </c>
      <c r="AV144" s="61">
        <f t="shared" si="110"/>
        <v>0.55000000000000004</v>
      </c>
      <c r="AW144" s="61"/>
      <c r="AX144" s="61"/>
      <c r="AY144" s="44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70"/>
      <c r="BM144" s="15"/>
      <c r="BN144" s="15"/>
      <c r="BO144" s="73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</row>
    <row r="145" spans="1:78" s="1" customFormat="1" ht="14.1" customHeight="1">
      <c r="A145" s="7"/>
      <c r="B145" s="8">
        <f t="shared" si="100"/>
        <v>1797.9583333336705</v>
      </c>
      <c r="C145" s="9"/>
      <c r="D145" s="9"/>
      <c r="E145" s="9"/>
      <c r="F145" s="10">
        <f t="shared" si="113"/>
        <v>127.25</v>
      </c>
      <c r="G145" s="10">
        <f t="shared" si="76"/>
        <v>130.34459459459458</v>
      </c>
      <c r="H145" s="11"/>
      <c r="I145" s="10"/>
      <c r="J145" s="10"/>
      <c r="K145" s="27"/>
      <c r="L145" s="31">
        <f t="shared" si="97"/>
        <v>1797.9583333336705</v>
      </c>
      <c r="M145" s="30">
        <f t="shared" si="77"/>
        <v>2.7911048093060935</v>
      </c>
      <c r="N145" s="13"/>
      <c r="O145" s="14"/>
      <c r="P145" s="47">
        <f t="shared" si="101"/>
        <v>1817.4710741201166</v>
      </c>
      <c r="Q145" s="47">
        <f t="shared" si="102"/>
        <v>1817.5889467731697</v>
      </c>
      <c r="R145" s="47">
        <f t="shared" si="98"/>
        <v>2.2251568424380097</v>
      </c>
      <c r="S145" s="47">
        <f t="shared" si="105"/>
        <v>2.2243702431485</v>
      </c>
      <c r="T145" s="88">
        <f t="shared" si="106"/>
        <v>3.5362786025960879E-2</v>
      </c>
      <c r="U145" s="48"/>
      <c r="V145" s="33"/>
      <c r="W145" s="33"/>
      <c r="X145" s="35">
        <f t="shared" si="89"/>
        <v>4</v>
      </c>
      <c r="Y145" s="61" t="str">
        <f t="shared" si="90"/>
        <v xml:space="preserve"> </v>
      </c>
      <c r="Z145" s="61">
        <f t="shared" si="91"/>
        <v>3.9463870486560193</v>
      </c>
      <c r="AA145" s="68"/>
      <c r="AB145" s="61">
        <f t="shared" si="111"/>
        <v>-0.39553747742969636</v>
      </c>
      <c r="AC145" s="61">
        <f t="shared" si="112"/>
        <v>-0.432</v>
      </c>
      <c r="AD145" s="61"/>
      <c r="AE145" s="84"/>
      <c r="AF145" s="61"/>
      <c r="AG145" s="44"/>
      <c r="AH145" s="15"/>
      <c r="AI145" s="47">
        <f t="shared" si="103"/>
        <v>1878.29336336035</v>
      </c>
      <c r="AJ145" s="47">
        <f t="shared" si="104"/>
        <v>1878.6469813195092</v>
      </c>
      <c r="AK145" s="47">
        <f t="shared" si="99"/>
        <v>3.1159689832078374</v>
      </c>
      <c r="AL145" s="47">
        <f t="shared" si="107"/>
        <v>3.8477115177442767</v>
      </c>
      <c r="AM145" s="88">
        <f t="shared" si="108"/>
        <v>-19.017603870817833</v>
      </c>
      <c r="AN145" s="48"/>
      <c r="AO145" s="15"/>
      <c r="AP145" s="15"/>
      <c r="AQ145" s="35">
        <f t="shared" si="79"/>
        <v>4</v>
      </c>
      <c r="AR145" s="61" t="str">
        <f t="shared" si="80"/>
        <v xml:space="preserve"> </v>
      </c>
      <c r="AS145" s="61">
        <f t="shared" si="81"/>
        <v>9.4279378851216613</v>
      </c>
      <c r="AT145" s="68"/>
      <c r="AU145" s="61">
        <f t="shared" si="109"/>
        <v>0.98797880107884173</v>
      </c>
      <c r="AV145" s="61">
        <f t="shared" si="110"/>
        <v>0.55000000000000004</v>
      </c>
      <c r="AW145" s="61"/>
      <c r="AX145" s="61"/>
      <c r="AY145" s="44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70"/>
      <c r="BM145" s="15"/>
      <c r="BN145" s="15"/>
      <c r="BO145" s="73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</row>
    <row r="146" spans="1:78" s="1" customFormat="1" ht="14.1" customHeight="1">
      <c r="A146" s="7"/>
      <c r="B146" s="8">
        <f t="shared" si="100"/>
        <v>1798.0416666670037</v>
      </c>
      <c r="C146" s="9"/>
      <c r="D146" s="9"/>
      <c r="E146" s="9"/>
      <c r="F146" s="10">
        <f t="shared" si="113"/>
        <v>126.5</v>
      </c>
      <c r="G146" s="10">
        <f t="shared" si="76"/>
        <v>129.83783783783784</v>
      </c>
      <c r="H146" s="11"/>
      <c r="I146" s="10"/>
      <c r="J146" s="10"/>
      <c r="K146" s="27"/>
      <c r="L146" s="31">
        <f t="shared" si="97"/>
        <v>1798.0416666670037</v>
      </c>
      <c r="M146" s="30">
        <f t="shared" si="77"/>
        <v>2.7802534868916022</v>
      </c>
      <c r="N146" s="13"/>
      <c r="O146" s="14"/>
      <c r="P146" s="47">
        <f t="shared" si="101"/>
        <v>1817.7068194262226</v>
      </c>
      <c r="Q146" s="47">
        <f t="shared" si="102"/>
        <v>1817.8246920792758</v>
      </c>
      <c r="R146" s="47">
        <f t="shared" si="98"/>
        <v>2.3475623674009189</v>
      </c>
      <c r="S146" s="47">
        <f t="shared" si="105"/>
        <v>2.2584357514052451</v>
      </c>
      <c r="T146" s="88">
        <f t="shared" si="106"/>
        <v>3.9463870486560193</v>
      </c>
      <c r="U146" s="48"/>
      <c r="V146" s="33"/>
      <c r="W146" s="33"/>
      <c r="X146" s="35">
        <f t="shared" si="89"/>
        <v>5</v>
      </c>
      <c r="Y146" s="61">
        <f t="shared" si="90"/>
        <v>3.9463870486560193</v>
      </c>
      <c r="Z146" s="61">
        <f t="shared" si="91"/>
        <v>3.9463870486560193</v>
      </c>
      <c r="AA146" s="68"/>
      <c r="AB146" s="61">
        <f t="shared" si="111"/>
        <v>0.28736888901406832</v>
      </c>
      <c r="AC146" s="61">
        <f t="shared" si="112"/>
        <v>-0.432</v>
      </c>
      <c r="AD146" s="61"/>
      <c r="AE146" s="84"/>
      <c r="AF146" s="61"/>
      <c r="AG146" s="44"/>
      <c r="AH146" s="15"/>
      <c r="AI146" s="47">
        <f t="shared" si="103"/>
        <v>1879.0005992786682</v>
      </c>
      <c r="AJ146" s="47">
        <f t="shared" si="104"/>
        <v>1879.3542172378275</v>
      </c>
      <c r="AK146" s="47">
        <f t="shared" si="99"/>
        <v>3.4676014861189839</v>
      </c>
      <c r="AL146" s="47">
        <f t="shared" si="107"/>
        <v>3.9789125318456757</v>
      </c>
      <c r="AM146" s="88">
        <f t="shared" si="108"/>
        <v>-12.850522388576181</v>
      </c>
      <c r="AN146" s="48"/>
      <c r="AO146" s="15"/>
      <c r="AP146" s="15"/>
      <c r="AQ146" s="35">
        <f t="shared" si="79"/>
        <v>5</v>
      </c>
      <c r="AR146" s="61" t="str">
        <f t="shared" si="80"/>
        <v xml:space="preserve"> </v>
      </c>
      <c r="AS146" s="61">
        <f t="shared" si="81"/>
        <v>21.313203342438449</v>
      </c>
      <c r="AT146" s="68"/>
      <c r="AU146" s="61">
        <f t="shared" si="109"/>
        <v>0.85620383392376698</v>
      </c>
      <c r="AV146" s="61">
        <f t="shared" si="110"/>
        <v>0.55000000000000004</v>
      </c>
      <c r="AW146" s="61"/>
      <c r="AX146" s="61"/>
      <c r="AY146" s="44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70"/>
      <c r="BM146" s="15"/>
      <c r="BN146" s="15"/>
      <c r="BO146" s="73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</row>
    <row r="147" spans="1:78" s="1" customFormat="1" ht="14.1" customHeight="1">
      <c r="A147" s="7"/>
      <c r="B147" s="8">
        <f t="shared" si="100"/>
        <v>1798.125000000337</v>
      </c>
      <c r="C147" s="9"/>
      <c r="D147" s="9"/>
      <c r="E147" s="9"/>
      <c r="F147" s="10">
        <f t="shared" si="113"/>
        <v>125.75</v>
      </c>
      <c r="G147" s="10">
        <f t="shared" si="76"/>
        <v>129.30405405405406</v>
      </c>
      <c r="H147" s="11"/>
      <c r="I147" s="10"/>
      <c r="J147" s="10"/>
      <c r="K147" s="27"/>
      <c r="L147" s="31">
        <f t="shared" si="97"/>
        <v>1798.125000000337</v>
      </c>
      <c r="M147" s="30">
        <f t="shared" si="77"/>
        <v>2.7688234272816716</v>
      </c>
      <c r="N147" s="13"/>
      <c r="O147" s="14"/>
      <c r="P147" s="47">
        <f t="shared" si="101"/>
        <v>1817.9425647323287</v>
      </c>
      <c r="Q147" s="47">
        <f t="shared" si="102"/>
        <v>1818.0604373853819</v>
      </c>
      <c r="R147" s="47">
        <f t="shared" si="98"/>
        <v>2.3446658642907585</v>
      </c>
      <c r="S147" s="47">
        <f t="shared" si="105"/>
        <v>2.2809219152610045</v>
      </c>
      <c r="T147" s="88">
        <f t="shared" si="106"/>
        <v>2.7946572218567001</v>
      </c>
      <c r="U147" s="48"/>
      <c r="V147" s="33"/>
      <c r="W147" s="33"/>
      <c r="X147" s="35">
        <f t="shared" si="89"/>
        <v>6</v>
      </c>
      <c r="Y147" s="61" t="str">
        <f t="shared" si="90"/>
        <v xml:space="preserve"> </v>
      </c>
      <c r="Z147" s="61">
        <f t="shared" si="91"/>
        <v>3.9463870486560193</v>
      </c>
      <c r="AA147" s="68"/>
      <c r="AB147" s="61">
        <f t="shared" si="111"/>
        <v>0.83581215853860025</v>
      </c>
      <c r="AC147" s="61">
        <f t="shared" si="112"/>
        <v>-0.432</v>
      </c>
      <c r="AD147" s="61"/>
      <c r="AE147" s="84"/>
      <c r="AF147" s="61"/>
      <c r="AG147" s="44"/>
      <c r="AH147" s="15"/>
      <c r="AI147" s="47">
        <f t="shared" si="103"/>
        <v>1879.7078351969865</v>
      </c>
      <c r="AJ147" s="47">
        <f t="shared" si="104"/>
        <v>1880.0614531561457</v>
      </c>
      <c r="AK147" s="47">
        <f t="shared" si="99"/>
        <v>4.3890652999342654</v>
      </c>
      <c r="AL147" s="47">
        <f t="shared" si="107"/>
        <v>4.1577272541222747</v>
      </c>
      <c r="AM147" s="88">
        <f t="shared" si="108"/>
        <v>5.564050541858534</v>
      </c>
      <c r="AN147" s="48"/>
      <c r="AO147" s="15"/>
      <c r="AP147" s="15"/>
      <c r="AQ147" s="35">
        <f t="shared" si="79"/>
        <v>6</v>
      </c>
      <c r="AR147" s="61" t="str">
        <f t="shared" si="80"/>
        <v xml:space="preserve"> </v>
      </c>
      <c r="AS147" s="61">
        <f t="shared" si="81"/>
        <v>21.313203342438449</v>
      </c>
      <c r="AT147" s="68"/>
      <c r="AU147" s="61">
        <f t="shared" si="109"/>
        <v>0.32380157723010461</v>
      </c>
      <c r="AV147" s="61">
        <f t="shared" si="110"/>
        <v>0.55000000000000004</v>
      </c>
      <c r="AW147" s="61"/>
      <c r="AX147" s="61"/>
      <c r="AY147" s="44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70"/>
      <c r="BM147" s="15"/>
      <c r="BN147" s="15"/>
      <c r="BO147" s="73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</row>
    <row r="148" spans="1:78" s="1" customFormat="1" ht="14.1" customHeight="1">
      <c r="A148" s="7"/>
      <c r="B148" s="8">
        <f t="shared" si="100"/>
        <v>1798.2083333336702</v>
      </c>
      <c r="C148" s="9"/>
      <c r="D148" s="9"/>
      <c r="E148" s="9"/>
      <c r="F148" s="10">
        <f t="shared" si="113"/>
        <v>125</v>
      </c>
      <c r="G148" s="10">
        <f t="shared" si="76"/>
        <v>128.81081081081081</v>
      </c>
      <c r="H148" s="11"/>
      <c r="I148" s="10"/>
      <c r="J148" s="10"/>
      <c r="K148" s="27"/>
      <c r="L148" s="31">
        <f t="shared" si="97"/>
        <v>1798.2083333336702</v>
      </c>
      <c r="M148" s="30">
        <f t="shared" si="77"/>
        <v>2.7582614734648994</v>
      </c>
      <c r="N148" s="13"/>
      <c r="O148" s="14"/>
      <c r="P148" s="47">
        <f t="shared" si="101"/>
        <v>1818.1783100384348</v>
      </c>
      <c r="Q148" s="47">
        <f t="shared" si="102"/>
        <v>1818.296182691488</v>
      </c>
      <c r="R148" s="47">
        <f t="shared" si="98"/>
        <v>2.3607393592151005</v>
      </c>
      <c r="S148" s="47">
        <f t="shared" si="105"/>
        <v>2.2977474736172807</v>
      </c>
      <c r="T148" s="88">
        <f t="shared" si="106"/>
        <v>2.7414625114853708</v>
      </c>
      <c r="U148" s="48"/>
      <c r="V148" s="33"/>
      <c r="W148" s="33"/>
      <c r="X148" s="35">
        <f t="shared" si="89"/>
        <v>7</v>
      </c>
      <c r="Y148" s="61" t="str">
        <f t="shared" si="90"/>
        <v xml:space="preserve"> </v>
      </c>
      <c r="Z148" s="61">
        <f t="shared" si="91"/>
        <v>3.9463870486560193</v>
      </c>
      <c r="AA148" s="68"/>
      <c r="AB148" s="61">
        <f t="shared" si="111"/>
        <v>0.99316963006550707</v>
      </c>
      <c r="AC148" s="61">
        <f t="shared" si="112"/>
        <v>-0.432</v>
      </c>
      <c r="AD148" s="61"/>
      <c r="AE148" s="84"/>
      <c r="AF148" s="61"/>
      <c r="AG148" s="44"/>
      <c r="AH148" s="15"/>
      <c r="AI148" s="47">
        <f t="shared" si="103"/>
        <v>1880.4150711153047</v>
      </c>
      <c r="AJ148" s="47">
        <f t="shared" si="104"/>
        <v>1880.768689074464</v>
      </c>
      <c r="AK148" s="47">
        <f t="shared" si="99"/>
        <v>4.8053590311858683</v>
      </c>
      <c r="AL148" s="47">
        <f t="shared" si="107"/>
        <v>4.3913456874519312</v>
      </c>
      <c r="AM148" s="88">
        <f t="shared" si="108"/>
        <v>9.4279378851216613</v>
      </c>
      <c r="AN148" s="48"/>
      <c r="AO148" s="15"/>
      <c r="AP148" s="15"/>
      <c r="AQ148" s="35">
        <f t="shared" si="79"/>
        <v>7</v>
      </c>
      <c r="AR148" s="61" t="str">
        <f t="shared" si="80"/>
        <v xml:space="preserve"> </v>
      </c>
      <c r="AS148" s="61">
        <f t="shared" si="81"/>
        <v>21.313203342438449</v>
      </c>
      <c r="AT148" s="68"/>
      <c r="AU148" s="61">
        <f t="shared" si="109"/>
        <v>-0.3601110361031829</v>
      </c>
      <c r="AV148" s="61">
        <f t="shared" si="110"/>
        <v>0.55000000000000004</v>
      </c>
      <c r="AW148" s="61"/>
      <c r="AX148" s="61"/>
      <c r="AY148" s="44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70"/>
      <c r="BM148" s="15"/>
      <c r="BN148" s="15"/>
      <c r="BO148" s="73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</row>
    <row r="149" spans="1:78" s="1" customFormat="1" ht="14.1" customHeight="1">
      <c r="A149" s="7"/>
      <c r="B149" s="8">
        <f t="shared" si="100"/>
        <v>1798.2916666670035</v>
      </c>
      <c r="C149" s="9"/>
      <c r="D149" s="9"/>
      <c r="E149" s="9"/>
      <c r="F149" s="10">
        <f t="shared" si="113"/>
        <v>124.25</v>
      </c>
      <c r="G149" s="10">
        <f t="shared" ref="G149:G212" si="114">AVERAGE(F131:F167)</f>
        <v>128.3581081081081</v>
      </c>
      <c r="H149" s="11"/>
      <c r="I149" s="10"/>
      <c r="J149" s="10"/>
      <c r="K149" s="27"/>
      <c r="L149" s="31">
        <f t="shared" si="97"/>
        <v>1798.2916666670035</v>
      </c>
      <c r="M149" s="30">
        <f t="shared" si="77"/>
        <v>2.7485676254412867</v>
      </c>
      <c r="N149" s="13"/>
      <c r="O149" s="14"/>
      <c r="P149" s="47">
        <f t="shared" si="101"/>
        <v>1818.4140553445409</v>
      </c>
      <c r="Q149" s="47">
        <f t="shared" si="102"/>
        <v>1818.531927997594</v>
      </c>
      <c r="R149" s="47">
        <f t="shared" si="98"/>
        <v>2.380622607226746</v>
      </c>
      <c r="S149" s="47">
        <f t="shared" si="105"/>
        <v>2.2913185192671537</v>
      </c>
      <c r="T149" s="88">
        <f t="shared" si="106"/>
        <v>3.8974977598555283</v>
      </c>
      <c r="U149" s="48"/>
      <c r="V149" s="33"/>
      <c r="W149" s="33"/>
      <c r="X149" s="35">
        <f t="shared" si="89"/>
        <v>8</v>
      </c>
      <c r="Y149" s="61" t="str">
        <f t="shared" si="90"/>
        <v xml:space="preserve"> </v>
      </c>
      <c r="Z149" s="61">
        <f t="shared" si="91"/>
        <v>3.9463870486560193</v>
      </c>
      <c r="AA149" s="68"/>
      <c r="AB149" s="61">
        <f t="shared" si="111"/>
        <v>0.68581199383390701</v>
      </c>
      <c r="AC149" s="61">
        <f t="shared" si="112"/>
        <v>-0.432</v>
      </c>
      <c r="AD149" s="61"/>
      <c r="AE149" s="84"/>
      <c r="AF149" s="61"/>
      <c r="AG149" s="44"/>
      <c r="AH149" s="15"/>
      <c r="AI149" s="47">
        <f t="shared" si="103"/>
        <v>1881.122307033623</v>
      </c>
      <c r="AJ149" s="47">
        <f t="shared" si="104"/>
        <v>1881.4759249927822</v>
      </c>
      <c r="AK149" s="47">
        <f t="shared" si="99"/>
        <v>5.516659196174853</v>
      </c>
      <c r="AL149" s="47">
        <f t="shared" si="107"/>
        <v>4.5474515915655367</v>
      </c>
      <c r="AM149" s="88">
        <f t="shared" si="108"/>
        <v>21.313203342438449</v>
      </c>
      <c r="AN149" s="48"/>
      <c r="AO149" s="15"/>
      <c r="AP149" s="15"/>
      <c r="AQ149" s="35">
        <f t="shared" si="79"/>
        <v>8</v>
      </c>
      <c r="AR149" s="61">
        <f t="shared" si="80"/>
        <v>21.313203342438449</v>
      </c>
      <c r="AS149" s="61">
        <f t="shared" si="81"/>
        <v>21.313203342438449</v>
      </c>
      <c r="AT149" s="68"/>
      <c r="AU149" s="61">
        <f t="shared" si="109"/>
        <v>-0.87552369345544689</v>
      </c>
      <c r="AV149" s="61">
        <f t="shared" si="110"/>
        <v>0.55000000000000004</v>
      </c>
      <c r="AW149" s="61"/>
      <c r="AX149" s="61"/>
      <c r="AY149" s="44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70"/>
      <c r="BM149" s="15"/>
      <c r="BN149" s="15"/>
      <c r="BO149" s="73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</row>
    <row r="150" spans="1:78" s="1" customFormat="1" ht="14.1" customHeight="1">
      <c r="A150" s="7"/>
      <c r="B150" s="8">
        <f t="shared" si="100"/>
        <v>1798.3750000003367</v>
      </c>
      <c r="C150" s="9"/>
      <c r="D150" s="9"/>
      <c r="E150" s="9"/>
      <c r="F150" s="10">
        <f t="shared" si="113"/>
        <v>123.5</v>
      </c>
      <c r="G150" s="10">
        <f t="shared" si="114"/>
        <v>127.94594594594595</v>
      </c>
      <c r="H150" s="11"/>
      <c r="I150" s="10"/>
      <c r="J150" s="10"/>
      <c r="K150" s="27"/>
      <c r="L150" s="31">
        <f t="shared" si="97"/>
        <v>1798.3750000003367</v>
      </c>
      <c r="M150" s="30">
        <f t="shared" si="77"/>
        <v>2.7397418832108338</v>
      </c>
      <c r="N150" s="13"/>
      <c r="O150" s="14"/>
      <c r="P150" s="47">
        <f t="shared" si="101"/>
        <v>1818.649800650647</v>
      </c>
      <c r="Q150" s="47">
        <f t="shared" si="102"/>
        <v>1818.7676733037001</v>
      </c>
      <c r="R150" s="47">
        <f t="shared" si="98"/>
        <v>2.3442992416551518</v>
      </c>
      <c r="S150" s="47">
        <f t="shared" si="105"/>
        <v>2.2746010880029837</v>
      </c>
      <c r="T150" s="88">
        <f t="shared" si="106"/>
        <v>3.0641923992641873</v>
      </c>
      <c r="U150" s="48"/>
      <c r="V150" s="33"/>
      <c r="W150" s="33"/>
      <c r="X150" s="35">
        <f t="shared" si="89"/>
        <v>9</v>
      </c>
      <c r="Y150" s="61" t="str">
        <f t="shared" si="90"/>
        <v xml:space="preserve"> </v>
      </c>
      <c r="Z150" s="61">
        <f t="shared" si="91"/>
        <v>3.8974977598555283</v>
      </c>
      <c r="AA150" s="68"/>
      <c r="AB150" s="61">
        <f t="shared" si="111"/>
        <v>5.7555303736015168E-2</v>
      </c>
      <c r="AC150" s="61">
        <f t="shared" si="112"/>
        <v>-0.432</v>
      </c>
      <c r="AD150" s="61"/>
      <c r="AE150" s="84"/>
      <c r="AF150" s="61"/>
      <c r="AG150" s="44"/>
      <c r="AH150" s="15"/>
      <c r="AI150" s="47">
        <f t="shared" si="103"/>
        <v>1881.8295429519412</v>
      </c>
      <c r="AJ150" s="47">
        <f t="shared" si="104"/>
        <v>1882.1831609111005</v>
      </c>
      <c r="AK150" s="47">
        <f t="shared" si="99"/>
        <v>5.1369794597506493</v>
      </c>
      <c r="AL150" s="47">
        <f t="shared" si="107"/>
        <v>4.6292712121457669</v>
      </c>
      <c r="AM150" s="88">
        <f t="shared" si="108"/>
        <v>10.967347220288449</v>
      </c>
      <c r="AN150" s="48"/>
      <c r="AO150" s="15"/>
      <c r="AP150" s="15"/>
      <c r="AQ150" s="35">
        <f t="shared" si="79"/>
        <v>9</v>
      </c>
      <c r="AR150" s="61" t="str">
        <f t="shared" si="80"/>
        <v xml:space="preserve"> </v>
      </c>
      <c r="AS150" s="61">
        <f t="shared" si="81"/>
        <v>21.313203342438449</v>
      </c>
      <c r="AT150" s="68"/>
      <c r="AU150" s="61">
        <f t="shared" si="109"/>
        <v>-0.98126908427793136</v>
      </c>
      <c r="AV150" s="61">
        <f t="shared" si="110"/>
        <v>0.55000000000000004</v>
      </c>
      <c r="AW150" s="61"/>
      <c r="AX150" s="61"/>
      <c r="AY150" s="44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70"/>
      <c r="BM150" s="15"/>
      <c r="BN150" s="15"/>
      <c r="BO150" s="73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</row>
    <row r="151" spans="1:78" s="1" customFormat="1" ht="14.1" customHeight="1">
      <c r="A151" s="7"/>
      <c r="B151" s="8">
        <f t="shared" si="100"/>
        <v>1798.45833333367</v>
      </c>
      <c r="C151" s="9"/>
      <c r="D151" s="9"/>
      <c r="E151" s="9"/>
      <c r="F151" s="10">
        <f t="shared" si="113"/>
        <v>122.75</v>
      </c>
      <c r="G151" s="10">
        <f t="shared" si="114"/>
        <v>127.57432432432432</v>
      </c>
      <c r="H151" s="11"/>
      <c r="I151" s="10"/>
      <c r="J151" s="10"/>
      <c r="K151" s="27"/>
      <c r="L151" s="31">
        <f t="shared" si="97"/>
        <v>1798.45833333367</v>
      </c>
      <c r="M151" s="30">
        <f t="shared" si="77"/>
        <v>2.73178424677354</v>
      </c>
      <c r="N151" s="13"/>
      <c r="O151" s="14"/>
      <c r="P151" s="47">
        <f t="shared" si="101"/>
        <v>1818.885545956753</v>
      </c>
      <c r="Q151" s="47">
        <f t="shared" si="102"/>
        <v>1819.0034186098062</v>
      </c>
      <c r="R151" s="47">
        <f t="shared" si="98"/>
        <v>2.2644934114002204</v>
      </c>
      <c r="S151" s="47">
        <f t="shared" si="105"/>
        <v>2.2457150841073457</v>
      </c>
      <c r="T151" s="88">
        <f t="shared" si="106"/>
        <v>0.83618476029156952</v>
      </c>
      <c r="U151" s="48"/>
      <c r="V151" s="33"/>
      <c r="W151" s="33"/>
      <c r="X151" s="35">
        <f t="shared" si="89"/>
        <v>1</v>
      </c>
      <c r="Y151" s="61" t="str">
        <f t="shared" si="90"/>
        <v xml:space="preserve"> </v>
      </c>
      <c r="Z151" s="61">
        <f t="shared" si="91"/>
        <v>3.8974977598555283</v>
      </c>
      <c r="AA151" s="68"/>
      <c r="AB151" s="61">
        <f t="shared" si="111"/>
        <v>-0.59763215263573322</v>
      </c>
      <c r="AC151" s="61">
        <f t="shared" si="112"/>
        <v>-0.432</v>
      </c>
      <c r="AD151" s="61"/>
      <c r="AE151" s="84"/>
      <c r="AF151" s="61"/>
      <c r="AG151" s="44"/>
      <c r="AH151" s="15"/>
      <c r="AI151" s="47">
        <f t="shared" si="103"/>
        <v>1882.5367788702595</v>
      </c>
      <c r="AJ151" s="47">
        <f t="shared" si="104"/>
        <v>1882.8903968294187</v>
      </c>
      <c r="AK151" s="47">
        <f t="shared" si="99"/>
        <v>5.21277046280143</v>
      </c>
      <c r="AL151" s="47">
        <f t="shared" si="107"/>
        <v>4.7253505401019886</v>
      </c>
      <c r="AM151" s="88">
        <f t="shared" si="108"/>
        <v>10.315000306599931</v>
      </c>
      <c r="AN151" s="48"/>
      <c r="AO151" s="15"/>
      <c r="AP151" s="15"/>
      <c r="AQ151" s="35">
        <f t="shared" si="79"/>
        <v>1</v>
      </c>
      <c r="AR151" s="61" t="str">
        <f t="shared" si="80"/>
        <v xml:space="preserve"> </v>
      </c>
      <c r="AS151" s="61">
        <f t="shared" si="81"/>
        <v>21.313203342438449</v>
      </c>
      <c r="AT151" s="68"/>
      <c r="AU151" s="61">
        <f t="shared" si="109"/>
        <v>-0.62786776497569796</v>
      </c>
      <c r="AV151" s="61">
        <f t="shared" si="110"/>
        <v>0.55000000000000004</v>
      </c>
      <c r="AW151" s="61"/>
      <c r="AX151" s="61"/>
      <c r="AY151" s="44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70"/>
      <c r="BM151" s="15"/>
      <c r="BN151" s="15"/>
      <c r="BO151" s="73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</row>
    <row r="152" spans="1:78" s="1" customFormat="1" ht="14.1" customHeight="1">
      <c r="A152" s="7"/>
      <c r="B152" s="8">
        <f t="shared" si="100"/>
        <v>1798.5416666670033</v>
      </c>
      <c r="C152" s="9"/>
      <c r="D152" s="9"/>
      <c r="E152" s="9"/>
      <c r="F152" s="10">
        <v>122</v>
      </c>
      <c r="G152" s="10">
        <f t="shared" si="114"/>
        <v>127.24324324324324</v>
      </c>
      <c r="H152" s="11"/>
      <c r="I152" s="10"/>
      <c r="J152" s="10"/>
      <c r="K152" s="27"/>
      <c r="L152" s="31">
        <f t="shared" si="97"/>
        <v>1798.5416666670033</v>
      </c>
      <c r="M152" s="30">
        <f t="shared" si="77"/>
        <v>2.7246947161294055</v>
      </c>
      <c r="N152" s="13"/>
      <c r="O152" s="14"/>
      <c r="P152" s="47">
        <f t="shared" si="101"/>
        <v>1819.1212912628591</v>
      </c>
      <c r="Q152" s="47">
        <f t="shared" si="102"/>
        <v>1819.2391639159123</v>
      </c>
      <c r="R152" s="47">
        <f t="shared" si="98"/>
        <v>2.2504663294973533</v>
      </c>
      <c r="S152" s="47">
        <f t="shared" si="105"/>
        <v>2.2207364182541398</v>
      </c>
      <c r="T152" s="88">
        <f t="shared" si="106"/>
        <v>1.3387411040246766</v>
      </c>
      <c r="U152" s="48"/>
      <c r="V152" s="33"/>
      <c r="W152" s="33"/>
      <c r="X152" s="35">
        <f t="shared" si="89"/>
        <v>2</v>
      </c>
      <c r="Y152" s="61" t="str">
        <f t="shared" si="90"/>
        <v xml:space="preserve"> </v>
      </c>
      <c r="Z152" s="61">
        <f t="shared" si="91"/>
        <v>3.8974977598555283</v>
      </c>
      <c r="AA152" s="68"/>
      <c r="AB152" s="61">
        <f t="shared" si="111"/>
        <v>-0.9731808828478129</v>
      </c>
      <c r="AC152" s="61">
        <f t="shared" si="112"/>
        <v>-0.432</v>
      </c>
      <c r="AD152" s="61"/>
      <c r="AE152" s="84"/>
      <c r="AF152" s="61"/>
      <c r="AG152" s="44"/>
      <c r="AH152" s="15"/>
      <c r="AI152" s="47">
        <f t="shared" si="103"/>
        <v>1883.2440147885777</v>
      </c>
      <c r="AJ152" s="47">
        <f t="shared" si="104"/>
        <v>1883.597632747737</v>
      </c>
      <c r="AK152" s="47">
        <f t="shared" si="99"/>
        <v>4.9423701597803742</v>
      </c>
      <c r="AL152" s="47">
        <f t="shared" si="107"/>
        <v>4.7589855848820459</v>
      </c>
      <c r="AM152" s="88">
        <f t="shared" si="108"/>
        <v>3.8534383352807122</v>
      </c>
      <c r="AN152" s="48"/>
      <c r="AO152" s="15"/>
      <c r="AP152" s="15"/>
      <c r="AQ152" s="35">
        <f t="shared" si="79"/>
        <v>2</v>
      </c>
      <c r="AR152" s="61" t="str">
        <f t="shared" si="80"/>
        <v xml:space="preserve"> </v>
      </c>
      <c r="AS152" s="61">
        <f t="shared" si="81"/>
        <v>21.313203342438449</v>
      </c>
      <c r="AT152" s="68"/>
      <c r="AU152" s="61">
        <f t="shared" si="109"/>
        <v>1.9319859531590069E-2</v>
      </c>
      <c r="AV152" s="61">
        <f t="shared" si="110"/>
        <v>0.55000000000000004</v>
      </c>
      <c r="AW152" s="61"/>
      <c r="AX152" s="61"/>
      <c r="AY152" s="44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70"/>
      <c r="BM152" s="15"/>
      <c r="BN152" s="15"/>
      <c r="BO152" s="73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</row>
    <row r="153" spans="1:78" s="1" customFormat="1" ht="14.1" customHeight="1">
      <c r="A153" s="7"/>
      <c r="B153" s="8">
        <f t="shared" si="100"/>
        <v>1798.6250000003365</v>
      </c>
      <c r="C153" s="9"/>
      <c r="D153" s="9"/>
      <c r="E153" s="9"/>
      <c r="F153" s="10">
        <f>F152+(1/3)</f>
        <v>122.33333333333333</v>
      </c>
      <c r="G153" s="10">
        <f t="shared" si="114"/>
        <v>126.95270270270271</v>
      </c>
      <c r="H153" s="11"/>
      <c r="I153" s="10"/>
      <c r="J153" s="10"/>
      <c r="K153" s="27"/>
      <c r="L153" s="31">
        <f t="shared" si="97"/>
        <v>1798.6250000003365</v>
      </c>
      <c r="M153" s="30">
        <f t="shared" si="77"/>
        <v>2.7184732912784306</v>
      </c>
      <c r="N153" s="13"/>
      <c r="O153" s="14"/>
      <c r="P153" s="47">
        <f t="shared" si="101"/>
        <v>1819.3570365689652</v>
      </c>
      <c r="Q153" s="47">
        <f t="shared" si="102"/>
        <v>1819.4749092220184</v>
      </c>
      <c r="R153" s="47">
        <f t="shared" si="98"/>
        <v>2.1038606502801209</v>
      </c>
      <c r="S153" s="47">
        <f t="shared" si="105"/>
        <v>2.1943505050774945</v>
      </c>
      <c r="T153" s="88">
        <f t="shared" si="106"/>
        <v>-4.1237648492339574</v>
      </c>
      <c r="U153" s="48"/>
      <c r="V153" s="33"/>
      <c r="W153" s="33"/>
      <c r="X153" s="35">
        <f t="shared" si="89"/>
        <v>3</v>
      </c>
      <c r="Y153" s="61" t="str">
        <f t="shared" si="90"/>
        <v xml:space="preserve"> </v>
      </c>
      <c r="Z153" s="61">
        <f t="shared" si="91"/>
        <v>3.0641923992641873</v>
      </c>
      <c r="AA153" s="68"/>
      <c r="AB153" s="61">
        <f t="shared" si="111"/>
        <v>-0.89336746227461095</v>
      </c>
      <c r="AC153" s="61">
        <f t="shared" si="112"/>
        <v>-0.432</v>
      </c>
      <c r="AD153" s="61"/>
      <c r="AE153" s="84"/>
      <c r="AF153" s="61"/>
      <c r="AG153" s="44"/>
      <c r="AH153" s="15"/>
      <c r="AI153" s="47">
        <f t="shared" si="103"/>
        <v>1883.951250706896</v>
      </c>
      <c r="AJ153" s="47">
        <f t="shared" si="104"/>
        <v>1884.3048686660552</v>
      </c>
      <c r="AK153" s="47">
        <f t="shared" si="99"/>
        <v>4.3402902451355665</v>
      </c>
      <c r="AL153" s="47">
        <f t="shared" si="107"/>
        <v>4.7866982785953782</v>
      </c>
      <c r="AM153" s="88">
        <f t="shared" si="108"/>
        <v>-9.3260115319156238</v>
      </c>
      <c r="AN153" s="48"/>
      <c r="AO153" s="15"/>
      <c r="AP153" s="15"/>
      <c r="AQ153" s="35">
        <f t="shared" si="79"/>
        <v>3</v>
      </c>
      <c r="AR153" s="61" t="str">
        <f t="shared" si="80"/>
        <v xml:space="preserve"> </v>
      </c>
      <c r="AS153" s="61">
        <f t="shared" si="81"/>
        <v>10.967347220288449</v>
      </c>
      <c r="AT153" s="68"/>
      <c r="AU153" s="61">
        <f t="shared" si="109"/>
        <v>0.65746750704771528</v>
      </c>
      <c r="AV153" s="61">
        <f t="shared" si="110"/>
        <v>0.55000000000000004</v>
      </c>
      <c r="AW153" s="61"/>
      <c r="AX153" s="61"/>
      <c r="AY153" s="44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70"/>
      <c r="BM153" s="15"/>
      <c r="BN153" s="15"/>
      <c r="BO153" s="73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</row>
    <row r="154" spans="1:78" s="1" customFormat="1" ht="14.1" customHeight="1">
      <c r="A154" s="7"/>
      <c r="B154" s="8">
        <f t="shared" si="100"/>
        <v>1798.7083333336698</v>
      </c>
      <c r="C154" s="9"/>
      <c r="D154" s="9"/>
      <c r="E154" s="9"/>
      <c r="F154" s="10">
        <f t="shared" ref="F154:F163" si="115">F153+(1/3)</f>
        <v>122.66666666666666</v>
      </c>
      <c r="G154" s="10">
        <f t="shared" si="114"/>
        <v>126.70270270270271</v>
      </c>
      <c r="H154" s="11"/>
      <c r="I154" s="10"/>
      <c r="J154" s="10"/>
      <c r="K154" s="27"/>
      <c r="L154" s="31">
        <f t="shared" si="97"/>
        <v>1798.7083333336698</v>
      </c>
      <c r="M154" s="30">
        <f t="shared" ref="M154:M192" si="116">G154/46.7</f>
        <v>2.7131199722206145</v>
      </c>
      <c r="N154" s="13"/>
      <c r="O154" s="14"/>
      <c r="P154" s="47">
        <f t="shared" si="101"/>
        <v>1819.5927818750713</v>
      </c>
      <c r="Q154" s="47">
        <f t="shared" si="102"/>
        <v>1819.7106545281245</v>
      </c>
      <c r="R154" s="47">
        <f t="shared" si="98"/>
        <v>2.0746999610604817</v>
      </c>
      <c r="S154" s="47">
        <f t="shared" si="105"/>
        <v>2.1691652796685723</v>
      </c>
      <c r="T154" s="88">
        <f t="shared" si="106"/>
        <v>-4.3549156670313334</v>
      </c>
      <c r="U154" s="48"/>
      <c r="V154" s="33"/>
      <c r="W154" s="33"/>
      <c r="X154" s="35">
        <f t="shared" si="89"/>
        <v>4</v>
      </c>
      <c r="Y154" s="61" t="str">
        <f t="shared" si="90"/>
        <v xml:space="preserve"> </v>
      </c>
      <c r="Z154" s="61">
        <f t="shared" si="91"/>
        <v>1.3387411040246766</v>
      </c>
      <c r="AA154" s="68"/>
      <c r="AB154" s="61">
        <f t="shared" si="111"/>
        <v>-0.39553747742982054</v>
      </c>
      <c r="AC154" s="61">
        <f t="shared" si="112"/>
        <v>-0.432</v>
      </c>
      <c r="AD154" s="61"/>
      <c r="AE154" s="84"/>
      <c r="AF154" s="61"/>
      <c r="AG154" s="44"/>
      <c r="AH154" s="15"/>
      <c r="AI154" s="47">
        <f t="shared" si="103"/>
        <v>1884.6584866252142</v>
      </c>
      <c r="AJ154" s="47">
        <f t="shared" si="104"/>
        <v>1885.0121045843734</v>
      </c>
      <c r="AK154" s="47">
        <f t="shared" si="99"/>
        <v>3.8523455684299122</v>
      </c>
      <c r="AL154" s="47">
        <f t="shared" si="107"/>
        <v>4.6836337776218349</v>
      </c>
      <c r="AM154" s="88">
        <f t="shared" si="108"/>
        <v>-17.748787558151445</v>
      </c>
      <c r="AN154" s="48"/>
      <c r="AO154" s="15"/>
      <c r="AP154" s="15"/>
      <c r="AQ154" s="35">
        <f t="shared" si="79"/>
        <v>4</v>
      </c>
      <c r="AR154" s="61" t="str">
        <f t="shared" si="80"/>
        <v xml:space="preserve"> </v>
      </c>
      <c r="AS154" s="61">
        <f t="shared" si="81"/>
        <v>10.315000306599931</v>
      </c>
      <c r="AT154" s="68"/>
      <c r="AU154" s="61">
        <f t="shared" si="109"/>
        <v>0.98797880107881642</v>
      </c>
      <c r="AV154" s="61">
        <f t="shared" si="110"/>
        <v>0.55000000000000004</v>
      </c>
      <c r="AW154" s="61"/>
      <c r="AX154" s="61"/>
      <c r="AY154" s="44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70"/>
      <c r="BM154" s="15"/>
      <c r="BN154" s="15"/>
      <c r="BO154" s="73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</row>
    <row r="155" spans="1:78" s="1" customFormat="1" ht="14.1" customHeight="1">
      <c r="A155" s="7"/>
      <c r="B155" s="8">
        <f t="shared" si="100"/>
        <v>1798.791666667003</v>
      </c>
      <c r="C155" s="9"/>
      <c r="D155" s="9"/>
      <c r="E155" s="9"/>
      <c r="F155" s="10">
        <f t="shared" si="115"/>
        <v>122.99999999999999</v>
      </c>
      <c r="G155" s="10">
        <f t="shared" si="114"/>
        <v>126.49324324324324</v>
      </c>
      <c r="H155" s="11"/>
      <c r="I155" s="10"/>
      <c r="J155" s="10"/>
      <c r="K155" s="27"/>
      <c r="L155" s="31">
        <f t="shared" si="97"/>
        <v>1798.791666667003</v>
      </c>
      <c r="M155" s="30">
        <f t="shared" si="116"/>
        <v>2.7086347589559581</v>
      </c>
      <c r="N155" s="13"/>
      <c r="O155" s="14"/>
      <c r="P155" s="47">
        <f t="shared" si="101"/>
        <v>1819.8285271811774</v>
      </c>
      <c r="Q155" s="47">
        <f t="shared" si="102"/>
        <v>1819.9463998342305</v>
      </c>
      <c r="R155" s="47">
        <f t="shared" si="98"/>
        <v>2.0875883323401769</v>
      </c>
      <c r="S155" s="47">
        <f t="shared" si="105"/>
        <v>2.1518857977631467</v>
      </c>
      <c r="T155" s="88">
        <f t="shared" si="106"/>
        <v>-2.9879590027410363</v>
      </c>
      <c r="U155" s="48"/>
      <c r="V155" s="33"/>
      <c r="W155" s="33"/>
      <c r="X155" s="35">
        <f t="shared" si="89"/>
        <v>5</v>
      </c>
      <c r="Y155" s="61" t="str">
        <f t="shared" si="90"/>
        <v xml:space="preserve"> </v>
      </c>
      <c r="Z155" s="61">
        <f t="shared" si="91"/>
        <v>1.3387411040246766</v>
      </c>
      <c r="AA155" s="68"/>
      <c r="AB155" s="61">
        <f t="shared" si="111"/>
        <v>0.2873688890138299</v>
      </c>
      <c r="AC155" s="61">
        <f t="shared" si="112"/>
        <v>-0.432</v>
      </c>
      <c r="AD155" s="61"/>
      <c r="AE155" s="84"/>
      <c r="AF155" s="61"/>
      <c r="AG155" s="44"/>
      <c r="AH155" s="15"/>
      <c r="AI155" s="47">
        <f t="shared" si="103"/>
        <v>1885.3657225435325</v>
      </c>
      <c r="AJ155" s="47">
        <f t="shared" si="104"/>
        <v>1885.7193405026917</v>
      </c>
      <c r="AK155" s="47">
        <f t="shared" si="99"/>
        <v>4.3323154377249784</v>
      </c>
      <c r="AL155" s="47">
        <f t="shared" si="107"/>
        <v>4.6271523856984409</v>
      </c>
      <c r="AM155" s="88">
        <f t="shared" si="108"/>
        <v>-6.3718875757094562</v>
      </c>
      <c r="AN155" s="48"/>
      <c r="AO155" s="15"/>
      <c r="AP155" s="15"/>
      <c r="AQ155" s="35">
        <f t="shared" si="79"/>
        <v>5</v>
      </c>
      <c r="AR155" s="61" t="str">
        <f t="shared" si="80"/>
        <v xml:space="preserve"> </v>
      </c>
      <c r="AS155" s="61">
        <f t="shared" si="81"/>
        <v>9.5701596804651068</v>
      </c>
      <c r="AT155" s="68"/>
      <c r="AU155" s="61">
        <f t="shared" si="109"/>
        <v>0.85620383392385879</v>
      </c>
      <c r="AV155" s="61">
        <f t="shared" si="110"/>
        <v>0.55000000000000004</v>
      </c>
      <c r="AW155" s="61"/>
      <c r="AX155" s="61"/>
      <c r="AY155" s="44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70"/>
      <c r="BM155" s="15"/>
      <c r="BN155" s="15"/>
      <c r="BO155" s="73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</row>
    <row r="156" spans="1:78" s="1" customFormat="1" ht="14.1" customHeight="1">
      <c r="A156" s="7"/>
      <c r="B156" s="8">
        <f t="shared" si="100"/>
        <v>1798.8750000003363</v>
      </c>
      <c r="C156" s="9"/>
      <c r="D156" s="9"/>
      <c r="E156" s="9"/>
      <c r="F156" s="10">
        <f t="shared" si="115"/>
        <v>123.33333333333331</v>
      </c>
      <c r="G156" s="10">
        <f t="shared" si="114"/>
        <v>126.32432432432432</v>
      </c>
      <c r="H156" s="11"/>
      <c r="I156" s="10"/>
      <c r="J156" s="10"/>
      <c r="K156" s="27"/>
      <c r="L156" s="31">
        <f t="shared" si="97"/>
        <v>1798.8750000003363</v>
      </c>
      <c r="M156" s="30">
        <f t="shared" si="116"/>
        <v>2.7050176514844608</v>
      </c>
      <c r="N156" s="13"/>
      <c r="O156" s="14"/>
      <c r="P156" s="47">
        <f t="shared" si="101"/>
        <v>1820.0642724872835</v>
      </c>
      <c r="Q156" s="47">
        <f t="shared" si="102"/>
        <v>1820.1821451403366</v>
      </c>
      <c r="R156" s="47">
        <f t="shared" si="98"/>
        <v>2.1198578716119081</v>
      </c>
      <c r="S156" s="47">
        <f t="shared" si="105"/>
        <v>2.1471115111022971</v>
      </c>
      <c r="T156" s="88">
        <f t="shared" si="106"/>
        <v>-1.2693164444168681</v>
      </c>
      <c r="U156" s="48"/>
      <c r="V156" s="33"/>
      <c r="W156" s="33"/>
      <c r="X156" s="35">
        <f t="shared" si="89"/>
        <v>6</v>
      </c>
      <c r="Y156" s="61" t="str">
        <f t="shared" si="90"/>
        <v xml:space="preserve"> </v>
      </c>
      <c r="Z156" s="61">
        <f t="shared" si="91"/>
        <v>-1.0035232520471449</v>
      </c>
      <c r="AA156" s="68"/>
      <c r="AB156" s="61">
        <f t="shared" si="111"/>
        <v>0.83581215853846358</v>
      </c>
      <c r="AC156" s="61">
        <f t="shared" si="112"/>
        <v>-0.432</v>
      </c>
      <c r="AD156" s="61"/>
      <c r="AE156" s="84"/>
      <c r="AF156" s="61"/>
      <c r="AG156" s="44"/>
      <c r="AH156" s="15"/>
      <c r="AI156" s="47">
        <f t="shared" si="103"/>
        <v>1886.0729584618507</v>
      </c>
      <c r="AJ156" s="47">
        <f t="shared" si="104"/>
        <v>1886.4265764210099</v>
      </c>
      <c r="AK156" s="47">
        <f t="shared" si="99"/>
        <v>4.6917807029547829</v>
      </c>
      <c r="AL156" s="47">
        <f t="shared" si="107"/>
        <v>4.5906817081747135</v>
      </c>
      <c r="AM156" s="88">
        <f t="shared" si="108"/>
        <v>2.2022653977521456</v>
      </c>
      <c r="AN156" s="48"/>
      <c r="AO156" s="15"/>
      <c r="AP156" s="15"/>
      <c r="AQ156" s="35">
        <f t="shared" si="79"/>
        <v>6</v>
      </c>
      <c r="AR156" s="61" t="str">
        <f t="shared" si="80"/>
        <v xml:space="preserve"> </v>
      </c>
      <c r="AS156" s="61">
        <f t="shared" si="81"/>
        <v>9.5701596804651068</v>
      </c>
      <c r="AT156" s="68"/>
      <c r="AU156" s="61">
        <f t="shared" si="109"/>
        <v>0.32380157723028635</v>
      </c>
      <c r="AV156" s="61">
        <f t="shared" si="110"/>
        <v>0.55000000000000004</v>
      </c>
      <c r="AW156" s="61"/>
      <c r="AX156" s="61"/>
      <c r="AY156" s="44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70"/>
      <c r="BM156" s="15"/>
      <c r="BN156" s="15"/>
      <c r="BO156" s="73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</row>
    <row r="157" spans="1:78" s="1" customFormat="1" ht="14.1" customHeight="1">
      <c r="A157" s="7"/>
      <c r="B157" s="8">
        <f t="shared" si="100"/>
        <v>1798.9583333336695</v>
      </c>
      <c r="C157" s="9"/>
      <c r="D157" s="9"/>
      <c r="E157" s="9"/>
      <c r="F157" s="10">
        <f t="shared" si="115"/>
        <v>123.66666666666664</v>
      </c>
      <c r="G157" s="10">
        <f t="shared" si="114"/>
        <v>126.19594594594595</v>
      </c>
      <c r="H157" s="11"/>
      <c r="I157" s="10"/>
      <c r="J157" s="10"/>
      <c r="K157" s="27"/>
      <c r="L157" s="31">
        <f t="shared" si="97"/>
        <v>1798.9583333336695</v>
      </c>
      <c r="M157" s="30">
        <f t="shared" si="116"/>
        <v>2.7022686498061228</v>
      </c>
      <c r="N157" s="13"/>
      <c r="O157" s="14"/>
      <c r="P157" s="47">
        <f t="shared" si="101"/>
        <v>1820.3000177933895</v>
      </c>
      <c r="Q157" s="47">
        <f t="shared" si="102"/>
        <v>1820.4178904464427</v>
      </c>
      <c r="R157" s="47">
        <f t="shared" si="98"/>
        <v>2.1232661406252884</v>
      </c>
      <c r="S157" s="47">
        <f t="shared" si="105"/>
        <v>2.1521788789867049</v>
      </c>
      <c r="T157" s="88">
        <f t="shared" si="106"/>
        <v>-1.3434170664768041</v>
      </c>
      <c r="U157" s="48"/>
      <c r="V157" s="33"/>
      <c r="W157" s="33"/>
      <c r="X157" s="35">
        <f t="shared" si="89"/>
        <v>7</v>
      </c>
      <c r="Y157" s="61" t="str">
        <f t="shared" si="90"/>
        <v xml:space="preserve"> </v>
      </c>
      <c r="Z157" s="61">
        <f t="shared" si="91"/>
        <v>-0.74848405513563421</v>
      </c>
      <c r="AA157" s="68"/>
      <c r="AB157" s="61">
        <f t="shared" si="111"/>
        <v>0.99316963006552283</v>
      </c>
      <c r="AC157" s="61">
        <f t="shared" si="112"/>
        <v>-0.432</v>
      </c>
      <c r="AD157" s="61"/>
      <c r="AE157" s="84"/>
      <c r="AF157" s="61"/>
      <c r="AG157" s="44"/>
      <c r="AH157" s="15"/>
      <c r="AI157" s="47">
        <f t="shared" si="103"/>
        <v>1886.780194380169</v>
      </c>
      <c r="AJ157" s="47">
        <f t="shared" si="104"/>
        <v>1887.1338123393282</v>
      </c>
      <c r="AK157" s="47">
        <f t="shared" si="99"/>
        <v>5.0547732746058625</v>
      </c>
      <c r="AL157" s="47">
        <f t="shared" si="107"/>
        <v>4.6132754477559281</v>
      </c>
      <c r="AM157" s="88">
        <f t="shared" si="108"/>
        <v>9.5701596804651068</v>
      </c>
      <c r="AN157" s="48"/>
      <c r="AO157" s="15"/>
      <c r="AP157" s="15"/>
      <c r="AQ157" s="35">
        <f t="shared" si="79"/>
        <v>7</v>
      </c>
      <c r="AR157" s="61">
        <f t="shared" si="80"/>
        <v>9.5701596804651068</v>
      </c>
      <c r="AS157" s="61">
        <f t="shared" si="81"/>
        <v>9.5701596804651068</v>
      </c>
      <c r="AT157" s="68"/>
      <c r="AU157" s="61">
        <f t="shared" si="109"/>
        <v>-0.36011103610301698</v>
      </c>
      <c r="AV157" s="61">
        <f t="shared" si="110"/>
        <v>0.55000000000000004</v>
      </c>
      <c r="AW157" s="61"/>
      <c r="AX157" s="61"/>
      <c r="AY157" s="44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70"/>
      <c r="BM157" s="15"/>
      <c r="BN157" s="15"/>
      <c r="BO157" s="73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</row>
    <row r="158" spans="1:78" s="1" customFormat="1" ht="14.1" customHeight="1">
      <c r="A158" s="7"/>
      <c r="B158" s="8">
        <f t="shared" si="100"/>
        <v>1799.0416666670028</v>
      </c>
      <c r="C158" s="9"/>
      <c r="D158" s="9"/>
      <c r="E158" s="9"/>
      <c r="F158" s="10">
        <f t="shared" si="115"/>
        <v>123.99999999999997</v>
      </c>
      <c r="G158" s="10">
        <f t="shared" si="114"/>
        <v>126.10810810810811</v>
      </c>
      <c r="H158" s="11"/>
      <c r="I158" s="10"/>
      <c r="J158" s="10"/>
      <c r="K158" s="27"/>
      <c r="L158" s="31">
        <f t="shared" si="97"/>
        <v>1799.0416666670028</v>
      </c>
      <c r="M158" s="30">
        <f t="shared" si="116"/>
        <v>2.7003877539209444</v>
      </c>
      <c r="N158" s="13"/>
      <c r="O158" s="14"/>
      <c r="P158" s="47">
        <f t="shared" si="101"/>
        <v>1820.5357630994956</v>
      </c>
      <c r="Q158" s="47">
        <f t="shared" si="102"/>
        <v>1820.6536357525488</v>
      </c>
      <c r="R158" s="47">
        <f t="shared" si="98"/>
        <v>2.1539555785464479</v>
      </c>
      <c r="S158" s="47">
        <f t="shared" si="105"/>
        <v>2.1793339282931106</v>
      </c>
      <c r="T158" s="88">
        <f t="shared" si="106"/>
        <v>-1.1645002822738282</v>
      </c>
      <c r="U158" s="48"/>
      <c r="V158" s="33"/>
      <c r="W158" s="33"/>
      <c r="X158" s="35">
        <f t="shared" si="89"/>
        <v>8</v>
      </c>
      <c r="Y158" s="61" t="str">
        <f t="shared" si="90"/>
        <v xml:space="preserve"> </v>
      </c>
      <c r="Z158" s="61">
        <f t="shared" si="91"/>
        <v>1.6179859385307083</v>
      </c>
      <c r="AA158" s="68"/>
      <c r="AB158" s="61">
        <f t="shared" si="111"/>
        <v>0.68581199383400537</v>
      </c>
      <c r="AC158" s="61">
        <f t="shared" si="112"/>
        <v>-0.432</v>
      </c>
      <c r="AD158" s="61"/>
      <c r="AE158" s="84"/>
      <c r="AF158" s="61"/>
      <c r="AG158" s="44"/>
      <c r="AH158" s="15"/>
      <c r="AI158" s="47">
        <f t="shared" si="103"/>
        <v>1887.4874302984872</v>
      </c>
      <c r="AJ158" s="47">
        <f t="shared" si="104"/>
        <v>1887.8410482576464</v>
      </c>
      <c r="AK158" s="47">
        <f t="shared" si="99"/>
        <v>4.5890786874129601</v>
      </c>
      <c r="AL158" s="47">
        <f t="shared" si="107"/>
        <v>4.6899270337510854</v>
      </c>
      <c r="AM158" s="88">
        <f t="shared" si="108"/>
        <v>-2.1503180244035747</v>
      </c>
      <c r="AN158" s="48"/>
      <c r="AO158" s="15"/>
      <c r="AP158" s="15"/>
      <c r="AQ158" s="35">
        <f t="shared" ref="AQ158:AQ221" si="117">IF(AQ157=9, 1, AQ157+1)</f>
        <v>8</v>
      </c>
      <c r="AR158" s="61" t="str">
        <f t="shared" ref="AR158:AR221" si="118">IF(AM158=AS158, AM158," ")</f>
        <v xml:space="preserve"> </v>
      </c>
      <c r="AS158" s="61">
        <f t="shared" ref="AS158:AS221" si="119">MAX(AM155:AM161)</f>
        <v>9.5701596804651068</v>
      </c>
      <c r="AT158" s="68"/>
      <c r="AU158" s="61">
        <f t="shared" si="109"/>
        <v>-0.87552369345536096</v>
      </c>
      <c r="AV158" s="61">
        <f t="shared" si="110"/>
        <v>0.55000000000000004</v>
      </c>
      <c r="AW158" s="61"/>
      <c r="AX158" s="61"/>
      <c r="AY158" s="44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70"/>
      <c r="BM158" s="15"/>
      <c r="BN158" s="15"/>
      <c r="BO158" s="73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</row>
    <row r="159" spans="1:78" s="1" customFormat="1" ht="14.1" customHeight="1">
      <c r="A159" s="7"/>
      <c r="B159" s="8">
        <f t="shared" si="100"/>
        <v>1799.1250000003361</v>
      </c>
      <c r="C159" s="9"/>
      <c r="D159" s="9"/>
      <c r="E159" s="9"/>
      <c r="F159" s="10">
        <f t="shared" si="115"/>
        <v>124.3333333333333</v>
      </c>
      <c r="G159" s="10">
        <f t="shared" si="114"/>
        <v>126.08333333333333</v>
      </c>
      <c r="H159" s="11"/>
      <c r="I159" s="10"/>
      <c r="J159" s="10"/>
      <c r="K159" s="27"/>
      <c r="L159" s="31">
        <f t="shared" si="97"/>
        <v>1799.1250000003361</v>
      </c>
      <c r="M159" s="30">
        <f t="shared" si="116"/>
        <v>2.6998572448251248</v>
      </c>
      <c r="N159" s="13"/>
      <c r="O159" s="14"/>
      <c r="P159" s="47">
        <f t="shared" si="101"/>
        <v>1820.7715084056017</v>
      </c>
      <c r="Q159" s="47">
        <f t="shared" si="102"/>
        <v>1820.8893810586549</v>
      </c>
      <c r="R159" s="47">
        <f t="shared" si="98"/>
        <v>2.1887839045063227</v>
      </c>
      <c r="S159" s="47">
        <f t="shared" si="105"/>
        <v>2.210971517783419</v>
      </c>
      <c r="T159" s="88">
        <f t="shared" si="106"/>
        <v>-1.0035232520471449</v>
      </c>
      <c r="U159" s="48"/>
      <c r="V159" s="33"/>
      <c r="W159" s="33"/>
      <c r="X159" s="35">
        <f t="shared" si="89"/>
        <v>9</v>
      </c>
      <c r="Y159" s="61" t="str">
        <f t="shared" si="90"/>
        <v xml:space="preserve"> </v>
      </c>
      <c r="Z159" s="61">
        <f t="shared" si="91"/>
        <v>3.4654844312662414</v>
      </c>
      <c r="AA159" s="68"/>
      <c r="AB159" s="61">
        <f t="shared" si="111"/>
        <v>5.7555303736263691E-2</v>
      </c>
      <c r="AC159" s="61">
        <f t="shared" si="112"/>
        <v>-0.432</v>
      </c>
      <c r="AD159" s="61"/>
      <c r="AE159" s="84"/>
      <c r="AF159" s="61"/>
      <c r="AG159" s="44"/>
      <c r="AH159" s="15"/>
      <c r="AI159" s="47">
        <f t="shared" si="103"/>
        <v>1888.1946662168054</v>
      </c>
      <c r="AJ159" s="47">
        <f t="shared" si="104"/>
        <v>1888.5482841759647</v>
      </c>
      <c r="AK159" s="47">
        <f t="shared" si="99"/>
        <v>4.6286469324400947</v>
      </c>
      <c r="AL159" s="47">
        <f t="shared" si="107"/>
        <v>4.7854643932474294</v>
      </c>
      <c r="AM159" s="88">
        <f t="shared" si="108"/>
        <v>-3.2769538736640347</v>
      </c>
      <c r="AN159" s="48"/>
      <c r="AO159" s="15"/>
      <c r="AP159" s="15"/>
      <c r="AQ159" s="35">
        <f t="shared" si="117"/>
        <v>9</v>
      </c>
      <c r="AR159" s="61" t="str">
        <f t="shared" si="118"/>
        <v xml:space="preserve"> </v>
      </c>
      <c r="AS159" s="61">
        <f t="shared" si="119"/>
        <v>9.5701596804651068</v>
      </c>
      <c r="AT159" s="68"/>
      <c r="AU159" s="61">
        <f t="shared" si="109"/>
        <v>-0.98126908427796833</v>
      </c>
      <c r="AV159" s="61">
        <f t="shared" si="110"/>
        <v>0.55000000000000004</v>
      </c>
      <c r="AW159" s="61"/>
      <c r="AX159" s="61"/>
      <c r="AY159" s="44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70"/>
      <c r="BM159" s="15"/>
      <c r="BN159" s="15"/>
      <c r="BO159" s="73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</row>
    <row r="160" spans="1:78" s="1" customFormat="1" ht="14.1" customHeight="1">
      <c r="A160" s="7"/>
      <c r="B160" s="8">
        <f t="shared" si="100"/>
        <v>1799.2083333336693</v>
      </c>
      <c r="C160" s="9"/>
      <c r="D160" s="9"/>
      <c r="E160" s="9"/>
      <c r="F160" s="10">
        <f t="shared" si="115"/>
        <v>124.66666666666663</v>
      </c>
      <c r="G160" s="10">
        <f t="shared" si="114"/>
        <v>126.10810810810811</v>
      </c>
      <c r="H160" s="11"/>
      <c r="I160" s="10"/>
      <c r="J160" s="10"/>
      <c r="K160" s="27"/>
      <c r="L160" s="31">
        <f t="shared" si="97"/>
        <v>1799.2083333336693</v>
      </c>
      <c r="M160" s="30">
        <f t="shared" si="116"/>
        <v>2.7003877539209444</v>
      </c>
      <c r="N160" s="13"/>
      <c r="O160" s="14"/>
      <c r="P160" s="47">
        <f t="shared" si="101"/>
        <v>1821.0072537117078</v>
      </c>
      <c r="Q160" s="47">
        <f t="shared" si="102"/>
        <v>1821.1251263647609</v>
      </c>
      <c r="R160" s="47">
        <f t="shared" si="98"/>
        <v>2.2215248314525726</v>
      </c>
      <c r="S160" s="47">
        <f t="shared" si="105"/>
        <v>2.2382779852820196</v>
      </c>
      <c r="T160" s="88">
        <f t="shared" si="106"/>
        <v>-0.74848405513563421</v>
      </c>
      <c r="U160" s="48"/>
      <c r="V160" s="33"/>
      <c r="W160" s="33"/>
      <c r="X160" s="35">
        <f t="shared" si="89"/>
        <v>1</v>
      </c>
      <c r="Y160" s="61" t="str">
        <f t="shared" si="90"/>
        <v xml:space="preserve"> </v>
      </c>
      <c r="Z160" s="61">
        <f t="shared" si="91"/>
        <v>3.6908604720575555</v>
      </c>
      <c r="AA160" s="68"/>
      <c r="AB160" s="61">
        <f t="shared" si="111"/>
        <v>-0.59763215263562475</v>
      </c>
      <c r="AC160" s="61">
        <f t="shared" si="112"/>
        <v>-0.432</v>
      </c>
      <c r="AD160" s="61"/>
      <c r="AE160" s="84"/>
      <c r="AF160" s="61"/>
      <c r="AG160" s="44"/>
      <c r="AH160" s="15"/>
      <c r="AI160" s="47">
        <f t="shared" si="103"/>
        <v>1888.9019021351237</v>
      </c>
      <c r="AJ160" s="47">
        <f t="shared" si="104"/>
        <v>1889.2555200942829</v>
      </c>
      <c r="AK160" s="47">
        <f t="shared" si="99"/>
        <v>4.8845343650878839</v>
      </c>
      <c r="AL160" s="47">
        <f t="shared" si="107"/>
        <v>4.8770040368420222</v>
      </c>
      <c r="AM160" s="88">
        <f t="shared" si="108"/>
        <v>0.15440479829369469</v>
      </c>
      <c r="AN160" s="48"/>
      <c r="AO160" s="15"/>
      <c r="AP160" s="15"/>
      <c r="AQ160" s="35">
        <f t="shared" si="117"/>
        <v>1</v>
      </c>
      <c r="AR160" s="61" t="str">
        <f t="shared" si="118"/>
        <v xml:space="preserve"> </v>
      </c>
      <c r="AS160" s="61">
        <f t="shared" si="119"/>
        <v>9.5701596804651068</v>
      </c>
      <c r="AT160" s="68"/>
      <c r="AU160" s="61">
        <f t="shared" si="109"/>
        <v>-0.62786776497583641</v>
      </c>
      <c r="AV160" s="61">
        <f t="shared" si="110"/>
        <v>0.55000000000000004</v>
      </c>
      <c r="AW160" s="61"/>
      <c r="AX160" s="61"/>
      <c r="AY160" s="44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70"/>
      <c r="BM160" s="15"/>
      <c r="BN160" s="15"/>
      <c r="BO160" s="73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</row>
    <row r="161" spans="1:78" s="1" customFormat="1" ht="14.1" customHeight="1">
      <c r="A161" s="7"/>
      <c r="B161" s="8">
        <f t="shared" si="100"/>
        <v>1799.2916666670026</v>
      </c>
      <c r="C161" s="9"/>
      <c r="D161" s="9"/>
      <c r="E161" s="9"/>
      <c r="F161" s="10">
        <f t="shared" si="115"/>
        <v>124.99999999999996</v>
      </c>
      <c r="G161" s="10">
        <f t="shared" si="114"/>
        <v>126.18243243243244</v>
      </c>
      <c r="H161" s="11"/>
      <c r="I161" s="10"/>
      <c r="J161" s="10"/>
      <c r="K161" s="27"/>
      <c r="L161" s="31">
        <f t="shared" si="97"/>
        <v>1799.2916666670026</v>
      </c>
      <c r="M161" s="30">
        <f t="shared" si="116"/>
        <v>2.7019792812084034</v>
      </c>
      <c r="N161" s="13"/>
      <c r="O161" s="14"/>
      <c r="P161" s="47">
        <f t="shared" si="101"/>
        <v>1821.2429990178139</v>
      </c>
      <c r="Q161" s="47">
        <f t="shared" si="102"/>
        <v>1821.360871670867</v>
      </c>
      <c r="R161" s="47">
        <f t="shared" si="98"/>
        <v>2.2960726404570226</v>
      </c>
      <c r="S161" s="47">
        <f t="shared" si="105"/>
        <v>2.2595140213130476</v>
      </c>
      <c r="T161" s="88">
        <f t="shared" si="106"/>
        <v>1.6179859385307083</v>
      </c>
      <c r="U161" s="48"/>
      <c r="V161" s="33"/>
      <c r="W161" s="33"/>
      <c r="X161" s="35">
        <f t="shared" si="89"/>
        <v>2</v>
      </c>
      <c r="Y161" s="61" t="str">
        <f t="shared" si="90"/>
        <v xml:space="preserve"> </v>
      </c>
      <c r="Z161" s="61">
        <f t="shared" si="91"/>
        <v>3.6908604720575555</v>
      </c>
      <c r="AA161" s="68"/>
      <c r="AB161" s="61">
        <f t="shared" si="111"/>
        <v>-0.9731808828477817</v>
      </c>
      <c r="AC161" s="61">
        <f t="shared" si="112"/>
        <v>-0.432</v>
      </c>
      <c r="AD161" s="61"/>
      <c r="AE161" s="84"/>
      <c r="AF161" s="61"/>
      <c r="AG161" s="44"/>
      <c r="AH161" s="15"/>
      <c r="AI161" s="47">
        <f t="shared" si="103"/>
        <v>1889.6091380534419</v>
      </c>
      <c r="AJ161" s="47">
        <f t="shared" si="104"/>
        <v>1889.9627560126012</v>
      </c>
      <c r="AK161" s="47">
        <f t="shared" si="99"/>
        <v>5.1457138160113143</v>
      </c>
      <c r="AL161" s="47">
        <f t="shared" si="107"/>
        <v>4.9064869958627897</v>
      </c>
      <c r="AM161" s="88">
        <f t="shared" si="108"/>
        <v>4.8757251440846305</v>
      </c>
      <c r="AN161" s="48"/>
      <c r="AO161" s="15"/>
      <c r="AP161" s="15"/>
      <c r="AQ161" s="35">
        <f t="shared" si="117"/>
        <v>2</v>
      </c>
      <c r="AR161" s="61" t="str">
        <f t="shared" si="118"/>
        <v xml:space="preserve"> </v>
      </c>
      <c r="AS161" s="61">
        <f t="shared" si="119"/>
        <v>12.126431538424431</v>
      </c>
      <c r="AT161" s="68"/>
      <c r="AU161" s="61">
        <f t="shared" si="109"/>
        <v>1.9319859531412222E-2</v>
      </c>
      <c r="AV161" s="61">
        <f t="shared" si="110"/>
        <v>0.55000000000000004</v>
      </c>
      <c r="AW161" s="61"/>
      <c r="AX161" s="61"/>
      <c r="AY161" s="44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70"/>
      <c r="BM161" s="15"/>
      <c r="BN161" s="15"/>
      <c r="BO161" s="73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</row>
    <row r="162" spans="1:78" s="1" customFormat="1" ht="14.1" customHeight="1">
      <c r="A162" s="7"/>
      <c r="B162" s="8">
        <f t="shared" si="100"/>
        <v>1799.3750000003358</v>
      </c>
      <c r="C162" s="9"/>
      <c r="D162" s="9"/>
      <c r="E162" s="9"/>
      <c r="F162" s="10">
        <f t="shared" si="115"/>
        <v>125.33333333333329</v>
      </c>
      <c r="G162" s="10">
        <f t="shared" si="114"/>
        <v>126.3063063063063</v>
      </c>
      <c r="H162" s="11"/>
      <c r="I162" s="10"/>
      <c r="J162" s="10"/>
      <c r="K162" s="27"/>
      <c r="L162" s="31">
        <f t="shared" si="97"/>
        <v>1799.3750000003358</v>
      </c>
      <c r="M162" s="30">
        <f t="shared" si="116"/>
        <v>2.7046318266875007</v>
      </c>
      <c r="N162" s="13"/>
      <c r="O162" s="14"/>
      <c r="P162" s="47">
        <f t="shared" si="101"/>
        <v>1821.47874432392</v>
      </c>
      <c r="Q162" s="47">
        <f t="shared" si="102"/>
        <v>1821.5966169769731</v>
      </c>
      <c r="R162" s="47">
        <f t="shared" si="98"/>
        <v>2.3482560940377768</v>
      </c>
      <c r="S162" s="47">
        <f t="shared" si="105"/>
        <v>2.2696033435167071</v>
      </c>
      <c r="T162" s="88">
        <f t="shared" si="106"/>
        <v>3.4654844312662414</v>
      </c>
      <c r="U162" s="48"/>
      <c r="V162" s="33"/>
      <c r="W162" s="33"/>
      <c r="X162" s="35">
        <f t="shared" ref="X162:X225" si="120">IF(X161=9, 1, X161+1)</f>
        <v>3</v>
      </c>
      <c r="Y162" s="61" t="str">
        <f t="shared" ref="Y162:Y225" si="121">IF(T162=Z162, T162," ")</f>
        <v xml:space="preserve"> </v>
      </c>
      <c r="Z162" s="61">
        <f t="shared" ref="Z162:Z225" si="122">MAX(T159:T165)</f>
        <v>3.6908604720575555</v>
      </c>
      <c r="AA162" s="68"/>
      <c r="AB162" s="61">
        <f t="shared" si="111"/>
        <v>-0.89336746227472275</v>
      </c>
      <c r="AC162" s="61">
        <f t="shared" si="112"/>
        <v>-0.432</v>
      </c>
      <c r="AD162" s="61"/>
      <c r="AE162" s="84"/>
      <c r="AF162" s="61"/>
      <c r="AG162" s="44"/>
      <c r="AH162" s="15"/>
      <c r="AI162" s="47">
        <f t="shared" si="103"/>
        <v>1890.3163739717602</v>
      </c>
      <c r="AJ162" s="47">
        <f t="shared" si="104"/>
        <v>1890.6699919309194</v>
      </c>
      <c r="AK162" s="47">
        <f t="shared" si="99"/>
        <v>5.030154519091969</v>
      </c>
      <c r="AL162" s="47">
        <f t="shared" si="107"/>
        <v>4.7849387765569302</v>
      </c>
      <c r="AM162" s="88">
        <f t="shared" si="108"/>
        <v>5.1247414854383333</v>
      </c>
      <c r="AN162" s="48"/>
      <c r="AO162" s="15"/>
      <c r="AP162" s="15"/>
      <c r="AQ162" s="35">
        <f t="shared" si="117"/>
        <v>3</v>
      </c>
      <c r="AR162" s="61" t="str">
        <f t="shared" si="118"/>
        <v xml:space="preserve"> </v>
      </c>
      <c r="AS162" s="61">
        <f t="shared" si="119"/>
        <v>12.126431538424431</v>
      </c>
      <c r="AT162" s="68"/>
      <c r="AU162" s="61">
        <f t="shared" si="109"/>
        <v>0.65746750704758117</v>
      </c>
      <c r="AV162" s="61">
        <f t="shared" si="110"/>
        <v>0.55000000000000004</v>
      </c>
      <c r="AW162" s="61"/>
      <c r="AX162" s="61"/>
      <c r="AY162" s="44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70"/>
      <c r="BM162" s="15"/>
      <c r="BN162" s="15"/>
      <c r="BO162" s="73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</row>
    <row r="163" spans="1:78" s="1" customFormat="1" ht="14.1" customHeight="1">
      <c r="A163" s="7"/>
      <c r="B163" s="8">
        <f t="shared" si="100"/>
        <v>1799.4583333336691</v>
      </c>
      <c r="C163" s="9"/>
      <c r="D163" s="9"/>
      <c r="E163" s="9"/>
      <c r="F163" s="10">
        <f t="shared" si="115"/>
        <v>125.66666666666661</v>
      </c>
      <c r="G163" s="10">
        <f t="shared" si="114"/>
        <v>126.47972972972973</v>
      </c>
      <c r="H163" s="11"/>
      <c r="I163" s="10"/>
      <c r="J163" s="10"/>
      <c r="K163" s="27"/>
      <c r="L163" s="31">
        <f t="shared" si="97"/>
        <v>1799.4583333336691</v>
      </c>
      <c r="M163" s="30">
        <f t="shared" si="116"/>
        <v>2.7083453903582382</v>
      </c>
      <c r="N163" s="13"/>
      <c r="O163" s="14"/>
      <c r="P163" s="47">
        <f t="shared" si="101"/>
        <v>1821.714489630026</v>
      </c>
      <c r="Q163" s="47">
        <f t="shared" si="102"/>
        <v>1821.8323622830792</v>
      </c>
      <c r="R163" s="47">
        <f t="shared" si="98"/>
        <v>2.3594382664732558</v>
      </c>
      <c r="S163" s="47">
        <f t="shared" si="105"/>
        <v>2.2754544187711447</v>
      </c>
      <c r="T163" s="88">
        <f t="shared" si="106"/>
        <v>3.6908604720575555</v>
      </c>
      <c r="U163" s="48"/>
      <c r="V163" s="33"/>
      <c r="W163" s="33"/>
      <c r="X163" s="35">
        <f t="shared" si="120"/>
        <v>4</v>
      </c>
      <c r="Y163" s="61">
        <f t="shared" si="121"/>
        <v>3.6908604720575555</v>
      </c>
      <c r="Z163" s="61">
        <f t="shared" si="122"/>
        <v>3.6908604720575555</v>
      </c>
      <c r="AA163" s="68"/>
      <c r="AB163" s="61">
        <f t="shared" si="111"/>
        <v>-0.39553747743004919</v>
      </c>
      <c r="AC163" s="61">
        <f t="shared" si="112"/>
        <v>-0.432</v>
      </c>
      <c r="AD163" s="61"/>
      <c r="AE163" s="84"/>
      <c r="AF163" s="61"/>
      <c r="AG163" s="44"/>
      <c r="AH163" s="15"/>
      <c r="AI163" s="47">
        <f t="shared" si="103"/>
        <v>1891.0236098900784</v>
      </c>
      <c r="AJ163" s="47">
        <f t="shared" si="104"/>
        <v>1891.3772278492377</v>
      </c>
      <c r="AK163" s="47">
        <f t="shared" si="99"/>
        <v>4.7121818038970229</v>
      </c>
      <c r="AL163" s="47">
        <f t="shared" si="107"/>
        <v>4.702732433014984</v>
      </c>
      <c r="AM163" s="88">
        <f t="shared" si="108"/>
        <v>0.20093362777138246</v>
      </c>
      <c r="AN163" s="48"/>
      <c r="AO163" s="15"/>
      <c r="AP163" s="15"/>
      <c r="AQ163" s="35">
        <f t="shared" si="117"/>
        <v>4</v>
      </c>
      <c r="AR163" s="61" t="str">
        <f t="shared" si="118"/>
        <v xml:space="preserve"> </v>
      </c>
      <c r="AS163" s="61">
        <f t="shared" si="119"/>
        <v>12.126431538424431</v>
      </c>
      <c r="AT163" s="68"/>
      <c r="AU163" s="61">
        <f t="shared" si="109"/>
        <v>0.98797880107878888</v>
      </c>
      <c r="AV163" s="61">
        <f t="shared" si="110"/>
        <v>0.55000000000000004</v>
      </c>
      <c r="AW163" s="61"/>
      <c r="AX163" s="61"/>
      <c r="AY163" s="44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70"/>
      <c r="BM163" s="15"/>
      <c r="BN163" s="15"/>
      <c r="BO163" s="73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</row>
    <row r="164" spans="1:78" s="1" customFormat="1" ht="14.1" customHeight="1">
      <c r="A164" s="7"/>
      <c r="B164" s="8">
        <f t="shared" si="100"/>
        <v>1799.5416666670023</v>
      </c>
      <c r="C164" s="9"/>
      <c r="D164" s="9"/>
      <c r="E164" s="9"/>
      <c r="F164" s="10">
        <v>126</v>
      </c>
      <c r="G164" s="10">
        <f t="shared" si="114"/>
        <v>126.70270270270271</v>
      </c>
      <c r="H164" s="11"/>
      <c r="I164" s="10"/>
      <c r="J164" s="10"/>
      <c r="K164" s="27"/>
      <c r="L164" s="31">
        <f t="shared" si="97"/>
        <v>1799.5416666670023</v>
      </c>
      <c r="M164" s="30">
        <f t="shared" si="116"/>
        <v>2.7131199722206145</v>
      </c>
      <c r="N164" s="13"/>
      <c r="O164" s="14"/>
      <c r="P164" s="47">
        <f t="shared" si="101"/>
        <v>1821.9502349361321</v>
      </c>
      <c r="Q164" s="47">
        <f t="shared" si="102"/>
        <v>1822.0681075891853</v>
      </c>
      <c r="R164" s="47">
        <f t="shared" si="98"/>
        <v>2.3333465398275819</v>
      </c>
      <c r="S164" s="47">
        <f t="shared" si="105"/>
        <v>2.2741224438507959</v>
      </c>
      <c r="T164" s="88">
        <f t="shared" si="106"/>
        <v>2.6042615311645756</v>
      </c>
      <c r="U164" s="48"/>
      <c r="V164" s="33"/>
      <c r="W164" s="33"/>
      <c r="X164" s="35">
        <f t="shared" si="120"/>
        <v>5</v>
      </c>
      <c r="Y164" s="61" t="str">
        <f t="shared" si="121"/>
        <v xml:space="preserve"> </v>
      </c>
      <c r="Z164" s="61">
        <f t="shared" si="122"/>
        <v>3.6908604720575555</v>
      </c>
      <c r="AA164" s="68"/>
      <c r="AB164" s="61">
        <f t="shared" si="111"/>
        <v>0.28736888901370039</v>
      </c>
      <c r="AC164" s="61">
        <f t="shared" si="112"/>
        <v>-0.432</v>
      </c>
      <c r="AD164" s="61"/>
      <c r="AE164" s="84"/>
      <c r="AF164" s="61"/>
      <c r="AG164" s="44"/>
      <c r="AH164" s="15"/>
      <c r="AI164" s="47">
        <f t="shared" si="103"/>
        <v>1891.7308458083967</v>
      </c>
      <c r="AJ164" s="47">
        <f t="shared" si="104"/>
        <v>1892.0844637675559</v>
      </c>
      <c r="AK164" s="47">
        <f t="shared" si="99"/>
        <v>5.1561722300763115</v>
      </c>
      <c r="AL164" s="47">
        <f t="shared" si="107"/>
        <v>4.5985341362704037</v>
      </c>
      <c r="AM164" s="88">
        <f t="shared" si="108"/>
        <v>12.126431538424431</v>
      </c>
      <c r="AN164" s="48"/>
      <c r="AO164" s="15"/>
      <c r="AP164" s="15"/>
      <c r="AQ164" s="35">
        <f t="shared" si="117"/>
        <v>5</v>
      </c>
      <c r="AR164" s="61">
        <f t="shared" si="118"/>
        <v>12.126431538424431</v>
      </c>
      <c r="AS164" s="61">
        <f t="shared" si="119"/>
        <v>12.126431538424431</v>
      </c>
      <c r="AT164" s="68"/>
      <c r="AU164" s="61">
        <f t="shared" si="109"/>
        <v>0.85620383392395805</v>
      </c>
      <c r="AV164" s="61">
        <f t="shared" si="110"/>
        <v>0.55000000000000004</v>
      </c>
      <c r="AW164" s="61"/>
      <c r="AX164" s="61"/>
      <c r="AY164" s="44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70"/>
      <c r="BM164" s="15"/>
      <c r="BN164" s="15"/>
      <c r="BO164" s="73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</row>
    <row r="165" spans="1:78" s="1" customFormat="1" ht="14.1" customHeight="1">
      <c r="A165" s="7"/>
      <c r="B165" s="8">
        <f t="shared" si="100"/>
        <v>1799.6250000003356</v>
      </c>
      <c r="C165" s="9"/>
      <c r="D165" s="9"/>
      <c r="E165" s="9"/>
      <c r="F165" s="10">
        <f>F164+0.25</f>
        <v>126.25</v>
      </c>
      <c r="G165" s="10">
        <f t="shared" si="114"/>
        <v>126.97522522522522</v>
      </c>
      <c r="H165" s="11"/>
      <c r="I165" s="10"/>
      <c r="J165" s="10"/>
      <c r="K165" s="27"/>
      <c r="L165" s="31">
        <f t="shared" si="97"/>
        <v>1799.6250000003356</v>
      </c>
      <c r="M165" s="30">
        <f t="shared" si="116"/>
        <v>2.7189555722746297</v>
      </c>
      <c r="N165" s="13"/>
      <c r="O165" s="14"/>
      <c r="P165" s="47">
        <f t="shared" si="101"/>
        <v>1822.1859802422382</v>
      </c>
      <c r="Q165" s="47">
        <f t="shared" si="102"/>
        <v>1822.3038528952914</v>
      </c>
      <c r="R165" s="47">
        <f t="shared" si="98"/>
        <v>2.3109821958911607</v>
      </c>
      <c r="S165" s="47">
        <f t="shared" si="105"/>
        <v>2.2658393521928186</v>
      </c>
      <c r="T165" s="88">
        <f t="shared" si="106"/>
        <v>1.9923232269160707</v>
      </c>
      <c r="U165" s="48"/>
      <c r="V165" s="33"/>
      <c r="W165" s="33"/>
      <c r="X165" s="35">
        <f t="shared" si="120"/>
        <v>6</v>
      </c>
      <c r="Y165" s="61" t="str">
        <f t="shared" si="121"/>
        <v xml:space="preserve"> </v>
      </c>
      <c r="Z165" s="61">
        <f t="shared" si="122"/>
        <v>3.6908604720575555</v>
      </c>
      <c r="AA165" s="68"/>
      <c r="AB165" s="61">
        <f t="shared" si="111"/>
        <v>0.8358121585383893</v>
      </c>
      <c r="AC165" s="61">
        <f t="shared" si="112"/>
        <v>-0.432</v>
      </c>
      <c r="AD165" s="61"/>
      <c r="AE165" s="84"/>
      <c r="AF165" s="61"/>
      <c r="AG165" s="44"/>
      <c r="AH165" s="15"/>
      <c r="AI165" s="47">
        <f t="shared" si="103"/>
        <v>1892.4380817267149</v>
      </c>
      <c r="AJ165" s="47">
        <f t="shared" si="104"/>
        <v>1892.7916996858742</v>
      </c>
      <c r="AK165" s="47">
        <f t="shared" si="99"/>
        <v>4.9571273341416964</v>
      </c>
      <c r="AL165" s="47">
        <f t="shared" si="107"/>
        <v>4.5158056299037579</v>
      </c>
      <c r="AM165" s="88">
        <f t="shared" si="108"/>
        <v>9.7728232879532584</v>
      </c>
      <c r="AN165" s="48"/>
      <c r="AO165" s="15"/>
      <c r="AP165" s="15"/>
      <c r="AQ165" s="35">
        <f t="shared" si="117"/>
        <v>6</v>
      </c>
      <c r="AR165" s="61" t="str">
        <f t="shared" si="118"/>
        <v xml:space="preserve"> </v>
      </c>
      <c r="AS165" s="61">
        <f t="shared" si="119"/>
        <v>12.126431538424431</v>
      </c>
      <c r="AT165" s="68"/>
      <c r="AU165" s="61">
        <f t="shared" si="109"/>
        <v>0.32380157723045466</v>
      </c>
      <c r="AV165" s="61">
        <f t="shared" si="110"/>
        <v>0.55000000000000004</v>
      </c>
      <c r="AW165" s="61"/>
      <c r="AX165" s="61"/>
      <c r="AY165" s="44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70"/>
      <c r="BM165" s="15"/>
      <c r="BN165" s="15"/>
      <c r="BO165" s="73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</row>
    <row r="166" spans="1:78" s="1" customFormat="1" ht="14.1" customHeight="1">
      <c r="A166" s="7"/>
      <c r="B166" s="8">
        <f t="shared" si="100"/>
        <v>1799.7083333336689</v>
      </c>
      <c r="C166" s="9"/>
      <c r="D166" s="9"/>
      <c r="E166" s="9"/>
      <c r="F166" s="10">
        <f t="shared" ref="F166:F175" si="123">F165+0.25</f>
        <v>126.5</v>
      </c>
      <c r="G166" s="10">
        <f t="shared" si="114"/>
        <v>127.29729729729729</v>
      </c>
      <c r="H166" s="11"/>
      <c r="I166" s="10"/>
      <c r="J166" s="10"/>
      <c r="K166" s="27"/>
      <c r="L166" s="31">
        <f t="shared" si="97"/>
        <v>1799.7083333336689</v>
      </c>
      <c r="M166" s="30">
        <f t="shared" si="116"/>
        <v>2.7258521905202846</v>
      </c>
      <c r="N166" s="13"/>
      <c r="O166" s="14"/>
      <c r="P166" s="47">
        <f t="shared" si="101"/>
        <v>1822.4217255483443</v>
      </c>
      <c r="Q166" s="47">
        <f t="shared" si="102"/>
        <v>1822.5395982013974</v>
      </c>
      <c r="R166" s="47">
        <f t="shared" si="98"/>
        <v>2.2140700404582199</v>
      </c>
      <c r="S166" s="47">
        <f t="shared" si="105"/>
        <v>2.2492731706454574</v>
      </c>
      <c r="T166" s="88">
        <f t="shared" si="106"/>
        <v>-1.5650891428690028</v>
      </c>
      <c r="U166" s="48"/>
      <c r="V166" s="33"/>
      <c r="W166" s="33"/>
      <c r="X166" s="35">
        <f t="shared" si="120"/>
        <v>7</v>
      </c>
      <c r="Y166" s="61" t="str">
        <f t="shared" si="121"/>
        <v xml:space="preserve"> </v>
      </c>
      <c r="Z166" s="61">
        <f t="shared" si="122"/>
        <v>3.6908604720575555</v>
      </c>
      <c r="AA166" s="68"/>
      <c r="AB166" s="61">
        <f t="shared" si="111"/>
        <v>0.99316963006555192</v>
      </c>
      <c r="AC166" s="61">
        <f t="shared" si="112"/>
        <v>-0.432</v>
      </c>
      <c r="AD166" s="61"/>
      <c r="AE166" s="84"/>
      <c r="AF166" s="61"/>
      <c r="AG166" s="44"/>
      <c r="AH166" s="15"/>
      <c r="AI166" s="47">
        <f t="shared" si="103"/>
        <v>1893.1453176450332</v>
      </c>
      <c r="AJ166" s="47">
        <f t="shared" si="104"/>
        <v>1893.4989356041924</v>
      </c>
      <c r="AK166" s="47">
        <f t="shared" si="99"/>
        <v>3.9608393008531237</v>
      </c>
      <c r="AL166" s="47">
        <f t="shared" si="107"/>
        <v>4.3525327140609171</v>
      </c>
      <c r="AM166" s="88">
        <f t="shared" si="108"/>
        <v>-8.9992066444997025</v>
      </c>
      <c r="AN166" s="48"/>
      <c r="AO166" s="15"/>
      <c r="AP166" s="15"/>
      <c r="AQ166" s="35">
        <f t="shared" si="117"/>
        <v>7</v>
      </c>
      <c r="AR166" s="61" t="str">
        <f t="shared" si="118"/>
        <v xml:space="preserve"> </v>
      </c>
      <c r="AS166" s="61">
        <f t="shared" si="119"/>
        <v>12.126431538424431</v>
      </c>
      <c r="AT166" s="68"/>
      <c r="AU166" s="61">
        <f t="shared" si="109"/>
        <v>-0.360111036102851</v>
      </c>
      <c r="AV166" s="61">
        <f t="shared" si="110"/>
        <v>0.55000000000000004</v>
      </c>
      <c r="AW166" s="61"/>
      <c r="AX166" s="61"/>
      <c r="AY166" s="44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70"/>
      <c r="BM166" s="15"/>
      <c r="BN166" s="15"/>
      <c r="BO166" s="73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</row>
    <row r="167" spans="1:78" s="1" customFormat="1" ht="14.1" customHeight="1">
      <c r="A167" s="7"/>
      <c r="B167" s="8">
        <f t="shared" si="100"/>
        <v>1799.7916666670021</v>
      </c>
      <c r="C167" s="9"/>
      <c r="D167" s="9"/>
      <c r="E167" s="9"/>
      <c r="F167" s="10">
        <f t="shared" si="123"/>
        <v>126.75</v>
      </c>
      <c r="G167" s="10">
        <f t="shared" si="114"/>
        <v>127.66891891891892</v>
      </c>
      <c r="H167" s="11"/>
      <c r="I167" s="10"/>
      <c r="J167" s="10"/>
      <c r="K167" s="27"/>
      <c r="L167" s="31">
        <f t="shared" si="97"/>
        <v>1799.7916666670021</v>
      </c>
      <c r="M167" s="30">
        <f t="shared" si="116"/>
        <v>2.7338098269575783</v>
      </c>
      <c r="N167" s="13"/>
      <c r="O167" s="14"/>
      <c r="P167" s="47">
        <f t="shared" si="101"/>
        <v>1822.6574708544504</v>
      </c>
      <c r="Q167" s="47">
        <f t="shared" si="102"/>
        <v>1822.7753435075035</v>
      </c>
      <c r="R167" s="47">
        <f t="shared" si="98"/>
        <v>2.2066152558363847</v>
      </c>
      <c r="S167" s="47">
        <f t="shared" si="105"/>
        <v>2.2318786827081643</v>
      </c>
      <c r="T167" s="88">
        <f t="shared" si="106"/>
        <v>-1.1319354885868993</v>
      </c>
      <c r="U167" s="48"/>
      <c r="V167" s="33"/>
      <c r="W167" s="33"/>
      <c r="X167" s="35">
        <f t="shared" si="120"/>
        <v>8</v>
      </c>
      <c r="Y167" s="61" t="str">
        <f t="shared" si="121"/>
        <v xml:space="preserve"> </v>
      </c>
      <c r="Z167" s="61">
        <f t="shared" si="122"/>
        <v>2.6042615311645756</v>
      </c>
      <c r="AA167" s="68"/>
      <c r="AB167" s="61">
        <f t="shared" si="111"/>
        <v>0.68581199383410385</v>
      </c>
      <c r="AC167" s="61">
        <f t="shared" si="112"/>
        <v>-0.432</v>
      </c>
      <c r="AD167" s="61"/>
      <c r="AE167" s="84"/>
      <c r="AF167" s="61"/>
      <c r="AG167" s="44"/>
      <c r="AH167" s="15"/>
      <c r="AI167" s="47">
        <f t="shared" si="103"/>
        <v>1893.8525535633514</v>
      </c>
      <c r="AJ167" s="47">
        <f t="shared" si="104"/>
        <v>1894.2061715225107</v>
      </c>
      <c r="AK167" s="47">
        <f t="shared" si="99"/>
        <v>3.8492215955354419</v>
      </c>
      <c r="AL167" s="47">
        <f t="shared" si="107"/>
        <v>4.204109520159788</v>
      </c>
      <c r="AM167" s="88">
        <f t="shared" si="108"/>
        <v>-8.4414528908575583</v>
      </c>
      <c r="AN167" s="48"/>
      <c r="AO167" s="15"/>
      <c r="AP167" s="15"/>
      <c r="AQ167" s="35">
        <f t="shared" si="117"/>
        <v>8</v>
      </c>
      <c r="AR167" s="61" t="str">
        <f t="shared" si="118"/>
        <v xml:space="preserve"> </v>
      </c>
      <c r="AS167" s="61">
        <f t="shared" si="119"/>
        <v>12.126431538424431</v>
      </c>
      <c r="AT167" s="68"/>
      <c r="AU167" s="61">
        <f t="shared" si="109"/>
        <v>-0.87552369345526815</v>
      </c>
      <c r="AV167" s="61">
        <f t="shared" si="110"/>
        <v>0.55000000000000004</v>
      </c>
      <c r="AW167" s="61"/>
      <c r="AX167" s="61"/>
      <c r="AY167" s="44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70"/>
      <c r="BM167" s="15"/>
      <c r="BN167" s="15"/>
      <c r="BO167" s="73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</row>
    <row r="168" spans="1:78" s="1" customFormat="1" ht="14.1" customHeight="1">
      <c r="A168" s="7"/>
      <c r="B168" s="8">
        <f t="shared" si="100"/>
        <v>1799.8750000003354</v>
      </c>
      <c r="C168" s="9"/>
      <c r="D168" s="9"/>
      <c r="E168" s="9"/>
      <c r="F168" s="10">
        <f t="shared" si="123"/>
        <v>127</v>
      </c>
      <c r="G168" s="10">
        <f t="shared" si="114"/>
        <v>128.09009009009006</v>
      </c>
      <c r="H168" s="11"/>
      <c r="I168" s="10"/>
      <c r="J168" s="10"/>
      <c r="K168" s="27"/>
      <c r="L168" s="31">
        <f t="shared" si="97"/>
        <v>1799.8750000003354</v>
      </c>
      <c r="M168" s="30">
        <f t="shared" si="116"/>
        <v>2.7428284815865105</v>
      </c>
      <c r="N168" s="13"/>
      <c r="O168" s="14"/>
      <c r="P168" s="47">
        <f t="shared" si="101"/>
        <v>1822.8932161605564</v>
      </c>
      <c r="Q168" s="47">
        <f t="shared" si="102"/>
        <v>1823.0110888136096</v>
      </c>
      <c r="R168" s="47">
        <f t="shared" si="98"/>
        <v>2.1767961302231886</v>
      </c>
      <c r="S168" s="47">
        <f t="shared" si="105"/>
        <v>2.2148983488631107</v>
      </c>
      <c r="T168" s="88">
        <f t="shared" si="106"/>
        <v>-1.7202694046649869</v>
      </c>
      <c r="U168" s="48"/>
      <c r="V168" s="33"/>
      <c r="W168" s="33"/>
      <c r="X168" s="35">
        <f t="shared" si="120"/>
        <v>9</v>
      </c>
      <c r="Y168" s="61" t="str">
        <f t="shared" si="121"/>
        <v xml:space="preserve"> </v>
      </c>
      <c r="Z168" s="61">
        <f t="shared" si="122"/>
        <v>1.9923232269160707</v>
      </c>
      <c r="AA168" s="68"/>
      <c r="AB168" s="61">
        <f t="shared" si="111"/>
        <v>5.7555303736398715E-2</v>
      </c>
      <c r="AC168" s="61">
        <f t="shared" si="112"/>
        <v>-0.432</v>
      </c>
      <c r="AD168" s="61"/>
      <c r="AE168" s="84"/>
      <c r="AF168" s="61"/>
      <c r="AG168" s="44"/>
      <c r="AH168" s="15"/>
      <c r="AI168" s="47">
        <f t="shared" si="103"/>
        <v>1894.5597894816697</v>
      </c>
      <c r="AJ168" s="47">
        <f t="shared" si="104"/>
        <v>1894.9134074408289</v>
      </c>
      <c r="AK168" s="47">
        <f t="shared" si="99"/>
        <v>3.6908622617388724</v>
      </c>
      <c r="AL168" s="47">
        <f t="shared" si="107"/>
        <v>4.1735874937099462</v>
      </c>
      <c r="AM168" s="88">
        <f t="shared" si="108"/>
        <v>-11.566194136305841</v>
      </c>
      <c r="AN168" s="48"/>
      <c r="AO168" s="15"/>
      <c r="AP168" s="15"/>
      <c r="AQ168" s="35">
        <f t="shared" si="117"/>
        <v>9</v>
      </c>
      <c r="AR168" s="61" t="str">
        <f t="shared" si="118"/>
        <v xml:space="preserve"> </v>
      </c>
      <c r="AS168" s="61">
        <f t="shared" si="119"/>
        <v>9.7728232879532584</v>
      </c>
      <c r="AT168" s="68"/>
      <c r="AU168" s="61">
        <f t="shared" si="109"/>
        <v>-0.98126908427800263</v>
      </c>
      <c r="AV168" s="61">
        <f t="shared" si="110"/>
        <v>0.55000000000000004</v>
      </c>
      <c r="AW168" s="61"/>
      <c r="AX168" s="61"/>
      <c r="AY168" s="44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70"/>
      <c r="BM168" s="15"/>
      <c r="BN168" s="15"/>
      <c r="BO168" s="73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</row>
    <row r="169" spans="1:78" s="1" customFormat="1" ht="14.1" customHeight="1">
      <c r="A169" s="7"/>
      <c r="B169" s="8">
        <f t="shared" si="100"/>
        <v>1799.9583333336686</v>
      </c>
      <c r="C169" s="9"/>
      <c r="D169" s="9"/>
      <c r="E169" s="9"/>
      <c r="F169" s="10">
        <f t="shared" si="123"/>
        <v>127.25</v>
      </c>
      <c r="G169" s="10">
        <f t="shared" si="114"/>
        <v>128.56081081081081</v>
      </c>
      <c r="H169" s="11"/>
      <c r="I169" s="10"/>
      <c r="J169" s="10"/>
      <c r="K169" s="27"/>
      <c r="L169" s="31">
        <f t="shared" si="97"/>
        <v>1799.9583333336686</v>
      </c>
      <c r="M169" s="30">
        <f t="shared" si="116"/>
        <v>2.7529081544070837</v>
      </c>
      <c r="N169" s="13"/>
      <c r="O169" s="14"/>
      <c r="P169" s="47">
        <f t="shared" si="101"/>
        <v>1823.1289614666625</v>
      </c>
      <c r="Q169" s="47">
        <f t="shared" si="102"/>
        <v>1823.2468341197157</v>
      </c>
      <c r="R169" s="47">
        <f t="shared" si="98"/>
        <v>2.1469770065307756</v>
      </c>
      <c r="S169" s="47">
        <f t="shared" si="105"/>
        <v>2.2082718768447851</v>
      </c>
      <c r="T169" s="88">
        <f t="shared" si="106"/>
        <v>-2.7756940147056763</v>
      </c>
      <c r="U169" s="48"/>
      <c r="V169" s="33"/>
      <c r="W169" s="33"/>
      <c r="X169" s="35">
        <f t="shared" si="120"/>
        <v>1</v>
      </c>
      <c r="Y169" s="61" t="str">
        <f t="shared" si="121"/>
        <v xml:space="preserve"> </v>
      </c>
      <c r="Z169" s="61">
        <f t="shared" si="122"/>
        <v>-1.1319354885868993</v>
      </c>
      <c r="AA169" s="68"/>
      <c r="AB169" s="61">
        <f t="shared" si="111"/>
        <v>-0.59763215263542513</v>
      </c>
      <c r="AC169" s="61">
        <f t="shared" si="112"/>
        <v>-0.432</v>
      </c>
      <c r="AD169" s="61"/>
      <c r="AE169" s="84"/>
      <c r="AF169" s="61"/>
      <c r="AG169" s="44"/>
      <c r="AH169" s="15"/>
      <c r="AI169" s="47">
        <f t="shared" si="103"/>
        <v>1895.2670253999879</v>
      </c>
      <c r="AJ169" s="47">
        <f t="shared" si="104"/>
        <v>1895.6206433591472</v>
      </c>
      <c r="AK169" s="47">
        <f t="shared" si="99"/>
        <v>4.1399778077880685</v>
      </c>
      <c r="AL169" s="47">
        <f t="shared" si="107"/>
        <v>4.1202774939997795</v>
      </c>
      <c r="AM169" s="88">
        <f t="shared" si="108"/>
        <v>0.47813075252765014</v>
      </c>
      <c r="AN169" s="48"/>
      <c r="AO169" s="15"/>
      <c r="AP169" s="15"/>
      <c r="AQ169" s="35">
        <f t="shared" si="117"/>
        <v>1</v>
      </c>
      <c r="AR169" s="61">
        <f t="shared" si="118"/>
        <v>0.47813075252765014</v>
      </c>
      <c r="AS169" s="61">
        <f t="shared" si="119"/>
        <v>0.47813075252765014</v>
      </c>
      <c r="AT169" s="68"/>
      <c r="AU169" s="61">
        <f t="shared" si="109"/>
        <v>-0.62786776497596386</v>
      </c>
      <c r="AV169" s="61">
        <f t="shared" si="110"/>
        <v>0.55000000000000004</v>
      </c>
      <c r="AW169" s="61"/>
      <c r="AX169" s="61"/>
      <c r="AY169" s="44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70"/>
      <c r="BM169" s="15"/>
      <c r="BN169" s="15"/>
      <c r="BO169" s="73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</row>
    <row r="170" spans="1:78" s="1" customFormat="1" ht="14.1" customHeight="1">
      <c r="A170" s="7"/>
      <c r="B170" s="8">
        <f t="shared" si="100"/>
        <v>1800.0416666670019</v>
      </c>
      <c r="C170" s="9"/>
      <c r="D170" s="9"/>
      <c r="E170" s="9"/>
      <c r="F170" s="10">
        <f t="shared" si="123"/>
        <v>127.5</v>
      </c>
      <c r="G170" s="10">
        <f t="shared" si="114"/>
        <v>129.08108108108109</v>
      </c>
      <c r="H170" s="11"/>
      <c r="I170" s="10"/>
      <c r="J170" s="10"/>
      <c r="K170" s="27"/>
      <c r="L170" s="31">
        <f t="shared" si="97"/>
        <v>1800.0416666670019</v>
      </c>
      <c r="M170" s="30">
        <f t="shared" si="116"/>
        <v>2.7640488454192953</v>
      </c>
      <c r="N170" s="13"/>
      <c r="O170" s="14"/>
      <c r="P170" s="47">
        <f t="shared" si="101"/>
        <v>1823.3647067727686</v>
      </c>
      <c r="Q170" s="47">
        <f t="shared" si="102"/>
        <v>1823.4825794258218</v>
      </c>
      <c r="R170" s="47">
        <f t="shared" si="98"/>
        <v>2.1469770065307756</v>
      </c>
      <c r="S170" s="47">
        <f t="shared" si="105"/>
        <v>2.2082718772754037</v>
      </c>
      <c r="T170" s="88">
        <f t="shared" si="106"/>
        <v>-2.7756940336646663</v>
      </c>
      <c r="U170" s="48"/>
      <c r="V170" s="33"/>
      <c r="W170" s="33"/>
      <c r="X170" s="35">
        <f t="shared" si="120"/>
        <v>2</v>
      </c>
      <c r="Y170" s="61" t="str">
        <f t="shared" si="121"/>
        <v xml:space="preserve"> </v>
      </c>
      <c r="Z170" s="61">
        <f t="shared" si="122"/>
        <v>0.93767247894580574</v>
      </c>
      <c r="AA170" s="68"/>
      <c r="AB170" s="61">
        <f t="shared" si="111"/>
        <v>-0.97318088284772453</v>
      </c>
      <c r="AC170" s="61">
        <f t="shared" si="112"/>
        <v>-0.432</v>
      </c>
      <c r="AD170" s="61"/>
      <c r="AE170" s="84"/>
      <c r="AF170" s="61"/>
      <c r="AG170" s="44"/>
      <c r="AH170" s="15"/>
      <c r="AI170" s="47">
        <f t="shared" si="103"/>
        <v>1895.9742613183062</v>
      </c>
      <c r="AJ170" s="47">
        <f t="shared" si="104"/>
        <v>1896.3278792774654</v>
      </c>
      <c r="AK170" s="47">
        <f t="shared" si="99"/>
        <v>3.6762575734257461</v>
      </c>
      <c r="AL170" s="47">
        <f t="shared" si="107"/>
        <v>4.2265281703069082</v>
      </c>
      <c r="AM170" s="88">
        <f t="shared" si="108"/>
        <v>-13.019447042777054</v>
      </c>
      <c r="AN170" s="48"/>
      <c r="AO170" s="15"/>
      <c r="AP170" s="15"/>
      <c r="AQ170" s="35">
        <f t="shared" si="117"/>
        <v>2</v>
      </c>
      <c r="AR170" s="61" t="str">
        <f t="shared" si="118"/>
        <v xml:space="preserve"> </v>
      </c>
      <c r="AS170" s="61">
        <f t="shared" si="119"/>
        <v>0.47813075252765014</v>
      </c>
      <c r="AT170" s="68"/>
      <c r="AU170" s="61">
        <f t="shared" si="109"/>
        <v>1.9319859531248582E-2</v>
      </c>
      <c r="AV170" s="61">
        <f t="shared" si="110"/>
        <v>0.55000000000000004</v>
      </c>
      <c r="AW170" s="61"/>
      <c r="AX170" s="61"/>
      <c r="AY170" s="44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70"/>
      <c r="BM170" s="15"/>
      <c r="BN170" s="15"/>
      <c r="BO170" s="73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</row>
    <row r="171" spans="1:78" s="1" customFormat="1" ht="14.1" customHeight="1">
      <c r="A171" s="7"/>
      <c r="B171" s="8">
        <f t="shared" si="100"/>
        <v>1800.1250000003351</v>
      </c>
      <c r="C171" s="9"/>
      <c r="D171" s="9"/>
      <c r="E171" s="9"/>
      <c r="F171" s="10">
        <f t="shared" si="123"/>
        <v>127.75</v>
      </c>
      <c r="G171" s="10">
        <f t="shared" si="114"/>
        <v>129.56531531531533</v>
      </c>
      <c r="H171" s="11"/>
      <c r="I171" s="10"/>
      <c r="J171" s="10"/>
      <c r="K171" s="27"/>
      <c r="L171" s="31">
        <f t="shared" si="97"/>
        <v>1800.1250000003351</v>
      </c>
      <c r="M171" s="30">
        <f t="shared" si="116"/>
        <v>2.7744178868375871</v>
      </c>
      <c r="N171" s="13"/>
      <c r="O171" s="14"/>
      <c r="P171" s="47">
        <f t="shared" si="101"/>
        <v>1823.6004520788747</v>
      </c>
      <c r="Q171" s="47">
        <f t="shared" si="102"/>
        <v>1823.7183247319279</v>
      </c>
      <c r="R171" s="47">
        <f t="shared" si="98"/>
        <v>2.1917057026021389</v>
      </c>
      <c r="S171" s="47">
        <f t="shared" si="105"/>
        <v>2.2194540494705768</v>
      </c>
      <c r="T171" s="88">
        <f t="shared" si="106"/>
        <v>-1.2502329964910408</v>
      </c>
      <c r="U171" s="48"/>
      <c r="V171" s="33"/>
      <c r="W171" s="33"/>
      <c r="X171" s="35">
        <f t="shared" si="120"/>
        <v>3</v>
      </c>
      <c r="Y171" s="61" t="str">
        <f t="shared" si="121"/>
        <v xml:space="preserve"> </v>
      </c>
      <c r="Z171" s="61">
        <f t="shared" si="122"/>
        <v>1.6578615012052156</v>
      </c>
      <c r="AA171" s="68"/>
      <c r="AB171" s="61">
        <f t="shared" si="111"/>
        <v>-0.89336746227478359</v>
      </c>
      <c r="AC171" s="61">
        <f t="shared" si="112"/>
        <v>-0.432</v>
      </c>
      <c r="AD171" s="61"/>
      <c r="AE171" s="84"/>
      <c r="AF171" s="61"/>
      <c r="AG171" s="44"/>
      <c r="AH171" s="15"/>
      <c r="AI171" s="47">
        <f t="shared" si="103"/>
        <v>1896.6814972366244</v>
      </c>
      <c r="AJ171" s="47">
        <f t="shared" si="104"/>
        <v>1897.0351151957836</v>
      </c>
      <c r="AK171" s="47">
        <f t="shared" si="99"/>
        <v>3.6943457739818109</v>
      </c>
      <c r="AL171" s="47">
        <f t="shared" si="107"/>
        <v>4.4611508491771854</v>
      </c>
      <c r="AM171" s="88">
        <f t="shared" si="108"/>
        <v>-17.18850361979587</v>
      </c>
      <c r="AN171" s="48"/>
      <c r="AO171" s="15"/>
      <c r="AP171" s="15"/>
      <c r="AQ171" s="35">
        <f t="shared" si="117"/>
        <v>3</v>
      </c>
      <c r="AR171" s="61" t="str">
        <f t="shared" si="118"/>
        <v xml:space="preserve"> </v>
      </c>
      <c r="AS171" s="61">
        <f t="shared" si="119"/>
        <v>8.793586659789753</v>
      </c>
      <c r="AT171" s="68"/>
      <c r="AU171" s="61">
        <f t="shared" si="109"/>
        <v>0.65746750704745793</v>
      </c>
      <c r="AV171" s="61">
        <f t="shared" si="110"/>
        <v>0.55000000000000004</v>
      </c>
      <c r="AW171" s="61"/>
      <c r="AX171" s="61"/>
      <c r="AY171" s="44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70"/>
      <c r="BM171" s="15"/>
      <c r="BN171" s="15"/>
      <c r="BO171" s="73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</row>
    <row r="172" spans="1:78" s="1" customFormat="1" ht="14.1" customHeight="1">
      <c r="A172" s="7"/>
      <c r="B172" s="8">
        <f t="shared" si="100"/>
        <v>1800.2083333336684</v>
      </c>
      <c r="C172" s="9"/>
      <c r="D172" s="9"/>
      <c r="E172" s="9"/>
      <c r="F172" s="10">
        <f t="shared" si="123"/>
        <v>128</v>
      </c>
      <c r="G172" s="10">
        <f t="shared" si="114"/>
        <v>129.98423423423421</v>
      </c>
      <c r="H172" s="11"/>
      <c r="I172" s="10"/>
      <c r="J172" s="10"/>
      <c r="K172" s="27"/>
      <c r="L172" s="31">
        <f t="shared" si="97"/>
        <v>1800.2083333336684</v>
      </c>
      <c r="M172" s="30">
        <f t="shared" si="116"/>
        <v>2.7833883133668995</v>
      </c>
      <c r="N172" s="13"/>
      <c r="O172" s="14"/>
      <c r="P172" s="47">
        <f t="shared" si="101"/>
        <v>1823.8361973849808</v>
      </c>
      <c r="Q172" s="47">
        <f t="shared" si="102"/>
        <v>1823.9540700380339</v>
      </c>
      <c r="R172" s="47">
        <f t="shared" si="98"/>
        <v>2.2066152618677664</v>
      </c>
      <c r="S172" s="47">
        <f t="shared" si="105"/>
        <v>2.2343636117239121</v>
      </c>
      <c r="T172" s="88">
        <f t="shared" si="106"/>
        <v>-1.2418905190966889</v>
      </c>
      <c r="U172" s="48"/>
      <c r="V172" s="33"/>
      <c r="W172" s="33"/>
      <c r="X172" s="35">
        <f t="shared" si="120"/>
        <v>4</v>
      </c>
      <c r="Y172" s="61" t="str">
        <f t="shared" si="121"/>
        <v xml:space="preserve"> </v>
      </c>
      <c r="Z172" s="61">
        <f t="shared" si="122"/>
        <v>1.6578615012052156</v>
      </c>
      <c r="AA172" s="68"/>
      <c r="AB172" s="61">
        <f t="shared" si="111"/>
        <v>-0.39553747743017342</v>
      </c>
      <c r="AC172" s="61">
        <f t="shared" si="112"/>
        <v>-0.432</v>
      </c>
      <c r="AD172" s="61"/>
      <c r="AE172" s="84"/>
      <c r="AF172" s="61"/>
      <c r="AG172" s="44"/>
      <c r="AH172" s="15"/>
      <c r="AI172" s="47">
        <f t="shared" si="103"/>
        <v>1897.3887331549427</v>
      </c>
      <c r="AJ172" s="47">
        <f t="shared" si="104"/>
        <v>1897.7423511141019</v>
      </c>
      <c r="AK172" s="47">
        <f t="shared" si="99"/>
        <v>4.4374835658484448</v>
      </c>
      <c r="AL172" s="47">
        <f t="shared" si="107"/>
        <v>4.6540593007794797</v>
      </c>
      <c r="AM172" s="88">
        <f t="shared" si="108"/>
        <v>-4.6534803476776077</v>
      </c>
      <c r="AN172" s="48"/>
      <c r="AO172" s="15"/>
      <c r="AP172" s="15"/>
      <c r="AQ172" s="35">
        <f t="shared" si="117"/>
        <v>4</v>
      </c>
      <c r="AR172" s="61" t="str">
        <f t="shared" si="118"/>
        <v xml:space="preserve"> </v>
      </c>
      <c r="AS172" s="61">
        <f t="shared" si="119"/>
        <v>8.793586659789753</v>
      </c>
      <c r="AT172" s="68"/>
      <c r="AU172" s="61">
        <f t="shared" si="109"/>
        <v>0.98797880107876357</v>
      </c>
      <c r="AV172" s="61">
        <f t="shared" si="110"/>
        <v>0.55000000000000004</v>
      </c>
      <c r="AW172" s="61"/>
      <c r="AX172" s="61"/>
      <c r="AY172" s="44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70"/>
      <c r="BM172" s="15"/>
      <c r="BN172" s="15"/>
      <c r="BO172" s="73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</row>
    <row r="173" spans="1:78" s="1" customFormat="1" ht="14.1" customHeight="1">
      <c r="A173" s="7"/>
      <c r="B173" s="8">
        <f t="shared" si="100"/>
        <v>1800.2916666670017</v>
      </c>
      <c r="C173" s="9"/>
      <c r="D173" s="9"/>
      <c r="E173" s="9"/>
      <c r="F173" s="10">
        <f t="shared" si="123"/>
        <v>128.25</v>
      </c>
      <c r="G173" s="10">
        <f t="shared" si="114"/>
        <v>130.33783783783784</v>
      </c>
      <c r="H173" s="11"/>
      <c r="I173" s="10"/>
      <c r="J173" s="10"/>
      <c r="K173" s="27"/>
      <c r="L173" s="31">
        <f t="shared" si="97"/>
        <v>1800.2916666670017</v>
      </c>
      <c r="M173" s="30">
        <f t="shared" si="116"/>
        <v>2.790960125007234</v>
      </c>
      <c r="N173" s="13"/>
      <c r="O173" s="14"/>
      <c r="P173" s="47">
        <f t="shared" si="101"/>
        <v>1824.0719426910869</v>
      </c>
      <c r="Q173" s="47">
        <f t="shared" si="102"/>
        <v>1824.18981534414</v>
      </c>
      <c r="R173" s="47">
        <f t="shared" si="98"/>
        <v>2.273708291662659</v>
      </c>
      <c r="S173" s="47">
        <f t="shared" si="105"/>
        <v>2.2525864088424696</v>
      </c>
      <c r="T173" s="88">
        <f t="shared" si="106"/>
        <v>0.93767247894580574</v>
      </c>
      <c r="U173" s="48"/>
      <c r="V173" s="33"/>
      <c r="W173" s="33"/>
      <c r="X173" s="35">
        <f t="shared" si="120"/>
        <v>5</v>
      </c>
      <c r="Y173" s="61" t="str">
        <f t="shared" si="121"/>
        <v xml:space="preserve"> </v>
      </c>
      <c r="Z173" s="61">
        <f t="shared" si="122"/>
        <v>2.0953759408384176</v>
      </c>
      <c r="AA173" s="68"/>
      <c r="AB173" s="61">
        <f t="shared" si="111"/>
        <v>0.28736888901346191</v>
      </c>
      <c r="AC173" s="61">
        <f t="shared" si="112"/>
        <v>-0.432</v>
      </c>
      <c r="AD173" s="61"/>
      <c r="AE173" s="84"/>
      <c r="AF173" s="61"/>
      <c r="AG173" s="44"/>
      <c r="AH173" s="15"/>
      <c r="AI173" s="47">
        <f t="shared" si="103"/>
        <v>1898.0959690732609</v>
      </c>
      <c r="AJ173" s="47">
        <f t="shared" si="104"/>
        <v>1898.4495870324201</v>
      </c>
      <c r="AK173" s="47">
        <f t="shared" si="99"/>
        <v>4.6763822326848121</v>
      </c>
      <c r="AL173" s="47">
        <f t="shared" si="107"/>
        <v>5.0597143513429552</v>
      </c>
      <c r="AM173" s="88">
        <f t="shared" si="108"/>
        <v>-7.5761612620759644</v>
      </c>
      <c r="AN173" s="48"/>
      <c r="AO173" s="15"/>
      <c r="AP173" s="15"/>
      <c r="AQ173" s="35">
        <f t="shared" si="117"/>
        <v>5</v>
      </c>
      <c r="AR173" s="61" t="str">
        <f t="shared" si="118"/>
        <v xml:space="preserve"> </v>
      </c>
      <c r="AS173" s="61">
        <f t="shared" si="119"/>
        <v>8.793586659789753</v>
      </c>
      <c r="AT173" s="68"/>
      <c r="AU173" s="61">
        <f t="shared" si="109"/>
        <v>0.85620383392404265</v>
      </c>
      <c r="AV173" s="61">
        <f t="shared" si="110"/>
        <v>0.55000000000000004</v>
      </c>
      <c r="AW173" s="61"/>
      <c r="AX173" s="61"/>
      <c r="AY173" s="44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70"/>
      <c r="BM173" s="15"/>
      <c r="BN173" s="15"/>
      <c r="BO173" s="73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</row>
    <row r="174" spans="1:78" s="1" customFormat="1" ht="14.1" customHeight="1">
      <c r="A174" s="7"/>
      <c r="B174" s="8">
        <f t="shared" si="100"/>
        <v>1800.3750000003349</v>
      </c>
      <c r="C174" s="9"/>
      <c r="D174" s="9"/>
      <c r="E174" s="9"/>
      <c r="F174" s="10">
        <f t="shared" si="123"/>
        <v>128.5</v>
      </c>
      <c r="G174" s="10">
        <f t="shared" si="114"/>
        <v>130.62612612612614</v>
      </c>
      <c r="H174" s="11"/>
      <c r="I174" s="10"/>
      <c r="J174" s="10"/>
      <c r="K174" s="27"/>
      <c r="L174" s="31">
        <f t="shared" si="97"/>
        <v>1800.3750000003349</v>
      </c>
      <c r="M174" s="30">
        <f t="shared" si="116"/>
        <v>2.7971333217585896</v>
      </c>
      <c r="N174" s="13"/>
      <c r="O174" s="14"/>
      <c r="P174" s="47">
        <f t="shared" si="101"/>
        <v>1824.3076879971929</v>
      </c>
      <c r="Q174" s="47">
        <f t="shared" si="102"/>
        <v>1824.4255606502461</v>
      </c>
      <c r="R174" s="47">
        <f t="shared" si="98"/>
        <v>2.3109821997667286</v>
      </c>
      <c r="S174" s="47">
        <f t="shared" si="105"/>
        <v>2.2732941315505939</v>
      </c>
      <c r="T174" s="88">
        <f t="shared" si="106"/>
        <v>1.6578615012052156</v>
      </c>
      <c r="U174" s="48"/>
      <c r="V174" s="33"/>
      <c r="W174" s="33"/>
      <c r="X174" s="35">
        <f t="shared" si="120"/>
        <v>6</v>
      </c>
      <c r="Y174" s="61" t="str">
        <f t="shared" si="121"/>
        <v xml:space="preserve"> </v>
      </c>
      <c r="Z174" s="61">
        <f t="shared" si="122"/>
        <v>2.1691972272090521</v>
      </c>
      <c r="AA174" s="68"/>
      <c r="AB174" s="61">
        <f t="shared" si="111"/>
        <v>0.83581215853831503</v>
      </c>
      <c r="AC174" s="61">
        <f t="shared" si="112"/>
        <v>-0.432</v>
      </c>
      <c r="AD174" s="61"/>
      <c r="AE174" s="84"/>
      <c r="AF174" s="61"/>
      <c r="AG174" s="44"/>
      <c r="AH174" s="15"/>
      <c r="AI174" s="47">
        <f t="shared" si="103"/>
        <v>1898.8032049915792</v>
      </c>
      <c r="AJ174" s="47">
        <f t="shared" si="104"/>
        <v>1899.1568229507384</v>
      </c>
      <c r="AK174" s="47">
        <f t="shared" si="99"/>
        <v>5.913383420905844</v>
      </c>
      <c r="AL174" s="47">
        <f t="shared" si="107"/>
        <v>5.435415452748777</v>
      </c>
      <c r="AM174" s="88">
        <f t="shared" si="108"/>
        <v>8.793586659789753</v>
      </c>
      <c r="AN174" s="48"/>
      <c r="AO174" s="15"/>
      <c r="AP174" s="15"/>
      <c r="AQ174" s="35">
        <f t="shared" si="117"/>
        <v>6</v>
      </c>
      <c r="AR174" s="61" t="str">
        <f t="shared" si="118"/>
        <v xml:space="preserve"> </v>
      </c>
      <c r="AS174" s="61">
        <f t="shared" si="119"/>
        <v>14.26131992914641</v>
      </c>
      <c r="AT174" s="68"/>
      <c r="AU174" s="61">
        <f t="shared" si="109"/>
        <v>0.32380157723060954</v>
      </c>
      <c r="AV174" s="61">
        <f t="shared" si="110"/>
        <v>0.55000000000000004</v>
      </c>
      <c r="AW174" s="61"/>
      <c r="AX174" s="61"/>
      <c r="AY174" s="44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70"/>
      <c r="BM174" s="15"/>
      <c r="BN174" s="15"/>
      <c r="BO174" s="73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</row>
    <row r="175" spans="1:78" s="1" customFormat="1" ht="14.1" customHeight="1">
      <c r="A175" s="7"/>
      <c r="B175" s="8">
        <f t="shared" si="100"/>
        <v>1800.4583333336682</v>
      </c>
      <c r="C175" s="9"/>
      <c r="D175" s="9"/>
      <c r="E175" s="9"/>
      <c r="F175" s="10">
        <f t="shared" si="123"/>
        <v>128.75</v>
      </c>
      <c r="G175" s="10">
        <f t="shared" si="114"/>
        <v>130.84909909909913</v>
      </c>
      <c r="H175" s="11"/>
      <c r="I175" s="10"/>
      <c r="J175" s="10"/>
      <c r="K175" s="27"/>
      <c r="L175" s="31">
        <f t="shared" si="97"/>
        <v>1800.4583333336682</v>
      </c>
      <c r="M175" s="30">
        <f t="shared" si="116"/>
        <v>2.8019079036209664</v>
      </c>
      <c r="N175" s="13"/>
      <c r="O175" s="14"/>
      <c r="P175" s="47">
        <f t="shared" si="101"/>
        <v>1824.543433303299</v>
      </c>
      <c r="Q175" s="47">
        <f t="shared" si="102"/>
        <v>1824.6613059563522</v>
      </c>
      <c r="R175" s="47">
        <f t="shared" si="98"/>
        <v>2.3147095902147772</v>
      </c>
      <c r="S175" s="47">
        <f t="shared" si="105"/>
        <v>2.286547073100675</v>
      </c>
      <c r="T175" s="88">
        <f t="shared" si="106"/>
        <v>1.2316613747169525</v>
      </c>
      <c r="U175" s="48"/>
      <c r="V175" s="33"/>
      <c r="W175" s="33"/>
      <c r="X175" s="35">
        <f t="shared" si="120"/>
        <v>7</v>
      </c>
      <c r="Y175" s="61" t="str">
        <f t="shared" si="121"/>
        <v xml:space="preserve"> </v>
      </c>
      <c r="Z175" s="61">
        <f t="shared" si="122"/>
        <v>2.1691972272090521</v>
      </c>
      <c r="AA175" s="68"/>
      <c r="AB175" s="61">
        <f t="shared" si="111"/>
        <v>0.99316963006556769</v>
      </c>
      <c r="AC175" s="61">
        <f t="shared" si="112"/>
        <v>-0.432</v>
      </c>
      <c r="AD175" s="61"/>
      <c r="AE175" s="84"/>
      <c r="AF175" s="61"/>
      <c r="AG175" s="44"/>
      <c r="AH175" s="15"/>
      <c r="AI175" s="47">
        <f t="shared" si="103"/>
        <v>1899.5104409098974</v>
      </c>
      <c r="AJ175" s="47">
        <f t="shared" si="104"/>
        <v>1899.8640588690566</v>
      </c>
      <c r="AK175" s="47">
        <f t="shared" si="99"/>
        <v>6.0724434106856258</v>
      </c>
      <c r="AL175" s="47">
        <f t="shared" si="107"/>
        <v>5.9020422041432266</v>
      </c>
      <c r="AM175" s="88">
        <f t="shared" si="108"/>
        <v>2.8871566933692527</v>
      </c>
      <c r="AN175" s="48"/>
      <c r="AO175" s="15"/>
      <c r="AP175" s="15"/>
      <c r="AQ175" s="35">
        <f t="shared" si="117"/>
        <v>7</v>
      </c>
      <c r="AR175" s="61" t="str">
        <f t="shared" si="118"/>
        <v xml:space="preserve"> </v>
      </c>
      <c r="AS175" s="61">
        <f t="shared" si="119"/>
        <v>14.26131992914641</v>
      </c>
      <c r="AT175" s="68"/>
      <c r="AU175" s="61">
        <f t="shared" si="109"/>
        <v>-0.36011103610269835</v>
      </c>
      <c r="AV175" s="61">
        <f t="shared" si="110"/>
        <v>0.55000000000000004</v>
      </c>
      <c r="AW175" s="61"/>
      <c r="AX175" s="61"/>
      <c r="AY175" s="44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70"/>
      <c r="BM175" s="15"/>
      <c r="BN175" s="15"/>
      <c r="BO175" s="73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</row>
    <row r="176" spans="1:78" s="1" customFormat="1" ht="14.1" customHeight="1">
      <c r="A176" s="7"/>
      <c r="B176" s="8">
        <f t="shared" si="100"/>
        <v>1800.5416666670014</v>
      </c>
      <c r="C176" s="9"/>
      <c r="D176" s="9"/>
      <c r="E176" s="9"/>
      <c r="F176" s="10">
        <v>129</v>
      </c>
      <c r="G176" s="10">
        <f t="shared" si="114"/>
        <v>131.00675675675674</v>
      </c>
      <c r="H176" s="11"/>
      <c r="I176" s="10"/>
      <c r="J176" s="10"/>
      <c r="K176" s="27"/>
      <c r="L176" s="31">
        <f t="shared" si="97"/>
        <v>1800.5416666670014</v>
      </c>
      <c r="M176" s="30">
        <f t="shared" si="116"/>
        <v>2.8052838705943626</v>
      </c>
      <c r="N176" s="13"/>
      <c r="O176" s="14"/>
      <c r="P176" s="47">
        <f t="shared" si="101"/>
        <v>1824.7791786094051</v>
      </c>
      <c r="Q176" s="47">
        <f t="shared" si="102"/>
        <v>1824.8970512624583</v>
      </c>
      <c r="R176" s="47">
        <f t="shared" si="98"/>
        <v>2.3408013161163965</v>
      </c>
      <c r="S176" s="47">
        <f t="shared" si="105"/>
        <v>2.2927593875288035</v>
      </c>
      <c r="T176" s="88">
        <f t="shared" si="106"/>
        <v>2.0953759408384176</v>
      </c>
      <c r="U176" s="48"/>
      <c r="V176" s="33"/>
      <c r="W176" s="33"/>
      <c r="X176" s="35">
        <f t="shared" si="120"/>
        <v>8</v>
      </c>
      <c r="Y176" s="61" t="str">
        <f t="shared" si="121"/>
        <v xml:space="preserve"> </v>
      </c>
      <c r="Z176" s="61">
        <f t="shared" si="122"/>
        <v>2.1691972272090521</v>
      </c>
      <c r="AA176" s="68"/>
      <c r="AB176" s="61">
        <f t="shared" si="111"/>
        <v>0.68581199383428504</v>
      </c>
      <c r="AC176" s="61">
        <f t="shared" si="112"/>
        <v>-0.432</v>
      </c>
      <c r="AD176" s="61"/>
      <c r="AE176" s="84"/>
      <c r="AF176" s="61"/>
      <c r="AG176" s="44"/>
      <c r="AH176" s="15"/>
      <c r="AI176" s="47">
        <f t="shared" si="103"/>
        <v>1900.2176768282156</v>
      </c>
      <c r="AJ176" s="47">
        <f t="shared" si="104"/>
        <v>1900.5712947873749</v>
      </c>
      <c r="AK176" s="47">
        <f t="shared" si="99"/>
        <v>5.5853976599560937</v>
      </c>
      <c r="AL176" s="47">
        <f t="shared" si="107"/>
        <v>6.2424494296036874</v>
      </c>
      <c r="AM176" s="88">
        <f t="shared" si="108"/>
        <v>-10.525544132270337</v>
      </c>
      <c r="AN176" s="48"/>
      <c r="AO176" s="15"/>
      <c r="AP176" s="15"/>
      <c r="AQ176" s="35">
        <f t="shared" si="117"/>
        <v>8</v>
      </c>
      <c r="AR176" s="61" t="str">
        <f t="shared" si="118"/>
        <v xml:space="preserve"> </v>
      </c>
      <c r="AS176" s="61">
        <f t="shared" si="119"/>
        <v>14.26131992914641</v>
      </c>
      <c r="AT176" s="68"/>
      <c r="AU176" s="61">
        <f t="shared" si="109"/>
        <v>-0.8755236934551891</v>
      </c>
      <c r="AV176" s="61">
        <f t="shared" si="110"/>
        <v>0.55000000000000004</v>
      </c>
      <c r="AW176" s="61"/>
      <c r="AX176" s="61"/>
      <c r="AY176" s="44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70"/>
      <c r="BM176" s="15"/>
      <c r="BN176" s="15"/>
      <c r="BO176" s="73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</row>
    <row r="177" spans="1:78" s="1" customFormat="1" ht="14.1" customHeight="1">
      <c r="A177" s="7"/>
      <c r="B177" s="8">
        <f t="shared" si="100"/>
        <v>1800.6250000003347</v>
      </c>
      <c r="C177" s="9"/>
      <c r="D177" s="9"/>
      <c r="E177" s="9"/>
      <c r="F177" s="10">
        <f>F176+(13/12)</f>
        <v>130.08333333333334</v>
      </c>
      <c r="G177" s="10">
        <f t="shared" si="114"/>
        <v>131.09909909909911</v>
      </c>
      <c r="H177" s="11"/>
      <c r="I177" s="10"/>
      <c r="J177" s="10"/>
      <c r="K177" s="27"/>
      <c r="L177" s="31">
        <f t="shared" si="97"/>
        <v>1800.6250000003347</v>
      </c>
      <c r="M177" s="30">
        <f t="shared" si="116"/>
        <v>2.8072612226787816</v>
      </c>
      <c r="N177" s="13"/>
      <c r="O177" s="14"/>
      <c r="P177" s="47">
        <f t="shared" si="101"/>
        <v>1825.0149239155112</v>
      </c>
      <c r="Q177" s="47">
        <f t="shared" si="102"/>
        <v>1825.1327965685643</v>
      </c>
      <c r="R177" s="47">
        <f t="shared" si="98"/>
        <v>2.3408013042902058</v>
      </c>
      <c r="S177" s="47">
        <f t="shared" si="105"/>
        <v>2.291102766604511</v>
      </c>
      <c r="T177" s="88">
        <f t="shared" si="106"/>
        <v>2.1691972272090521</v>
      </c>
      <c r="U177" s="48"/>
      <c r="V177" s="33"/>
      <c r="W177" s="33"/>
      <c r="X177" s="35">
        <f t="shared" si="120"/>
        <v>9</v>
      </c>
      <c r="Y177" s="61">
        <f t="shared" si="121"/>
        <v>2.1691972272090521</v>
      </c>
      <c r="Z177" s="61">
        <f t="shared" si="122"/>
        <v>2.1691972272090521</v>
      </c>
      <c r="AA177" s="68"/>
      <c r="AB177" s="61">
        <f t="shared" si="111"/>
        <v>5.7555303736647238E-2</v>
      </c>
      <c r="AC177" s="61">
        <f t="shared" si="112"/>
        <v>-0.432</v>
      </c>
      <c r="AD177" s="61"/>
      <c r="AE177" s="84"/>
      <c r="AF177" s="61"/>
      <c r="AG177" s="44"/>
      <c r="AH177" s="15"/>
      <c r="AI177" s="47">
        <f t="shared" si="103"/>
        <v>1900.9249127465339</v>
      </c>
      <c r="AJ177" s="47">
        <f t="shared" si="104"/>
        <v>1901.2785307056931</v>
      </c>
      <c r="AK177" s="47">
        <f t="shared" si="99"/>
        <v>7.3417577168101502</v>
      </c>
      <c r="AL177" s="47">
        <f t="shared" si="107"/>
        <v>6.4254095098523134</v>
      </c>
      <c r="AM177" s="88">
        <f t="shared" si="108"/>
        <v>14.26131992914641</v>
      </c>
      <c r="AN177" s="48"/>
      <c r="AO177" s="15"/>
      <c r="AP177" s="15"/>
      <c r="AQ177" s="35">
        <f t="shared" si="117"/>
        <v>9</v>
      </c>
      <c r="AR177" s="61">
        <f t="shared" si="118"/>
        <v>14.26131992914641</v>
      </c>
      <c r="AS177" s="61">
        <f t="shared" si="119"/>
        <v>14.26131992914641</v>
      </c>
      <c r="AT177" s="68"/>
      <c r="AU177" s="61">
        <f t="shared" si="109"/>
        <v>-0.98126908427803416</v>
      </c>
      <c r="AV177" s="61">
        <f t="shared" si="110"/>
        <v>0.55000000000000004</v>
      </c>
      <c r="AW177" s="61"/>
      <c r="AX177" s="61"/>
      <c r="AY177" s="44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70"/>
      <c r="BM177" s="15"/>
      <c r="BN177" s="15"/>
      <c r="BO177" s="73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</row>
    <row r="178" spans="1:78" s="1" customFormat="1" ht="14.1" customHeight="1">
      <c r="A178" s="7"/>
      <c r="B178" s="8">
        <f t="shared" si="100"/>
        <v>1800.708333333668</v>
      </c>
      <c r="C178" s="9"/>
      <c r="D178" s="9"/>
      <c r="E178" s="9"/>
      <c r="F178" s="10">
        <f t="shared" ref="F178:F187" si="124">F177+(13/12)</f>
        <v>131.16666666666669</v>
      </c>
      <c r="G178" s="10">
        <f t="shared" si="114"/>
        <v>131.12612612612614</v>
      </c>
      <c r="H178" s="11"/>
      <c r="I178" s="10"/>
      <c r="J178" s="10"/>
      <c r="K178" s="27"/>
      <c r="L178" s="31">
        <f t="shared" si="97"/>
        <v>1800.708333333668</v>
      </c>
      <c r="M178" s="30">
        <f t="shared" si="116"/>
        <v>2.8078399598742214</v>
      </c>
      <c r="N178" s="13"/>
      <c r="O178" s="14"/>
      <c r="P178" s="47">
        <f t="shared" si="101"/>
        <v>1825.2506692216173</v>
      </c>
      <c r="Q178" s="47">
        <f t="shared" si="102"/>
        <v>1825.3685418746704</v>
      </c>
      <c r="R178" s="47">
        <f t="shared" si="98"/>
        <v>2.3333465109038976</v>
      </c>
      <c r="S178" s="47">
        <f t="shared" si="105"/>
        <v>2.2861329089118971</v>
      </c>
      <c r="T178" s="88">
        <f t="shared" si="106"/>
        <v>2.0652168475398192</v>
      </c>
      <c r="U178" s="48"/>
      <c r="V178" s="33"/>
      <c r="W178" s="33"/>
      <c r="X178" s="35">
        <f t="shared" si="120"/>
        <v>1</v>
      </c>
      <c r="Y178" s="61" t="str">
        <f t="shared" si="121"/>
        <v xml:space="preserve"> </v>
      </c>
      <c r="Z178" s="61">
        <f t="shared" si="122"/>
        <v>2.1691972272090521</v>
      </c>
      <c r="AA178" s="68"/>
      <c r="AB178" s="61">
        <f t="shared" si="111"/>
        <v>-0.59763215263531677</v>
      </c>
      <c r="AC178" s="61">
        <f t="shared" si="112"/>
        <v>-0.432</v>
      </c>
      <c r="AD178" s="61"/>
      <c r="AE178" s="84"/>
      <c r="AF178" s="61"/>
      <c r="AG178" s="44"/>
      <c r="AH178" s="15"/>
      <c r="AI178" s="47">
        <f t="shared" si="103"/>
        <v>1901.6321486648521</v>
      </c>
      <c r="AJ178" s="47">
        <f t="shared" si="104"/>
        <v>1901.9857666240114</v>
      </c>
      <c r="AK178" s="47">
        <f t="shared" si="99"/>
        <v>7.5212877204404665</v>
      </c>
      <c r="AL178" s="47">
        <f t="shared" si="107"/>
        <v>6.7349118387805165</v>
      </c>
      <c r="AM178" s="88">
        <f t="shared" si="108"/>
        <v>11.676112479036371</v>
      </c>
      <c r="AN178" s="48"/>
      <c r="AO178" s="15"/>
      <c r="AP178" s="15"/>
      <c r="AQ178" s="35">
        <f t="shared" si="117"/>
        <v>1</v>
      </c>
      <c r="AR178" s="61" t="str">
        <f t="shared" si="118"/>
        <v xml:space="preserve"> </v>
      </c>
      <c r="AS178" s="61">
        <f t="shared" si="119"/>
        <v>14.26131992914641</v>
      </c>
      <c r="AT178" s="68"/>
      <c r="AU178" s="61">
        <f t="shared" si="109"/>
        <v>-0.6278677649761023</v>
      </c>
      <c r="AV178" s="61">
        <f t="shared" si="110"/>
        <v>0.55000000000000004</v>
      </c>
      <c r="AW178" s="61"/>
      <c r="AX178" s="61"/>
      <c r="AY178" s="44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70"/>
      <c r="BM178" s="15"/>
      <c r="BN178" s="15"/>
      <c r="BO178" s="73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</row>
    <row r="179" spans="1:78" s="1" customFormat="1" ht="14.1" customHeight="1">
      <c r="A179" s="7"/>
      <c r="B179" s="8">
        <f t="shared" si="100"/>
        <v>1800.7916666670012</v>
      </c>
      <c r="C179" s="9"/>
      <c r="D179" s="9"/>
      <c r="E179" s="9"/>
      <c r="F179" s="10">
        <f t="shared" si="124"/>
        <v>132.25000000000003</v>
      </c>
      <c r="G179" s="10">
        <f t="shared" si="114"/>
        <v>131.08783783783784</v>
      </c>
      <c r="H179" s="11"/>
      <c r="I179" s="10"/>
      <c r="J179" s="10"/>
      <c r="K179" s="27"/>
      <c r="L179" s="31">
        <f t="shared" si="97"/>
        <v>1800.7916666670012</v>
      </c>
      <c r="M179" s="30">
        <f t="shared" si="116"/>
        <v>2.8070200821806814</v>
      </c>
      <c r="N179" s="13"/>
      <c r="O179" s="14"/>
      <c r="P179" s="47">
        <f t="shared" si="101"/>
        <v>1825.4864145277234</v>
      </c>
      <c r="Q179" s="47">
        <f t="shared" si="102"/>
        <v>1825.6042871807765</v>
      </c>
      <c r="R179" s="47">
        <f t="shared" si="98"/>
        <v>2.2662534804815029</v>
      </c>
      <c r="S179" s="47">
        <f t="shared" si="105"/>
        <v>2.2712233427112167</v>
      </c>
      <c r="T179" s="88">
        <f t="shared" si="106"/>
        <v>-0.21881873685664077</v>
      </c>
      <c r="U179" s="48"/>
      <c r="V179" s="33"/>
      <c r="W179" s="33"/>
      <c r="X179" s="35">
        <f t="shared" si="120"/>
        <v>2</v>
      </c>
      <c r="Y179" s="61" t="str">
        <f t="shared" si="121"/>
        <v xml:space="preserve"> </v>
      </c>
      <c r="Z179" s="61">
        <f t="shared" si="122"/>
        <v>2.1691972272090521</v>
      </c>
      <c r="AA179" s="68"/>
      <c r="AB179" s="61">
        <f t="shared" si="111"/>
        <v>-0.97318088284769333</v>
      </c>
      <c r="AC179" s="61">
        <f t="shared" si="112"/>
        <v>-0.432</v>
      </c>
      <c r="AD179" s="61"/>
      <c r="AE179" s="84"/>
      <c r="AF179" s="61"/>
      <c r="AG179" s="44"/>
      <c r="AH179" s="15"/>
      <c r="AI179" s="47">
        <f t="shared" si="103"/>
        <v>1902.3393845831704</v>
      </c>
      <c r="AJ179" s="47">
        <f t="shared" si="104"/>
        <v>1902.6930025423296</v>
      </c>
      <c r="AK179" s="47">
        <f t="shared" si="99"/>
        <v>7.875898335975787</v>
      </c>
      <c r="AL179" s="47">
        <f t="shared" si="107"/>
        <v>7.0282092741298881</v>
      </c>
      <c r="AM179" s="88">
        <f t="shared" si="108"/>
        <v>12.061238201402947</v>
      </c>
      <c r="AN179" s="48"/>
      <c r="AO179" s="15"/>
      <c r="AP179" s="15"/>
      <c r="AQ179" s="35">
        <f t="shared" si="117"/>
        <v>2</v>
      </c>
      <c r="AR179" s="61" t="str">
        <f t="shared" si="118"/>
        <v xml:space="preserve"> </v>
      </c>
      <c r="AS179" s="61">
        <f t="shared" si="119"/>
        <v>14.26131992914641</v>
      </c>
      <c r="AT179" s="68"/>
      <c r="AU179" s="61">
        <f t="shared" si="109"/>
        <v>1.9319859531056527E-2</v>
      </c>
      <c r="AV179" s="61">
        <f t="shared" si="110"/>
        <v>0.55000000000000004</v>
      </c>
      <c r="AW179" s="61"/>
      <c r="AX179" s="61"/>
      <c r="AY179" s="44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70"/>
      <c r="BM179" s="15"/>
      <c r="BN179" s="15"/>
      <c r="BO179" s="73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</row>
    <row r="180" spans="1:78" s="1" customFormat="1" ht="14.1" customHeight="1">
      <c r="A180" s="7"/>
      <c r="B180" s="8">
        <f t="shared" si="100"/>
        <v>1800.8750000003345</v>
      </c>
      <c r="C180" s="9"/>
      <c r="D180" s="9"/>
      <c r="E180" s="9"/>
      <c r="F180" s="10">
        <f t="shared" si="124"/>
        <v>133.33333333333337</v>
      </c>
      <c r="G180" s="10">
        <f t="shared" si="114"/>
        <v>130.98423423423424</v>
      </c>
      <c r="H180" s="11"/>
      <c r="I180" s="10"/>
      <c r="J180" s="10"/>
      <c r="K180" s="27"/>
      <c r="L180" s="31">
        <f t="shared" si="97"/>
        <v>1800.8750000003345</v>
      </c>
      <c r="M180" s="30">
        <f t="shared" si="116"/>
        <v>2.8048015895981635</v>
      </c>
      <c r="N180" s="13"/>
      <c r="O180" s="14"/>
      <c r="P180" s="47">
        <f t="shared" si="101"/>
        <v>1825.7221598338294</v>
      </c>
      <c r="Q180" s="47">
        <f t="shared" si="102"/>
        <v>1825.8400324868826</v>
      </c>
      <c r="R180" s="47">
        <f t="shared" si="98"/>
        <v>2.2476165324552992</v>
      </c>
      <c r="S180" s="47">
        <f t="shared" si="105"/>
        <v>2.2534146939021626</v>
      </c>
      <c r="T180" s="88">
        <f t="shared" si="106"/>
        <v>-0.25730556663864368</v>
      </c>
      <c r="U180" s="48"/>
      <c r="V180" s="33"/>
      <c r="W180" s="33"/>
      <c r="X180" s="35">
        <f t="shared" si="120"/>
        <v>3</v>
      </c>
      <c r="Y180" s="61" t="str">
        <f t="shared" si="121"/>
        <v xml:space="preserve"> </v>
      </c>
      <c r="Z180" s="61">
        <f t="shared" si="122"/>
        <v>2.1691972272090521</v>
      </c>
      <c r="AA180" s="68"/>
      <c r="AB180" s="61">
        <f t="shared" si="111"/>
        <v>-0.89336746227489539</v>
      </c>
      <c r="AC180" s="61">
        <f t="shared" si="112"/>
        <v>-0.432</v>
      </c>
      <c r="AD180" s="61"/>
      <c r="AE180" s="84"/>
      <c r="AF180" s="61"/>
      <c r="AG180" s="44"/>
      <c r="AH180" s="15"/>
      <c r="AI180" s="47">
        <f t="shared" si="103"/>
        <v>1903.0466205014886</v>
      </c>
      <c r="AJ180" s="47">
        <f t="shared" si="104"/>
        <v>1903.4002384606479</v>
      </c>
      <c r="AK180" s="47">
        <f t="shared" si="99"/>
        <v>6.7580108031259547</v>
      </c>
      <c r="AL180" s="47">
        <f t="shared" si="107"/>
        <v>7.3653418728252609</v>
      </c>
      <c r="AM180" s="88">
        <f t="shared" si="108"/>
        <v>-8.24579605652902</v>
      </c>
      <c r="AN180" s="48"/>
      <c r="AO180" s="15"/>
      <c r="AP180" s="15"/>
      <c r="AQ180" s="35">
        <f t="shared" si="117"/>
        <v>3</v>
      </c>
      <c r="AR180" s="61" t="str">
        <f t="shared" si="118"/>
        <v xml:space="preserve"> </v>
      </c>
      <c r="AS180" s="61">
        <f t="shared" si="119"/>
        <v>14.26131992914641</v>
      </c>
      <c r="AT180" s="68"/>
      <c r="AU180" s="61">
        <f t="shared" si="109"/>
        <v>0.65746750704732382</v>
      </c>
      <c r="AV180" s="61">
        <f t="shared" si="110"/>
        <v>0.55000000000000004</v>
      </c>
      <c r="AW180" s="61"/>
      <c r="AX180" s="61"/>
      <c r="AY180" s="44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70"/>
      <c r="BM180" s="15"/>
      <c r="BN180" s="15"/>
      <c r="BO180" s="73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</row>
    <row r="181" spans="1:78" s="1" customFormat="1" ht="14.1" customHeight="1">
      <c r="A181" s="7"/>
      <c r="B181" s="8">
        <f t="shared" si="100"/>
        <v>1800.9583333336677</v>
      </c>
      <c r="C181" s="9"/>
      <c r="D181" s="9"/>
      <c r="E181" s="9"/>
      <c r="F181" s="10">
        <f t="shared" si="124"/>
        <v>134.41666666666671</v>
      </c>
      <c r="G181" s="10">
        <f t="shared" si="114"/>
        <v>130.81531531531533</v>
      </c>
      <c r="H181" s="11"/>
      <c r="I181" s="10"/>
      <c r="J181" s="10"/>
      <c r="K181" s="27"/>
      <c r="L181" s="31">
        <f t="shared" si="97"/>
        <v>1800.9583333336677</v>
      </c>
      <c r="M181" s="30">
        <f t="shared" si="116"/>
        <v>2.8011844821266663</v>
      </c>
      <c r="N181" s="13"/>
      <c r="O181" s="14"/>
      <c r="P181" s="47">
        <f t="shared" si="101"/>
        <v>1825.9579051399355</v>
      </c>
      <c r="Q181" s="47">
        <f t="shared" si="102"/>
        <v>1826.0757777929887</v>
      </c>
      <c r="R181" s="47">
        <f t="shared" si="98"/>
        <v>2.1917056735491287</v>
      </c>
      <c r="S181" s="47">
        <f t="shared" si="105"/>
        <v>2.2351918920227347</v>
      </c>
      <c r="T181" s="88">
        <f t="shared" si="106"/>
        <v>-1.9455250633650611</v>
      </c>
      <c r="U181" s="48"/>
      <c r="V181" s="33"/>
      <c r="W181" s="33"/>
      <c r="X181" s="35">
        <f t="shared" si="120"/>
        <v>4</v>
      </c>
      <c r="Y181" s="61" t="str">
        <f t="shared" si="121"/>
        <v xml:space="preserve"> </v>
      </c>
      <c r="Z181" s="61">
        <f t="shared" si="122"/>
        <v>2.0652168475398192</v>
      </c>
      <c r="AA181" s="68"/>
      <c r="AB181" s="61">
        <f t="shared" si="111"/>
        <v>-0.3955374774302976</v>
      </c>
      <c r="AC181" s="61">
        <f t="shared" si="112"/>
        <v>-0.432</v>
      </c>
      <c r="AD181" s="61"/>
      <c r="AE181" s="84"/>
      <c r="AF181" s="61"/>
      <c r="AG181" s="44"/>
      <c r="AH181" s="15"/>
      <c r="AI181" s="47">
        <f t="shared" si="103"/>
        <v>1903.7538564198069</v>
      </c>
      <c r="AJ181" s="47">
        <f t="shared" si="104"/>
        <v>1904.1074743789661</v>
      </c>
      <c r="AK181" s="47">
        <f t="shared" si="99"/>
        <v>6.0841242880860866</v>
      </c>
      <c r="AL181" s="47">
        <f t="shared" si="107"/>
        <v>7.7350953717999253</v>
      </c>
      <c r="AM181" s="88">
        <f t="shared" si="108"/>
        <v>-21.343900809973647</v>
      </c>
      <c r="AN181" s="48"/>
      <c r="AO181" s="15"/>
      <c r="AP181" s="15"/>
      <c r="AQ181" s="35">
        <f t="shared" si="117"/>
        <v>4</v>
      </c>
      <c r="AR181" s="61" t="str">
        <f t="shared" si="118"/>
        <v xml:space="preserve"> </v>
      </c>
      <c r="AS181" s="61">
        <f t="shared" si="119"/>
        <v>18.980291567737019</v>
      </c>
      <c r="AT181" s="68"/>
      <c r="AU181" s="61">
        <f t="shared" si="109"/>
        <v>0.98797880107873615</v>
      </c>
      <c r="AV181" s="61">
        <f t="shared" si="110"/>
        <v>0.55000000000000004</v>
      </c>
      <c r="AW181" s="61"/>
      <c r="AX181" s="61"/>
      <c r="AY181" s="44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70"/>
      <c r="BM181" s="15"/>
      <c r="BN181" s="15"/>
      <c r="BO181" s="73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</row>
    <row r="182" spans="1:78" s="1" customFormat="1" ht="14.1" customHeight="1">
      <c r="A182" s="7"/>
      <c r="B182" s="8">
        <f t="shared" si="100"/>
        <v>1801.041666667001</v>
      </c>
      <c r="C182" s="9"/>
      <c r="D182" s="9"/>
      <c r="E182" s="9"/>
      <c r="F182" s="10">
        <f t="shared" si="124"/>
        <v>135.50000000000006</v>
      </c>
      <c r="G182" s="10">
        <f t="shared" si="114"/>
        <v>130.58108108108109</v>
      </c>
      <c r="H182" s="11"/>
      <c r="I182" s="10"/>
      <c r="J182" s="10"/>
      <c r="K182" s="27"/>
      <c r="L182" s="31">
        <f t="shared" si="97"/>
        <v>1801.041666667001</v>
      </c>
      <c r="M182" s="30">
        <f t="shared" si="116"/>
        <v>2.7961687597661902</v>
      </c>
      <c r="N182" s="13"/>
      <c r="O182" s="14"/>
      <c r="P182" s="47">
        <f t="shared" si="101"/>
        <v>1826.1936504460416</v>
      </c>
      <c r="Q182" s="47">
        <f t="shared" si="102"/>
        <v>1826.3115230990948</v>
      </c>
      <c r="R182" s="47">
        <f t="shared" si="98"/>
        <v>2.2289795724291341</v>
      </c>
      <c r="S182" s="47">
        <f t="shared" si="105"/>
        <v>2.2173832466947876</v>
      </c>
      <c r="T182" s="88">
        <f t="shared" si="106"/>
        <v>0.52297345312912746</v>
      </c>
      <c r="U182" s="48"/>
      <c r="V182" s="33"/>
      <c r="W182" s="33"/>
      <c r="X182" s="35">
        <f t="shared" si="120"/>
        <v>5</v>
      </c>
      <c r="Y182" s="61">
        <f t="shared" si="121"/>
        <v>0.52297345312912746</v>
      </c>
      <c r="Z182" s="61">
        <f t="shared" si="122"/>
        <v>0.52297345312912746</v>
      </c>
      <c r="AA182" s="68"/>
      <c r="AB182" s="61">
        <f t="shared" si="111"/>
        <v>0.28736888901333241</v>
      </c>
      <c r="AC182" s="61">
        <f t="shared" si="112"/>
        <v>-0.432</v>
      </c>
      <c r="AD182" s="61"/>
      <c r="AE182" s="84"/>
      <c r="AF182" s="61"/>
      <c r="AG182" s="44"/>
      <c r="AH182" s="15"/>
      <c r="AI182" s="47">
        <f t="shared" si="103"/>
        <v>1904.4610923381251</v>
      </c>
      <c r="AJ182" s="47">
        <f t="shared" si="104"/>
        <v>1904.8147102972844</v>
      </c>
      <c r="AK182" s="47">
        <f t="shared" si="99"/>
        <v>7.4619031930386468</v>
      </c>
      <c r="AL182" s="47">
        <f t="shared" si="107"/>
        <v>7.6810756114995549</v>
      </c>
      <c r="AM182" s="88">
        <f t="shared" si="108"/>
        <v>-2.8534079020492764</v>
      </c>
      <c r="AN182" s="48"/>
      <c r="AO182" s="15"/>
      <c r="AP182" s="15"/>
      <c r="AQ182" s="35">
        <f t="shared" si="117"/>
        <v>5</v>
      </c>
      <c r="AR182" s="61" t="str">
        <f t="shared" si="118"/>
        <v xml:space="preserve"> </v>
      </c>
      <c r="AS182" s="61">
        <f t="shared" si="119"/>
        <v>18.980291567737019</v>
      </c>
      <c r="AT182" s="68"/>
      <c r="AU182" s="61">
        <f t="shared" si="109"/>
        <v>0.85620383392413457</v>
      </c>
      <c r="AV182" s="61">
        <f t="shared" si="110"/>
        <v>0.55000000000000004</v>
      </c>
      <c r="AW182" s="61"/>
      <c r="AX182" s="61"/>
      <c r="AY182" s="44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70"/>
      <c r="BM182" s="15"/>
      <c r="BN182" s="15"/>
      <c r="BO182" s="73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</row>
    <row r="183" spans="1:78" s="1" customFormat="1" ht="14.1" customHeight="1">
      <c r="A183" s="7"/>
      <c r="B183" s="8">
        <f t="shared" si="100"/>
        <v>1801.1250000003342</v>
      </c>
      <c r="C183" s="9"/>
      <c r="D183" s="9"/>
      <c r="E183" s="9"/>
      <c r="F183" s="10">
        <f t="shared" si="124"/>
        <v>136.5833333333334</v>
      </c>
      <c r="G183" s="10">
        <f t="shared" si="114"/>
        <v>130.34009009009009</v>
      </c>
      <c r="H183" s="11"/>
      <c r="I183" s="10"/>
      <c r="J183" s="10"/>
      <c r="K183" s="27"/>
      <c r="L183" s="31">
        <f t="shared" si="97"/>
        <v>1801.1250000003342</v>
      </c>
      <c r="M183" s="30">
        <f t="shared" si="116"/>
        <v>2.7910083531068541</v>
      </c>
      <c r="N183" s="13"/>
      <c r="O183" s="14"/>
      <c r="P183" s="47">
        <f t="shared" si="101"/>
        <v>1826.4293957521477</v>
      </c>
      <c r="Q183" s="47">
        <f t="shared" si="102"/>
        <v>1826.5472684052008</v>
      </c>
      <c r="R183" s="47">
        <f t="shared" si="98"/>
        <v>2.1767961039606054</v>
      </c>
      <c r="S183" s="47">
        <f t="shared" si="105"/>
        <v>2.1999887578296065</v>
      </c>
      <c r="T183" s="88">
        <f t="shared" si="106"/>
        <v>-1.0542169266301915</v>
      </c>
      <c r="U183" s="48"/>
      <c r="V183" s="33"/>
      <c r="W183" s="33"/>
      <c r="X183" s="35">
        <f t="shared" si="120"/>
        <v>6</v>
      </c>
      <c r="Y183" s="61" t="str">
        <f t="shared" si="121"/>
        <v xml:space="preserve"> </v>
      </c>
      <c r="Z183" s="61">
        <f t="shared" si="122"/>
        <v>0.52297345312912746</v>
      </c>
      <c r="AA183" s="68"/>
      <c r="AB183" s="61">
        <f t="shared" si="111"/>
        <v>0.83581215853817836</v>
      </c>
      <c r="AC183" s="61">
        <f t="shared" si="112"/>
        <v>-0.432</v>
      </c>
      <c r="AD183" s="61"/>
      <c r="AE183" s="84"/>
      <c r="AF183" s="61"/>
      <c r="AG183" s="44"/>
      <c r="AH183" s="15"/>
      <c r="AI183" s="47">
        <f t="shared" si="103"/>
        <v>1905.1683282564434</v>
      </c>
      <c r="AJ183" s="47">
        <f t="shared" si="104"/>
        <v>1905.5219462156026</v>
      </c>
      <c r="AK183" s="47">
        <f t="shared" si="99"/>
        <v>8.553060339050182</v>
      </c>
      <c r="AL183" s="47">
        <f t="shared" si="107"/>
        <v>7.6109448217043507</v>
      </c>
      <c r="AM183" s="88">
        <f t="shared" si="108"/>
        <v>12.378430528876949</v>
      </c>
      <c r="AN183" s="48"/>
      <c r="AO183" s="15"/>
      <c r="AP183" s="15"/>
      <c r="AQ183" s="35">
        <f t="shared" si="117"/>
        <v>6</v>
      </c>
      <c r="AR183" s="61" t="str">
        <f t="shared" si="118"/>
        <v xml:space="preserve"> </v>
      </c>
      <c r="AS183" s="61">
        <f t="shared" si="119"/>
        <v>18.980291567737019</v>
      </c>
      <c r="AT183" s="68"/>
      <c r="AU183" s="61">
        <f t="shared" si="109"/>
        <v>0.32380157723077779</v>
      </c>
      <c r="AV183" s="61">
        <f t="shared" si="110"/>
        <v>0.55000000000000004</v>
      </c>
      <c r="AW183" s="61"/>
      <c r="AX183" s="61"/>
      <c r="AY183" s="44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70"/>
      <c r="BM183" s="15"/>
      <c r="BN183" s="15"/>
      <c r="BO183" s="73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</row>
    <row r="184" spans="1:78" s="1" customFormat="1" ht="14.1" customHeight="1">
      <c r="A184" s="7"/>
      <c r="B184" s="8">
        <f t="shared" si="100"/>
        <v>1801.2083333336675</v>
      </c>
      <c r="C184" s="9"/>
      <c r="D184" s="9"/>
      <c r="E184" s="9"/>
      <c r="F184" s="10">
        <f t="shared" si="124"/>
        <v>137.66666666666674</v>
      </c>
      <c r="G184" s="10">
        <f t="shared" si="114"/>
        <v>130.09459459459458</v>
      </c>
      <c r="H184" s="11"/>
      <c r="I184" s="10"/>
      <c r="J184" s="10"/>
      <c r="K184" s="27"/>
      <c r="L184" s="31">
        <f t="shared" si="97"/>
        <v>1801.2083333336675</v>
      </c>
      <c r="M184" s="30">
        <f t="shared" si="116"/>
        <v>2.7857514902482778</v>
      </c>
      <c r="N184" s="13"/>
      <c r="O184" s="14"/>
      <c r="P184" s="47">
        <f t="shared" si="101"/>
        <v>1826.6651410582538</v>
      </c>
      <c r="Q184" s="47">
        <f t="shared" si="102"/>
        <v>1826.7830137113069</v>
      </c>
      <c r="R184" s="47">
        <f t="shared" si="98"/>
        <v>2.1544317509332962</v>
      </c>
      <c r="S184" s="47">
        <f t="shared" si="105"/>
        <v>2.1925339781217605</v>
      </c>
      <c r="T184" s="88">
        <f t="shared" si="106"/>
        <v>-1.73781695374704</v>
      </c>
      <c r="U184" s="48"/>
      <c r="V184" s="33"/>
      <c r="W184" s="33"/>
      <c r="X184" s="35">
        <f t="shared" si="120"/>
        <v>7</v>
      </c>
      <c r="Y184" s="61" t="str">
        <f t="shared" si="121"/>
        <v xml:space="preserve"> </v>
      </c>
      <c r="Z184" s="61">
        <f t="shared" si="122"/>
        <v>0.82486111057160638</v>
      </c>
      <c r="AA184" s="68"/>
      <c r="AB184" s="61">
        <f t="shared" si="111"/>
        <v>0.99316963006558345</v>
      </c>
      <c r="AC184" s="61">
        <f t="shared" si="112"/>
        <v>-0.432</v>
      </c>
      <c r="AD184" s="61"/>
      <c r="AE184" s="84"/>
      <c r="AF184" s="61"/>
      <c r="AG184" s="44"/>
      <c r="AH184" s="15"/>
      <c r="AI184" s="47">
        <f t="shared" si="103"/>
        <v>1905.8755641747616</v>
      </c>
      <c r="AJ184" s="47">
        <f t="shared" si="104"/>
        <v>1906.2291821339209</v>
      </c>
      <c r="AK184" s="47">
        <f t="shared" si="99"/>
        <v>9.1066367989439811</v>
      </c>
      <c r="AL184" s="47">
        <f t="shared" si="107"/>
        <v>7.6539035826445723</v>
      </c>
      <c r="AM184" s="88">
        <f t="shared" si="108"/>
        <v>18.980291567737019</v>
      </c>
      <c r="AN184" s="48"/>
      <c r="AO184" s="15"/>
      <c r="AP184" s="15"/>
      <c r="AQ184" s="35">
        <f t="shared" si="117"/>
        <v>7</v>
      </c>
      <c r="AR184" s="61">
        <f t="shared" si="118"/>
        <v>18.980291567737019</v>
      </c>
      <c r="AS184" s="61">
        <f t="shared" si="119"/>
        <v>18.980291567737019</v>
      </c>
      <c r="AT184" s="68"/>
      <c r="AU184" s="61">
        <f t="shared" si="109"/>
        <v>-0.36011103610253237</v>
      </c>
      <c r="AV184" s="61">
        <f t="shared" si="110"/>
        <v>0.55000000000000004</v>
      </c>
      <c r="AW184" s="61"/>
      <c r="AX184" s="61"/>
      <c r="AY184" s="44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70"/>
      <c r="BM184" s="15"/>
      <c r="BN184" s="15"/>
      <c r="BO184" s="73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</row>
    <row r="185" spans="1:78" s="1" customFormat="1" ht="14.1" customHeight="1">
      <c r="A185" s="7"/>
      <c r="B185" s="8">
        <f t="shared" si="100"/>
        <v>1801.2916666670008</v>
      </c>
      <c r="C185" s="9"/>
      <c r="D185" s="9"/>
      <c r="E185" s="9"/>
      <c r="F185" s="10">
        <f t="shared" si="124"/>
        <v>138.75000000000009</v>
      </c>
      <c r="G185" s="10">
        <f t="shared" si="114"/>
        <v>129.84459459459461</v>
      </c>
      <c r="H185" s="11"/>
      <c r="I185" s="10"/>
      <c r="J185" s="10"/>
      <c r="K185" s="27"/>
      <c r="L185" s="31">
        <f t="shared" si="97"/>
        <v>1801.2916666670008</v>
      </c>
      <c r="M185" s="30">
        <f t="shared" si="116"/>
        <v>2.7803981711904626</v>
      </c>
      <c r="N185" s="13"/>
      <c r="O185" s="14"/>
      <c r="P185" s="47">
        <f t="shared" si="101"/>
        <v>1826.9008863643598</v>
      </c>
      <c r="Q185" s="47">
        <f t="shared" si="102"/>
        <v>1827.018759017413</v>
      </c>
      <c r="R185" s="47">
        <f t="shared" si="98"/>
        <v>2.1767960992015429</v>
      </c>
      <c r="S185" s="47">
        <f t="shared" si="105"/>
        <v>2.1796951886279157</v>
      </c>
      <c r="T185" s="88">
        <f t="shared" si="106"/>
        <v>-0.13300435040174419</v>
      </c>
      <c r="U185" s="48"/>
      <c r="V185" s="33"/>
      <c r="W185" s="33"/>
      <c r="X185" s="35">
        <f t="shared" si="120"/>
        <v>8</v>
      </c>
      <c r="Y185" s="61" t="str">
        <f t="shared" si="121"/>
        <v xml:space="preserve"> </v>
      </c>
      <c r="Z185" s="61">
        <f t="shared" si="122"/>
        <v>2.3121393357810049</v>
      </c>
      <c r="AA185" s="68"/>
      <c r="AB185" s="61">
        <f t="shared" si="111"/>
        <v>0.6858119938343834</v>
      </c>
      <c r="AC185" s="61">
        <f t="shared" si="112"/>
        <v>-0.432</v>
      </c>
      <c r="AD185" s="61"/>
      <c r="AE185" s="84"/>
      <c r="AF185" s="61"/>
      <c r="AG185" s="44"/>
      <c r="AH185" s="15"/>
      <c r="AI185" s="47">
        <f t="shared" si="103"/>
        <v>1906.5828000930799</v>
      </c>
      <c r="AJ185" s="47">
        <f t="shared" si="104"/>
        <v>1906.9364180522391</v>
      </c>
      <c r="AK185" s="47">
        <f t="shared" si="99"/>
        <v>8.9131791507280695</v>
      </c>
      <c r="AL185" s="47">
        <f t="shared" si="107"/>
        <v>7.9195775381427911</v>
      </c>
      <c r="AM185" s="88">
        <f t="shared" si="108"/>
        <v>12.546144132055392</v>
      </c>
      <c r="AN185" s="48"/>
      <c r="AO185" s="15"/>
      <c r="AP185" s="15"/>
      <c r="AQ185" s="35">
        <f t="shared" si="117"/>
        <v>8</v>
      </c>
      <c r="AR185" s="61" t="str">
        <f t="shared" si="118"/>
        <v xml:space="preserve"> </v>
      </c>
      <c r="AS185" s="61">
        <f t="shared" si="119"/>
        <v>18.980291567737019</v>
      </c>
      <c r="AT185" s="68"/>
      <c r="AU185" s="61">
        <f t="shared" si="109"/>
        <v>-0.87552369345510317</v>
      </c>
      <c r="AV185" s="61">
        <f t="shared" si="110"/>
        <v>0.55000000000000004</v>
      </c>
      <c r="AW185" s="61"/>
      <c r="AX185" s="61"/>
      <c r="AY185" s="44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70"/>
      <c r="BM185" s="15"/>
      <c r="BN185" s="15"/>
      <c r="BO185" s="73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</row>
    <row r="186" spans="1:78" s="1" customFormat="1" ht="14.1" customHeight="1">
      <c r="A186" s="7"/>
      <c r="B186" s="8">
        <f t="shared" si="100"/>
        <v>1801.375000000334</v>
      </c>
      <c r="C186" s="9"/>
      <c r="D186" s="9"/>
      <c r="E186" s="9"/>
      <c r="F186" s="10">
        <f t="shared" si="124"/>
        <v>139.83333333333343</v>
      </c>
      <c r="G186" s="10">
        <f t="shared" si="114"/>
        <v>129.59009009009009</v>
      </c>
      <c r="H186" s="11"/>
      <c r="I186" s="10"/>
      <c r="J186" s="10"/>
      <c r="K186" s="27"/>
      <c r="L186" s="31">
        <f t="shared" si="97"/>
        <v>1801.375000000334</v>
      </c>
      <c r="M186" s="30">
        <f t="shared" si="116"/>
        <v>2.7749483959334063</v>
      </c>
      <c r="N186" s="13"/>
      <c r="O186" s="14"/>
      <c r="P186" s="47">
        <f t="shared" si="101"/>
        <v>1827.1366316704659</v>
      </c>
      <c r="Q186" s="47">
        <f t="shared" si="102"/>
        <v>1827.2545043235191</v>
      </c>
      <c r="R186" s="47">
        <f t="shared" si="98"/>
        <v>2.1805234963386786</v>
      </c>
      <c r="S186" s="47">
        <f t="shared" si="105"/>
        <v>2.1714120981334708</v>
      </c>
      <c r="T186" s="88">
        <f t="shared" si="106"/>
        <v>0.41960704801451421</v>
      </c>
      <c r="U186" s="48"/>
      <c r="V186" s="33"/>
      <c r="W186" s="33"/>
      <c r="X186" s="35">
        <f t="shared" si="120"/>
        <v>9</v>
      </c>
      <c r="Y186" s="61" t="str">
        <f t="shared" si="121"/>
        <v xml:space="preserve"> </v>
      </c>
      <c r="Z186" s="61">
        <f t="shared" si="122"/>
        <v>2.3121393357810049</v>
      </c>
      <c r="AA186" s="68"/>
      <c r="AB186" s="61">
        <f t="shared" si="111"/>
        <v>5.7555303736782262E-2</v>
      </c>
      <c r="AC186" s="61">
        <f t="shared" si="112"/>
        <v>-0.432</v>
      </c>
      <c r="AD186" s="61"/>
      <c r="AE186" s="84"/>
      <c r="AF186" s="61"/>
      <c r="AG186" s="44"/>
      <c r="AH186" s="15"/>
      <c r="AI186" s="47">
        <f t="shared" si="103"/>
        <v>1907.2900360113981</v>
      </c>
      <c r="AJ186" s="47">
        <f t="shared" si="104"/>
        <v>1907.6436539705574</v>
      </c>
      <c r="AK186" s="47">
        <f t="shared" si="99"/>
        <v>6.8555798741068124</v>
      </c>
      <c r="AL186" s="47">
        <f t="shared" si="107"/>
        <v>8.1513617199210753</v>
      </c>
      <c r="AM186" s="88">
        <f t="shared" si="108"/>
        <v>-15.896507728856001</v>
      </c>
      <c r="AN186" s="48"/>
      <c r="AO186" s="15"/>
      <c r="AP186" s="15"/>
      <c r="AQ186" s="35">
        <f t="shared" si="117"/>
        <v>9</v>
      </c>
      <c r="AR186" s="61" t="str">
        <f t="shared" si="118"/>
        <v xml:space="preserve"> </v>
      </c>
      <c r="AS186" s="61">
        <f t="shared" si="119"/>
        <v>18.980291567737019</v>
      </c>
      <c r="AT186" s="68"/>
      <c r="AU186" s="61">
        <f t="shared" si="109"/>
        <v>-0.98126908427806847</v>
      </c>
      <c r="AV186" s="61">
        <f t="shared" si="110"/>
        <v>0.55000000000000004</v>
      </c>
      <c r="AW186" s="61"/>
      <c r="AX186" s="61"/>
      <c r="AY186" s="44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70"/>
      <c r="BM186" s="15"/>
      <c r="BN186" s="15"/>
      <c r="BO186" s="73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</row>
    <row r="187" spans="1:78" s="1" customFormat="1" ht="14.1" customHeight="1">
      <c r="A187" s="7"/>
      <c r="B187" s="8">
        <f t="shared" si="100"/>
        <v>1801.4583333336673</v>
      </c>
      <c r="C187" s="9"/>
      <c r="D187" s="9"/>
      <c r="E187" s="9"/>
      <c r="F187" s="10">
        <f t="shared" si="124"/>
        <v>140.91666666666677</v>
      </c>
      <c r="G187" s="10">
        <f t="shared" si="114"/>
        <v>129.33108108108109</v>
      </c>
      <c r="H187" s="11"/>
      <c r="I187" s="10"/>
      <c r="J187" s="10"/>
      <c r="K187" s="27"/>
      <c r="L187" s="31">
        <f t="shared" si="97"/>
        <v>1801.4583333336673</v>
      </c>
      <c r="M187" s="30">
        <f t="shared" si="116"/>
        <v>2.769402164477111</v>
      </c>
      <c r="N187" s="13"/>
      <c r="O187" s="14"/>
      <c r="P187" s="47">
        <f t="shared" si="101"/>
        <v>1827.372376976572</v>
      </c>
      <c r="Q187" s="47">
        <f t="shared" si="102"/>
        <v>1827.4902496296252</v>
      </c>
      <c r="R187" s="47">
        <f t="shared" si="98"/>
        <v>2.1767961111172731</v>
      </c>
      <c r="S187" s="47">
        <f t="shared" si="105"/>
        <v>2.158987463151619</v>
      </c>
      <c r="T187" s="88">
        <f t="shared" si="106"/>
        <v>0.82486111057160638</v>
      </c>
      <c r="U187" s="48"/>
      <c r="V187" s="33"/>
      <c r="W187" s="33"/>
      <c r="X187" s="35">
        <f t="shared" si="120"/>
        <v>1</v>
      </c>
      <c r="Y187" s="61" t="str">
        <f t="shared" si="121"/>
        <v xml:space="preserve"> </v>
      </c>
      <c r="Z187" s="61">
        <f t="shared" si="122"/>
        <v>2.3121393357810049</v>
      </c>
      <c r="AA187" s="68"/>
      <c r="AB187" s="61">
        <f t="shared" si="111"/>
        <v>-0.59763215263516267</v>
      </c>
      <c r="AC187" s="61">
        <f t="shared" si="112"/>
        <v>-0.432</v>
      </c>
      <c r="AD187" s="61"/>
      <c r="AE187" s="84"/>
      <c r="AF187" s="61"/>
      <c r="AG187" s="44"/>
      <c r="AH187" s="15"/>
      <c r="AI187" s="47">
        <f t="shared" si="103"/>
        <v>1907.9972719297164</v>
      </c>
      <c r="AJ187" s="47">
        <f t="shared" si="104"/>
        <v>1908.3508898888756</v>
      </c>
      <c r="AK187" s="47">
        <f t="shared" si="99"/>
        <v>6.8901106122836309</v>
      </c>
      <c r="AL187" s="47">
        <f t="shared" si="107"/>
        <v>8.2383204730371506</v>
      </c>
      <c r="AM187" s="88">
        <f t="shared" si="108"/>
        <v>-16.365105790264156</v>
      </c>
      <c r="AN187" s="48"/>
      <c r="AO187" s="15"/>
      <c r="AP187" s="15"/>
      <c r="AQ187" s="35">
        <f t="shared" si="117"/>
        <v>1</v>
      </c>
      <c r="AR187" s="61" t="str">
        <f t="shared" si="118"/>
        <v xml:space="preserve"> </v>
      </c>
      <c r="AS187" s="61">
        <f t="shared" si="119"/>
        <v>18.980291567737019</v>
      </c>
      <c r="AT187" s="68"/>
      <c r="AU187" s="61">
        <f t="shared" si="109"/>
        <v>-0.62786776497625174</v>
      </c>
      <c r="AV187" s="61">
        <f t="shared" si="110"/>
        <v>0.55000000000000004</v>
      </c>
      <c r="AW187" s="61"/>
      <c r="AX187" s="61"/>
      <c r="AY187" s="44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70"/>
      <c r="BM187" s="15"/>
      <c r="BN187" s="15"/>
      <c r="BO187" s="73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</row>
    <row r="188" spans="1:78" s="1" customFormat="1" ht="14.1" customHeight="1">
      <c r="A188" s="7"/>
      <c r="B188" s="8">
        <f t="shared" si="100"/>
        <v>1801.5416666670005</v>
      </c>
      <c r="C188" s="9"/>
      <c r="D188" s="9"/>
      <c r="E188" s="9"/>
      <c r="F188" s="10">
        <v>142</v>
      </c>
      <c r="G188" s="10">
        <f t="shared" si="114"/>
        <v>129.06756756756758</v>
      </c>
      <c r="H188" s="11"/>
      <c r="I188" s="10"/>
      <c r="J188" s="10"/>
      <c r="K188" s="27"/>
      <c r="L188" s="31">
        <f t="shared" si="97"/>
        <v>1801.5416666670005</v>
      </c>
      <c r="M188" s="30">
        <f t="shared" si="116"/>
        <v>2.7637594768215754</v>
      </c>
      <c r="N188" s="13"/>
      <c r="O188" s="14"/>
      <c r="P188" s="47">
        <f t="shared" si="101"/>
        <v>1827.6081222826781</v>
      </c>
      <c r="Q188" s="47">
        <f t="shared" si="102"/>
        <v>1827.7259949357313</v>
      </c>
      <c r="R188" s="47">
        <f t="shared" si="98"/>
        <v>2.199160463110887</v>
      </c>
      <c r="S188" s="47">
        <f t="shared" si="105"/>
        <v>2.1494619088096694</v>
      </c>
      <c r="T188" s="88">
        <f t="shared" si="106"/>
        <v>2.3121393357810049</v>
      </c>
      <c r="U188" s="48"/>
      <c r="V188" s="33"/>
      <c r="W188" s="33"/>
      <c r="X188" s="35">
        <f t="shared" si="120"/>
        <v>2</v>
      </c>
      <c r="Y188" s="61">
        <f t="shared" si="121"/>
        <v>2.3121393357810049</v>
      </c>
      <c r="Z188" s="61">
        <f t="shared" si="122"/>
        <v>2.3121393357810049</v>
      </c>
      <c r="AA188" s="68"/>
      <c r="AB188" s="61">
        <f t="shared" si="111"/>
        <v>-0.97318088284763615</v>
      </c>
      <c r="AC188" s="61">
        <f t="shared" si="112"/>
        <v>-0.432</v>
      </c>
      <c r="AD188" s="61"/>
      <c r="AE188" s="84"/>
      <c r="AF188" s="61"/>
      <c r="AG188" s="44"/>
      <c r="AH188" s="15"/>
      <c r="AI188" s="47">
        <f t="shared" si="103"/>
        <v>1908.7045078480346</v>
      </c>
      <c r="AJ188" s="47">
        <f t="shared" si="104"/>
        <v>1909.0581258071938</v>
      </c>
      <c r="AK188" s="47">
        <f t="shared" si="99"/>
        <v>8.2625271844377899</v>
      </c>
      <c r="AL188" s="47">
        <f t="shared" si="107"/>
        <v>8.1855180855282015</v>
      </c>
      <c r="AM188" s="88">
        <f t="shared" si="108"/>
        <v>0.94079688182155952</v>
      </c>
      <c r="AN188" s="48"/>
      <c r="AO188" s="15"/>
      <c r="AP188" s="15"/>
      <c r="AQ188" s="35">
        <f t="shared" si="117"/>
        <v>2</v>
      </c>
      <c r="AR188" s="61" t="str">
        <f t="shared" si="118"/>
        <v xml:space="preserve"> </v>
      </c>
      <c r="AS188" s="61">
        <f t="shared" si="119"/>
        <v>12.548537531056979</v>
      </c>
      <c r="AT188" s="68"/>
      <c r="AU188" s="61">
        <f t="shared" si="109"/>
        <v>1.931985953087868E-2</v>
      </c>
      <c r="AV188" s="61">
        <f t="shared" si="110"/>
        <v>0.55000000000000004</v>
      </c>
      <c r="AW188" s="61"/>
      <c r="AX188" s="61"/>
      <c r="AY188" s="44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70"/>
      <c r="BM188" s="15"/>
      <c r="BN188" s="15"/>
      <c r="BO188" s="73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</row>
    <row r="189" spans="1:78" s="1" customFormat="1" ht="14.1" customHeight="1">
      <c r="A189" s="7"/>
      <c r="B189" s="8">
        <f t="shared" si="100"/>
        <v>1801.6250000003338</v>
      </c>
      <c r="C189" s="9"/>
      <c r="D189" s="9"/>
      <c r="E189" s="9"/>
      <c r="F189" s="10">
        <f>F188-(25/12)</f>
        <v>139.91666666666666</v>
      </c>
      <c r="G189" s="10">
        <f t="shared" si="114"/>
        <v>128.79954954954957</v>
      </c>
      <c r="H189" s="11"/>
      <c r="I189" s="10"/>
      <c r="J189" s="10"/>
      <c r="K189" s="27"/>
      <c r="L189" s="31">
        <f t="shared" si="97"/>
        <v>1801.6250000003338</v>
      </c>
      <c r="M189" s="30">
        <f t="shared" si="116"/>
        <v>2.7580203329668</v>
      </c>
      <c r="N189" s="13"/>
      <c r="O189" s="14"/>
      <c r="P189" s="47">
        <f t="shared" si="101"/>
        <v>1827.8438675887842</v>
      </c>
      <c r="Q189" s="47">
        <f t="shared" si="102"/>
        <v>1827.9617402418373</v>
      </c>
      <c r="R189" s="47">
        <f t="shared" si="98"/>
        <v>2.1320674270106967</v>
      </c>
      <c r="S189" s="47">
        <f t="shared" si="105"/>
        <v>2.1444920555023139</v>
      </c>
      <c r="T189" s="88">
        <f t="shared" si="106"/>
        <v>-0.57937395756436638</v>
      </c>
      <c r="U189" s="48"/>
      <c r="V189" s="33"/>
      <c r="W189" s="33"/>
      <c r="X189" s="35">
        <f t="shared" si="120"/>
        <v>3</v>
      </c>
      <c r="Y189" s="61" t="str">
        <f t="shared" si="121"/>
        <v xml:space="preserve"> </v>
      </c>
      <c r="Z189" s="61">
        <f t="shared" si="122"/>
        <v>2.3121393357810049</v>
      </c>
      <c r="AA189" s="68"/>
      <c r="AB189" s="61">
        <f t="shared" si="111"/>
        <v>-0.89336746227498176</v>
      </c>
      <c r="AC189" s="61">
        <f t="shared" si="112"/>
        <v>-0.432</v>
      </c>
      <c r="AD189" s="61"/>
      <c r="AE189" s="84"/>
      <c r="AF189" s="61"/>
      <c r="AG189" s="44"/>
      <c r="AH189" s="15"/>
      <c r="AI189" s="47">
        <f t="shared" si="103"/>
        <v>1909.4117437663529</v>
      </c>
      <c r="AJ189" s="47">
        <f t="shared" si="104"/>
        <v>1909.7653617255121</v>
      </c>
      <c r="AK189" s="47">
        <f t="shared" si="99"/>
        <v>9.1490764026099267</v>
      </c>
      <c r="AL189" s="47">
        <f t="shared" si="107"/>
        <v>8.1290051415242104</v>
      </c>
      <c r="AM189" s="88">
        <f t="shared" si="108"/>
        <v>12.548537531056979</v>
      </c>
      <c r="AN189" s="48"/>
      <c r="AO189" s="15"/>
      <c r="AP189" s="15"/>
      <c r="AQ189" s="35">
        <f t="shared" si="117"/>
        <v>3</v>
      </c>
      <c r="AR189" s="61">
        <f t="shared" si="118"/>
        <v>12.548537531056979</v>
      </c>
      <c r="AS189" s="61">
        <f t="shared" si="119"/>
        <v>12.548537531056979</v>
      </c>
      <c r="AT189" s="68"/>
      <c r="AU189" s="61">
        <f t="shared" si="109"/>
        <v>0.65746750704718981</v>
      </c>
      <c r="AV189" s="61">
        <f t="shared" si="110"/>
        <v>0.55000000000000004</v>
      </c>
      <c r="AW189" s="61"/>
      <c r="AX189" s="61"/>
      <c r="AY189" s="44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70"/>
      <c r="BM189" s="15"/>
      <c r="BN189" s="15"/>
      <c r="BO189" s="73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</row>
    <row r="190" spans="1:78" s="1" customFormat="1" ht="14.1" customHeight="1">
      <c r="A190" s="7"/>
      <c r="B190" s="8">
        <f t="shared" si="100"/>
        <v>1801.708333333667</v>
      </c>
      <c r="C190" s="9"/>
      <c r="D190" s="9"/>
      <c r="E190" s="9"/>
      <c r="F190" s="10">
        <f t="shared" ref="F190:F199" si="125">F189-(25/12)</f>
        <v>137.83333333333331</v>
      </c>
      <c r="G190" s="10">
        <f t="shared" si="114"/>
        <v>128.52702702702706</v>
      </c>
      <c r="H190" s="11"/>
      <c r="I190" s="10"/>
      <c r="J190" s="10"/>
      <c r="K190" s="27"/>
      <c r="L190" s="31">
        <f t="shared" si="97"/>
        <v>1801.708333333667</v>
      </c>
      <c r="M190" s="30">
        <f t="shared" si="116"/>
        <v>2.7521847329127849</v>
      </c>
      <c r="N190" s="13"/>
      <c r="O190" s="14"/>
      <c r="P190" s="47">
        <f t="shared" si="101"/>
        <v>1828.0796128948903</v>
      </c>
      <c r="Q190" s="47">
        <f t="shared" si="102"/>
        <v>1828.1974855479434</v>
      </c>
      <c r="R190" s="47">
        <f t="shared" si="98"/>
        <v>2.11715785909912</v>
      </c>
      <c r="S190" s="47">
        <f t="shared" si="105"/>
        <v>2.1353806575543306</v>
      </c>
      <c r="T190" s="88">
        <f t="shared" si="106"/>
        <v>-0.85337470819283334</v>
      </c>
      <c r="U190" s="48"/>
      <c r="V190" s="33"/>
      <c r="W190" s="33"/>
      <c r="X190" s="35">
        <f t="shared" si="120"/>
        <v>4</v>
      </c>
      <c r="Y190" s="61" t="str">
        <f t="shared" si="121"/>
        <v xml:space="preserve"> </v>
      </c>
      <c r="Z190" s="61">
        <f t="shared" si="122"/>
        <v>2.3121393357810049</v>
      </c>
      <c r="AA190" s="68"/>
      <c r="AB190" s="61">
        <f t="shared" si="111"/>
        <v>-0.39553747743047407</v>
      </c>
      <c r="AC190" s="61">
        <f t="shared" si="112"/>
        <v>-0.432</v>
      </c>
      <c r="AD190" s="61"/>
      <c r="AE190" s="84"/>
      <c r="AF190" s="61"/>
      <c r="AG190" s="44"/>
      <c r="AH190" s="15"/>
      <c r="AI190" s="47">
        <f t="shared" si="103"/>
        <v>1910.1189796846711</v>
      </c>
      <c r="AJ190" s="47">
        <f t="shared" si="104"/>
        <v>1910.4725976438303</v>
      </c>
      <c r="AK190" s="47">
        <f t="shared" si="99"/>
        <v>8.1701819240906488</v>
      </c>
      <c r="AL190" s="47">
        <f t="shared" si="107"/>
        <v>7.998622704164827</v>
      </c>
      <c r="AM190" s="88">
        <f t="shared" si="108"/>
        <v>2.1448595123319425</v>
      </c>
      <c r="AN190" s="48"/>
      <c r="AO190" s="15"/>
      <c r="AP190" s="15"/>
      <c r="AQ190" s="35">
        <f t="shared" si="117"/>
        <v>4</v>
      </c>
      <c r="AR190" s="61" t="str">
        <f t="shared" si="118"/>
        <v xml:space="preserve"> </v>
      </c>
      <c r="AS190" s="61">
        <f t="shared" si="119"/>
        <v>12.548537531056979</v>
      </c>
      <c r="AT190" s="68"/>
      <c r="AU190" s="61">
        <f t="shared" si="109"/>
        <v>0.98797880107870639</v>
      </c>
      <c r="AV190" s="61">
        <f t="shared" si="110"/>
        <v>0.55000000000000004</v>
      </c>
      <c r="AW190" s="61"/>
      <c r="AX190" s="61"/>
      <c r="AY190" s="44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70"/>
      <c r="BM190" s="15"/>
      <c r="BN190" s="15"/>
      <c r="BO190" s="73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</row>
    <row r="191" spans="1:78" s="1" customFormat="1" ht="14.1" customHeight="1">
      <c r="A191" s="7"/>
      <c r="B191" s="8">
        <f t="shared" si="100"/>
        <v>1801.7916666670003</v>
      </c>
      <c r="C191" s="9"/>
      <c r="D191" s="9"/>
      <c r="E191" s="9"/>
      <c r="F191" s="10">
        <f t="shared" si="125"/>
        <v>135.74999999999997</v>
      </c>
      <c r="G191" s="10">
        <f t="shared" si="114"/>
        <v>128.25000000000003</v>
      </c>
      <c r="H191" s="11"/>
      <c r="I191" s="10"/>
      <c r="J191" s="10"/>
      <c r="K191" s="27"/>
      <c r="L191" s="31">
        <f t="shared" si="97"/>
        <v>1801.7916666670003</v>
      </c>
      <c r="M191" s="30">
        <f t="shared" si="116"/>
        <v>2.7462526766595294</v>
      </c>
      <c r="N191" s="13"/>
      <c r="O191" s="14"/>
      <c r="P191" s="47">
        <f t="shared" si="101"/>
        <v>1828.3153582009963</v>
      </c>
      <c r="Q191" s="47">
        <f t="shared" si="102"/>
        <v>1828.4332308540495</v>
      </c>
      <c r="R191" s="47">
        <f t="shared" si="98"/>
        <v>2.1171578575924692</v>
      </c>
      <c r="S191" s="47">
        <f t="shared" si="105"/>
        <v>2.1208852496354877</v>
      </c>
      <c r="T191" s="88">
        <f t="shared" si="106"/>
        <v>-0.17574699261353466</v>
      </c>
      <c r="U191" s="48"/>
      <c r="V191" s="33"/>
      <c r="W191" s="33"/>
      <c r="X191" s="35">
        <f t="shared" si="120"/>
        <v>5</v>
      </c>
      <c r="Y191" s="61" t="str">
        <f t="shared" si="121"/>
        <v xml:space="preserve"> </v>
      </c>
      <c r="Z191" s="61">
        <f t="shared" si="122"/>
        <v>2.3121393357810049</v>
      </c>
      <c r="AA191" s="68"/>
      <c r="AB191" s="61">
        <f t="shared" si="111"/>
        <v>0.28736888901309393</v>
      </c>
      <c r="AC191" s="61">
        <f t="shared" si="112"/>
        <v>-0.432</v>
      </c>
      <c r="AD191" s="61"/>
      <c r="AE191" s="84"/>
      <c r="AF191" s="61"/>
      <c r="AG191" s="44"/>
      <c r="AH191" s="15"/>
      <c r="AI191" s="47">
        <f t="shared" si="103"/>
        <v>1910.8262156029894</v>
      </c>
      <c r="AJ191" s="47">
        <f t="shared" si="104"/>
        <v>1911.1798335621486</v>
      </c>
      <c r="AK191" s="47">
        <f t="shared" si="99"/>
        <v>8.2445319710833047</v>
      </c>
      <c r="AL191" s="47">
        <f t="shared" si="107"/>
        <v>8.0690035634078114</v>
      </c>
      <c r="AM191" s="88">
        <f t="shared" si="108"/>
        <v>2.1753418039310191</v>
      </c>
      <c r="AN191" s="48"/>
      <c r="AO191" s="15"/>
      <c r="AP191" s="15"/>
      <c r="AQ191" s="35">
        <f t="shared" si="117"/>
        <v>5</v>
      </c>
      <c r="AR191" s="61" t="str">
        <f t="shared" si="118"/>
        <v xml:space="preserve"> </v>
      </c>
      <c r="AS191" s="61">
        <f t="shared" si="119"/>
        <v>12.548537531056979</v>
      </c>
      <c r="AT191" s="68"/>
      <c r="AU191" s="61">
        <f t="shared" si="109"/>
        <v>0.85620383392422639</v>
      </c>
      <c r="AV191" s="61">
        <f t="shared" si="110"/>
        <v>0.55000000000000004</v>
      </c>
      <c r="AW191" s="61"/>
      <c r="AX191" s="61"/>
      <c r="AY191" s="44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70"/>
      <c r="BM191" s="15"/>
      <c r="BN191" s="15"/>
      <c r="BO191" s="73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</row>
    <row r="192" spans="1:78" s="1" customFormat="1" ht="14.1" customHeight="1">
      <c r="A192" s="7"/>
      <c r="B192" s="8">
        <f t="shared" si="100"/>
        <v>1801.8750000003336</v>
      </c>
      <c r="C192" s="9"/>
      <c r="D192" s="9"/>
      <c r="E192" s="9"/>
      <c r="F192" s="10">
        <f t="shared" si="125"/>
        <v>133.66666666666663</v>
      </c>
      <c r="G192" s="10">
        <f t="shared" si="114"/>
        <v>127.96846846846849</v>
      </c>
      <c r="H192" s="11"/>
      <c r="I192" s="10"/>
      <c r="J192" s="10" t="s">
        <v>23</v>
      </c>
      <c r="K192" s="27"/>
      <c r="L192" s="31">
        <f t="shared" si="97"/>
        <v>1801.8750000003336</v>
      </c>
      <c r="M192" s="30">
        <f t="shared" si="116"/>
        <v>2.7402241642070337</v>
      </c>
      <c r="N192" s="13"/>
      <c r="O192" s="14"/>
      <c r="P192" s="47">
        <f t="shared" si="101"/>
        <v>1828.5511035071024</v>
      </c>
      <c r="Q192" s="47">
        <f t="shared" si="102"/>
        <v>1828.6689761601556</v>
      </c>
      <c r="R192" s="47">
        <f t="shared" si="98"/>
        <v>2.0910661148830618</v>
      </c>
      <c r="S192" s="47">
        <f t="shared" si="105"/>
        <v>2.1076323040788716</v>
      </c>
      <c r="T192" s="88">
        <f t="shared" si="106"/>
        <v>-0.78600945543250145</v>
      </c>
      <c r="U192" s="48"/>
      <c r="V192" s="33"/>
      <c r="W192" s="33"/>
      <c r="X192" s="35">
        <f t="shared" si="120"/>
        <v>6</v>
      </c>
      <c r="Y192" s="61" t="str">
        <f t="shared" si="121"/>
        <v xml:space="preserve"> </v>
      </c>
      <c r="Z192" s="61">
        <f t="shared" si="122"/>
        <v>0.73165891982274189</v>
      </c>
      <c r="AA192" s="68"/>
      <c r="AB192" s="61">
        <f t="shared" si="111"/>
        <v>0.83581215853807289</v>
      </c>
      <c r="AC192" s="61">
        <f t="shared" si="112"/>
        <v>-0.432</v>
      </c>
      <c r="AD192" s="61"/>
      <c r="AE192" s="84"/>
      <c r="AF192" s="61"/>
      <c r="AG192" s="44"/>
      <c r="AH192" s="15"/>
      <c r="AI192" s="47">
        <f t="shared" si="103"/>
        <v>1911.5334515213076</v>
      </c>
      <c r="AJ192" s="47">
        <f t="shared" si="104"/>
        <v>1911.8870694804668</v>
      </c>
      <c r="AK192" s="47">
        <f t="shared" si="99"/>
        <v>8.0778388514696555</v>
      </c>
      <c r="AL192" s="47">
        <f t="shared" si="107"/>
        <v>8.0522543069378276</v>
      </c>
      <c r="AM192" s="88">
        <f t="shared" si="108"/>
        <v>0.3177314520454777</v>
      </c>
      <c r="AN192" s="48"/>
      <c r="AO192" s="15"/>
      <c r="AP192" s="15"/>
      <c r="AQ192" s="35">
        <f t="shared" si="117"/>
        <v>6</v>
      </c>
      <c r="AR192" s="61" t="str">
        <f t="shared" si="118"/>
        <v xml:space="preserve"> </v>
      </c>
      <c r="AS192" s="61">
        <f t="shared" si="119"/>
        <v>12.548537531056979</v>
      </c>
      <c r="AT192" s="68"/>
      <c r="AU192" s="61">
        <f t="shared" si="109"/>
        <v>0.3238015772309461</v>
      </c>
      <c r="AV192" s="61">
        <f t="shared" si="110"/>
        <v>0.55000000000000004</v>
      </c>
      <c r="AW192" s="61"/>
      <c r="AX192" s="61"/>
      <c r="AY192" s="44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70"/>
      <c r="BM192" s="15"/>
      <c r="BN192" s="15"/>
      <c r="BO192" s="73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</row>
    <row r="193" spans="1:78" s="1" customFormat="1" ht="14.1" customHeight="1">
      <c r="A193" s="7"/>
      <c r="B193" s="8">
        <f>B194-(1/12)</f>
        <v>1801.9583333336668</v>
      </c>
      <c r="C193" s="9"/>
      <c r="D193" s="9"/>
      <c r="E193" s="9"/>
      <c r="F193" s="10">
        <f t="shared" si="125"/>
        <v>131.58333333333329</v>
      </c>
      <c r="G193" s="10">
        <f t="shared" si="114"/>
        <v>127.68243243243246</v>
      </c>
      <c r="H193" s="11"/>
      <c r="I193" s="10"/>
      <c r="J193" s="10"/>
      <c r="K193" s="27"/>
      <c r="L193" s="31">
        <f t="shared" si="97"/>
        <v>1801.9583333336668</v>
      </c>
      <c r="M193" s="30">
        <f>G193/46.7</f>
        <v>2.7340991955552987</v>
      </c>
      <c r="N193" s="13"/>
      <c r="O193" s="14"/>
      <c r="P193" s="47">
        <f t="shared" si="101"/>
        <v>1828.7868488132085</v>
      </c>
      <c r="Q193" s="47">
        <f t="shared" si="102"/>
        <v>1828.9047214662617</v>
      </c>
      <c r="R193" s="47">
        <f t="shared" si="98"/>
        <v>2.1097030711670972</v>
      </c>
      <c r="S193" s="47">
        <f t="shared" si="105"/>
        <v>2.0943793577809666</v>
      </c>
      <c r="T193" s="88">
        <f t="shared" si="106"/>
        <v>0.73165891982274189</v>
      </c>
      <c r="U193" s="48"/>
      <c r="V193" s="33"/>
      <c r="W193" s="33"/>
      <c r="X193" s="35">
        <f t="shared" si="120"/>
        <v>7</v>
      </c>
      <c r="Y193" s="61">
        <f t="shared" si="121"/>
        <v>0.73165891982274189</v>
      </c>
      <c r="Z193" s="61">
        <f t="shared" si="122"/>
        <v>0.73165891982274189</v>
      </c>
      <c r="AA193" s="68"/>
      <c r="AB193" s="61">
        <f t="shared" si="111"/>
        <v>0.99316963006560588</v>
      </c>
      <c r="AC193" s="61">
        <f t="shared" si="112"/>
        <v>-0.432</v>
      </c>
      <c r="AD193" s="61"/>
      <c r="AE193" s="84"/>
      <c r="AF193" s="61"/>
      <c r="AG193" s="44"/>
      <c r="AH193" s="15"/>
      <c r="AI193" s="47">
        <f t="shared" si="103"/>
        <v>1912.2406874396258</v>
      </c>
      <c r="AJ193" s="47">
        <f t="shared" si="104"/>
        <v>1912.5943053987851</v>
      </c>
      <c r="AK193" s="47">
        <f t="shared" si="99"/>
        <v>8.5980203029080489</v>
      </c>
      <c r="AL193" s="47">
        <f t="shared" si="107"/>
        <v>7.9746860897786531</v>
      </c>
      <c r="AM193" s="88">
        <f t="shared" si="108"/>
        <v>7.8164106538104239</v>
      </c>
      <c r="AN193" s="48"/>
      <c r="AO193" s="15"/>
      <c r="AP193" s="15"/>
      <c r="AQ193" s="35">
        <f t="shared" si="117"/>
        <v>7</v>
      </c>
      <c r="AR193" s="61">
        <f t="shared" si="118"/>
        <v>7.8164106538104239</v>
      </c>
      <c r="AS193" s="61">
        <f t="shared" si="119"/>
        <v>7.8164106538104239</v>
      </c>
      <c r="AT193" s="68"/>
      <c r="AU193" s="61">
        <f t="shared" si="109"/>
        <v>-0.36011103610237971</v>
      </c>
      <c r="AV193" s="61">
        <f t="shared" si="110"/>
        <v>0.55000000000000004</v>
      </c>
      <c r="AW193" s="61"/>
      <c r="AX193" s="61"/>
      <c r="AY193" s="44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70"/>
      <c r="BM193" s="15"/>
      <c r="BN193" s="15"/>
      <c r="BO193" s="73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</row>
    <row r="194" spans="1:78" ht="14.1" customHeight="1">
      <c r="A194" s="7">
        <v>180201</v>
      </c>
      <c r="B194" s="8">
        <v>1802.0416666670001</v>
      </c>
      <c r="C194" s="9">
        <v>0</v>
      </c>
      <c r="D194" s="9">
        <v>0</v>
      </c>
      <c r="E194" s="9">
        <v>0</v>
      </c>
      <c r="F194" s="10">
        <f t="shared" si="125"/>
        <v>129.49999999999994</v>
      </c>
      <c r="G194" s="10">
        <f t="shared" si="114"/>
        <v>127.39189189189192</v>
      </c>
      <c r="H194" s="11">
        <v>2.7280000000000002</v>
      </c>
      <c r="J194" s="10">
        <f>G194/H194</f>
        <v>46.697907585004366</v>
      </c>
      <c r="L194" s="31">
        <f t="shared" ref="L194:L257" si="126">B194</f>
        <v>1802.0416666670001</v>
      </c>
      <c r="M194" s="30">
        <f>H194</f>
        <v>2.7280000000000002</v>
      </c>
      <c r="P194" s="47">
        <f t="shared" si="101"/>
        <v>1829.0225941193146</v>
      </c>
      <c r="Q194" s="47">
        <f t="shared" si="102"/>
        <v>1829.1404667723677</v>
      </c>
      <c r="R194" s="47">
        <f t="shared" ref="R194:R257" si="127">AVERAGEIFS(StkIndex,Year,"&gt;"&amp;P194,Year,"&lt;="&amp;P195)</f>
        <v>2.0947935176696912</v>
      </c>
      <c r="S194" s="47">
        <f t="shared" si="105"/>
        <v>2.099763365548172</v>
      </c>
      <c r="T194" s="88">
        <f t="shared" si="106"/>
        <v>-0.23668609330096402</v>
      </c>
      <c r="U194" s="48"/>
      <c r="V194" s="33"/>
      <c r="W194" s="33"/>
      <c r="X194" s="35">
        <f t="shared" si="120"/>
        <v>8</v>
      </c>
      <c r="Y194" s="61" t="str">
        <f t="shared" si="121"/>
        <v xml:space="preserve"> </v>
      </c>
      <c r="Z194" s="61">
        <f t="shared" si="122"/>
        <v>0.73165891982274189</v>
      </c>
      <c r="AA194" s="68"/>
      <c r="AB194" s="61">
        <f t="shared" si="111"/>
        <v>0.68581199383456459</v>
      </c>
      <c r="AC194" s="61">
        <f t="shared" si="112"/>
        <v>-0.432</v>
      </c>
      <c r="AD194" s="61"/>
      <c r="AE194" s="84"/>
      <c r="AF194" s="61"/>
      <c r="AG194" s="44"/>
      <c r="AI194" s="47">
        <f t="shared" si="103"/>
        <v>1912.9479233579441</v>
      </c>
      <c r="AJ194" s="47">
        <f t="shared" si="104"/>
        <v>1913.3015413171033</v>
      </c>
      <c r="AK194" s="47">
        <f t="shared" ref="AK194:AK257" si="128">AVERAGEIFS(StkIndex,Year,"&gt;"&amp;AI194,Year,"&lt;="&amp;AI195)</f>
        <v>7.7397372144936281</v>
      </c>
      <c r="AL194" s="47">
        <f t="shared" si="107"/>
        <v>7.9583128710882551</v>
      </c>
      <c r="AM194" s="88">
        <f t="shared" si="108"/>
        <v>-2.7465074587440519</v>
      </c>
      <c r="AN194" s="48"/>
      <c r="AQ194" s="35">
        <f t="shared" si="117"/>
        <v>8</v>
      </c>
      <c r="AR194" s="61" t="str">
        <f t="shared" si="118"/>
        <v xml:space="preserve"> </v>
      </c>
      <c r="AS194" s="61">
        <f t="shared" si="119"/>
        <v>7.8164106538104239</v>
      </c>
      <c r="AT194" s="68"/>
      <c r="AU194" s="61">
        <f t="shared" si="109"/>
        <v>-0.87552369345502401</v>
      </c>
      <c r="AV194" s="61">
        <f t="shared" si="110"/>
        <v>0.55000000000000004</v>
      </c>
      <c r="AW194" s="61"/>
      <c r="AX194" s="61"/>
      <c r="AY194" s="44"/>
    </row>
    <row r="195" spans="1:78" ht="14.1" customHeight="1">
      <c r="A195" s="7">
        <v>180202</v>
      </c>
      <c r="B195" s="8">
        <f>B194+(1/12)</f>
        <v>1802.1250000003333</v>
      </c>
      <c r="C195" s="9">
        <v>1.373432E-2</v>
      </c>
      <c r="D195" s="9">
        <v>1.0309280000000001E-2</v>
      </c>
      <c r="E195" s="9">
        <v>3.4250499999999998E-3</v>
      </c>
      <c r="F195" s="10">
        <f t="shared" si="125"/>
        <v>127.41666666666661</v>
      </c>
      <c r="G195" s="10">
        <f t="shared" si="114"/>
        <v>127.09459459459462</v>
      </c>
      <c r="H195" s="11">
        <f>H194+(H194*D195)</f>
        <v>2.7561237158400003</v>
      </c>
      <c r="J195" s="10">
        <f t="shared" ref="J195:J212" si="129">G195/H195</f>
        <v>46.113530341238416</v>
      </c>
      <c r="L195" s="31">
        <f t="shared" si="126"/>
        <v>1802.1250000003333</v>
      </c>
      <c r="M195" s="30">
        <f t="shared" ref="M195:M258" si="130">H195</f>
        <v>2.7561237158400003</v>
      </c>
      <c r="P195" s="47">
        <f t="shared" si="101"/>
        <v>1829.2583394254207</v>
      </c>
      <c r="Q195" s="47">
        <f t="shared" si="102"/>
        <v>1829.3762120784738</v>
      </c>
      <c r="R195" s="47">
        <f t="shared" si="127"/>
        <v>2.0500648250690952</v>
      </c>
      <c r="S195" s="47">
        <f t="shared" si="105"/>
        <v>2.1063898380586199</v>
      </c>
      <c r="T195" s="88">
        <f t="shared" si="106"/>
        <v>-2.67400706041373</v>
      </c>
      <c r="U195" s="48"/>
      <c r="V195" s="33"/>
      <c r="W195" s="33"/>
      <c r="X195" s="35">
        <f t="shared" si="120"/>
        <v>9</v>
      </c>
      <c r="Y195" s="61" t="str">
        <f t="shared" si="121"/>
        <v xml:space="preserve"> </v>
      </c>
      <c r="Z195" s="61">
        <f t="shared" si="122"/>
        <v>1.4255440704642464</v>
      </c>
      <c r="AA195" s="68"/>
      <c r="AB195" s="61">
        <f t="shared" si="111"/>
        <v>5.7555303737030786E-2</v>
      </c>
      <c r="AC195" s="61">
        <f t="shared" si="112"/>
        <v>-0.432</v>
      </c>
      <c r="AD195" s="61"/>
      <c r="AE195" s="84"/>
      <c r="AF195" s="61"/>
      <c r="AG195" s="44"/>
      <c r="AI195" s="47">
        <f t="shared" si="103"/>
        <v>1913.6551592762623</v>
      </c>
      <c r="AJ195" s="47">
        <f t="shared" si="104"/>
        <v>1914.0087772354216</v>
      </c>
      <c r="AK195" s="47">
        <f t="shared" si="128"/>
        <v>7.489007607293674</v>
      </c>
      <c r="AL195" s="47">
        <f t="shared" si="107"/>
        <v>8.0729532930218753</v>
      </c>
      <c r="AM195" s="88">
        <f t="shared" si="108"/>
        <v>-7.2333589026577716</v>
      </c>
      <c r="AN195" s="48"/>
      <c r="AQ195" s="35">
        <f t="shared" si="117"/>
        <v>9</v>
      </c>
      <c r="AR195" s="61" t="str">
        <f t="shared" si="118"/>
        <v xml:space="preserve"> </v>
      </c>
      <c r="AS195" s="61">
        <f t="shared" si="119"/>
        <v>14.387701331969293</v>
      </c>
      <c r="AT195" s="68"/>
      <c r="AU195" s="61">
        <f t="shared" si="109"/>
        <v>-0.9812690842781</v>
      </c>
      <c r="AV195" s="61">
        <f t="shared" si="110"/>
        <v>0.55000000000000004</v>
      </c>
      <c r="AW195" s="61"/>
      <c r="AX195" s="61"/>
      <c r="AY195" s="44"/>
    </row>
    <row r="196" spans="1:78" ht="14.1" customHeight="1">
      <c r="A196" s="7">
        <v>180203</v>
      </c>
      <c r="B196" s="8">
        <f t="shared" ref="B196:B259" si="131">B195+(1/12)</f>
        <v>1802.2083333336666</v>
      </c>
      <c r="C196" s="9">
        <v>4.0301399999999998E-3</v>
      </c>
      <c r="D196" s="9">
        <v>0</v>
      </c>
      <c r="E196" s="9">
        <v>4.0301399999999998E-3</v>
      </c>
      <c r="F196" s="10">
        <f t="shared" si="125"/>
        <v>125.33333333333329</v>
      </c>
      <c r="G196" s="10">
        <f t="shared" si="114"/>
        <v>126.76801801801803</v>
      </c>
      <c r="H196" s="11">
        <f t="shared" ref="H196:H259" si="132">H195+(H195*D196)</f>
        <v>2.7561237158400003</v>
      </c>
      <c r="J196" s="10">
        <f t="shared" si="129"/>
        <v>45.995039079507421</v>
      </c>
      <c r="L196" s="31">
        <f t="shared" si="126"/>
        <v>1802.2083333336666</v>
      </c>
      <c r="M196" s="30">
        <f t="shared" si="130"/>
        <v>2.7561237158400003</v>
      </c>
      <c r="P196" s="47">
        <f t="shared" ref="P196:P259" si="133">P195+0.235745306106089</f>
        <v>1829.4940847315268</v>
      </c>
      <c r="Q196" s="47">
        <f t="shared" ref="Q196:Q259" si="134">Q195+0.235745306106089</f>
        <v>1829.6119573845799</v>
      </c>
      <c r="R196" s="47">
        <f t="shared" si="127"/>
        <v>2.0575196011077268</v>
      </c>
      <c r="S196" s="47">
        <f t="shared" si="105"/>
        <v>2.1163295473656141</v>
      </c>
      <c r="T196" s="88">
        <f t="shared" si="106"/>
        <v>-2.7788652448335949</v>
      </c>
      <c r="U196" s="48"/>
      <c r="V196" s="33"/>
      <c r="W196" s="33"/>
      <c r="X196" s="35">
        <f t="shared" si="120"/>
        <v>1</v>
      </c>
      <c r="Y196" s="61" t="str">
        <f t="shared" si="121"/>
        <v xml:space="preserve"> </v>
      </c>
      <c r="Z196" s="61">
        <f t="shared" si="122"/>
        <v>1.4255440704642464</v>
      </c>
      <c r="AA196" s="68"/>
      <c r="AB196" s="61">
        <f t="shared" si="111"/>
        <v>-0.59763215263505431</v>
      </c>
      <c r="AC196" s="61">
        <f t="shared" si="112"/>
        <v>-0.432</v>
      </c>
      <c r="AD196" s="61"/>
      <c r="AE196" s="84"/>
      <c r="AF196" s="61"/>
      <c r="AG196" s="44"/>
      <c r="AI196" s="47">
        <f t="shared" ref="AI196:AI259" si="135">AI195+0.707235918318267</f>
        <v>1914.3623951945806</v>
      </c>
      <c r="AJ196" s="47">
        <f t="shared" ref="AJ196:AJ259" si="136">AJ195+0.707235918318267</f>
        <v>1914.7160131537398</v>
      </c>
      <c r="AK196" s="47">
        <f t="shared" si="128"/>
        <v>6.7393673040537649</v>
      </c>
      <c r="AL196" s="47">
        <f t="shared" si="107"/>
        <v>8.0549260598537273</v>
      </c>
      <c r="AM196" s="88">
        <f t="shared" si="108"/>
        <v>-16.332350489929294</v>
      </c>
      <c r="AN196" s="48"/>
      <c r="AQ196" s="35">
        <f t="shared" si="117"/>
        <v>1</v>
      </c>
      <c r="AR196" s="61" t="str">
        <f t="shared" si="118"/>
        <v xml:space="preserve"> </v>
      </c>
      <c r="AS196" s="61">
        <f t="shared" si="119"/>
        <v>15.436272500536985</v>
      </c>
      <c r="AT196" s="68"/>
      <c r="AU196" s="61">
        <f t="shared" si="109"/>
        <v>-0.62786776497637919</v>
      </c>
      <c r="AV196" s="61">
        <f t="shared" si="110"/>
        <v>0.55000000000000004</v>
      </c>
      <c r="AW196" s="61"/>
      <c r="AX196" s="61"/>
      <c r="AY196" s="44"/>
    </row>
    <row r="197" spans="1:78" ht="14.1" customHeight="1">
      <c r="A197" s="7">
        <v>180204</v>
      </c>
      <c r="B197" s="8">
        <f t="shared" si="131"/>
        <v>1802.2916666669998</v>
      </c>
      <c r="C197" s="9">
        <v>4.4833599999999996E-3</v>
      </c>
      <c r="D197" s="9">
        <v>0</v>
      </c>
      <c r="E197" s="9">
        <v>4.4833599999999996E-3</v>
      </c>
      <c r="F197" s="10">
        <f t="shared" si="125"/>
        <v>123.24999999999996</v>
      </c>
      <c r="G197" s="10">
        <f t="shared" si="114"/>
        <v>126.41216216216219</v>
      </c>
      <c r="H197" s="11">
        <f t="shared" si="132"/>
        <v>2.7561237158400003</v>
      </c>
      <c r="J197" s="10">
        <f t="shared" si="129"/>
        <v>45.865924463276421</v>
      </c>
      <c r="L197" s="31">
        <f t="shared" si="126"/>
        <v>1802.2916666669998</v>
      </c>
      <c r="M197" s="30">
        <f t="shared" si="130"/>
        <v>2.7561237158400003</v>
      </c>
      <c r="P197" s="47">
        <f t="shared" si="133"/>
        <v>1829.7298300376328</v>
      </c>
      <c r="Q197" s="47">
        <f t="shared" si="134"/>
        <v>1829.847702690686</v>
      </c>
      <c r="R197" s="47">
        <f t="shared" si="127"/>
        <v>2.0798839464297387</v>
      </c>
      <c r="S197" s="47">
        <f t="shared" si="105"/>
        <v>2.1333098841684843</v>
      </c>
      <c r="T197" s="88">
        <f t="shared" si="106"/>
        <v>-2.5043683590098675</v>
      </c>
      <c r="U197" s="48"/>
      <c r="V197" s="33"/>
      <c r="W197" s="33"/>
      <c r="X197" s="35">
        <f t="shared" si="120"/>
        <v>2</v>
      </c>
      <c r="Y197" s="61" t="str">
        <f t="shared" si="121"/>
        <v xml:space="preserve"> </v>
      </c>
      <c r="Z197" s="61">
        <f t="shared" si="122"/>
        <v>1.4255440704642464</v>
      </c>
      <c r="AA197" s="68"/>
      <c r="AB197" s="61">
        <f t="shared" si="111"/>
        <v>-0.97318088284759197</v>
      </c>
      <c r="AC197" s="61">
        <f t="shared" si="112"/>
        <v>-0.432</v>
      </c>
      <c r="AD197" s="61"/>
      <c r="AE197" s="84"/>
      <c r="AF197" s="61"/>
      <c r="AG197" s="44"/>
      <c r="AI197" s="47">
        <f t="shared" si="135"/>
        <v>1915.0696311128988</v>
      </c>
      <c r="AJ197" s="47">
        <f t="shared" si="136"/>
        <v>1915.4232490720581</v>
      </c>
      <c r="AK197" s="47">
        <f t="shared" si="128"/>
        <v>7.5644132300052291</v>
      </c>
      <c r="AL197" s="47">
        <f t="shared" si="107"/>
        <v>7.965984494439831</v>
      </c>
      <c r="AM197" s="88">
        <f t="shared" si="108"/>
        <v>-5.0410751453871638</v>
      </c>
      <c r="AN197" s="48"/>
      <c r="AQ197" s="35">
        <f t="shared" si="117"/>
        <v>2</v>
      </c>
      <c r="AR197" s="61" t="str">
        <f t="shared" si="118"/>
        <v xml:space="preserve"> </v>
      </c>
      <c r="AS197" s="61">
        <f t="shared" si="119"/>
        <v>15.436272500536985</v>
      </c>
      <c r="AT197" s="68"/>
      <c r="AU197" s="61">
        <f t="shared" si="109"/>
        <v>1.931985953071504E-2</v>
      </c>
      <c r="AV197" s="61">
        <f t="shared" si="110"/>
        <v>0.55000000000000004</v>
      </c>
      <c r="AW197" s="61"/>
      <c r="AX197" s="61"/>
      <c r="AY197" s="44"/>
    </row>
    <row r="198" spans="1:78" ht="14.1" customHeight="1">
      <c r="A198" s="7">
        <v>180205</v>
      </c>
      <c r="B198" s="8">
        <f t="shared" si="131"/>
        <v>1802.3750000003331</v>
      </c>
      <c r="C198" s="9">
        <v>1.3370079999999999E-2</v>
      </c>
      <c r="D198" s="9">
        <v>1.0204080000000001E-2</v>
      </c>
      <c r="E198" s="9">
        <v>3.166E-3</v>
      </c>
      <c r="F198" s="10">
        <f t="shared" si="125"/>
        <v>121.16666666666663</v>
      </c>
      <c r="G198" s="10">
        <f t="shared" si="114"/>
        <v>126.02702702702705</v>
      </c>
      <c r="H198" s="11">
        <f t="shared" si="132"/>
        <v>2.7842474227263287</v>
      </c>
      <c r="J198" s="10">
        <f t="shared" si="129"/>
        <v>45.264305894057962</v>
      </c>
      <c r="L198" s="31">
        <f t="shared" si="126"/>
        <v>1802.3750000003331</v>
      </c>
      <c r="M198" s="30">
        <f t="shared" si="130"/>
        <v>2.7842474227263287</v>
      </c>
      <c r="P198" s="47">
        <f t="shared" si="133"/>
        <v>1829.9655753437389</v>
      </c>
      <c r="Q198" s="47">
        <f t="shared" si="134"/>
        <v>1830.0834479967921</v>
      </c>
      <c r="R198" s="47">
        <f t="shared" si="127"/>
        <v>2.1805234969155469</v>
      </c>
      <c r="S198" s="47">
        <f t="shared" si="105"/>
        <v>2.1498760661324656</v>
      </c>
      <c r="T198" s="88">
        <f t="shared" si="106"/>
        <v>1.4255440704642464</v>
      </c>
      <c r="U198" s="48"/>
      <c r="V198" s="33"/>
      <c r="W198" s="33"/>
      <c r="X198" s="35">
        <f t="shared" si="120"/>
        <v>3</v>
      </c>
      <c r="Y198" s="61">
        <f t="shared" si="121"/>
        <v>1.4255440704642464</v>
      </c>
      <c r="Z198" s="61">
        <f t="shared" si="122"/>
        <v>1.4255440704642464</v>
      </c>
      <c r="AA198" s="68"/>
      <c r="AB198" s="61">
        <f t="shared" si="111"/>
        <v>-0.89336746227506802</v>
      </c>
      <c r="AC198" s="61">
        <f t="shared" si="112"/>
        <v>-0.432</v>
      </c>
      <c r="AD198" s="61"/>
      <c r="AE198" s="84"/>
      <c r="AF198" s="61"/>
      <c r="AG198" s="44"/>
      <c r="AI198" s="47">
        <f t="shared" si="135"/>
        <v>1915.7768670312171</v>
      </c>
      <c r="AJ198" s="47">
        <f t="shared" si="136"/>
        <v>1916.1304849903763</v>
      </c>
      <c r="AK198" s="47">
        <f t="shared" si="128"/>
        <v>9.0017174343963404</v>
      </c>
      <c r="AL198" s="47">
        <f t="shared" si="107"/>
        <v>7.8694801360437197</v>
      </c>
      <c r="AM198" s="88">
        <f t="shared" si="108"/>
        <v>14.387701331969293</v>
      </c>
      <c r="AN198" s="48"/>
      <c r="AQ198" s="35">
        <f t="shared" si="117"/>
        <v>3</v>
      </c>
      <c r="AR198" s="61" t="str">
        <f t="shared" si="118"/>
        <v xml:space="preserve"> </v>
      </c>
      <c r="AS198" s="61">
        <f t="shared" si="119"/>
        <v>15.436272500536985</v>
      </c>
      <c r="AT198" s="68"/>
      <c r="AU198" s="61">
        <f t="shared" si="109"/>
        <v>0.65746750704706647</v>
      </c>
      <c r="AV198" s="61">
        <f t="shared" si="110"/>
        <v>0.55000000000000004</v>
      </c>
      <c r="AW198" s="61"/>
      <c r="AX198" s="61"/>
      <c r="AY198" s="44"/>
    </row>
    <row r="199" spans="1:78" ht="14.1" customHeight="1">
      <c r="A199" s="7">
        <v>180206</v>
      </c>
      <c r="B199" s="8">
        <f t="shared" si="131"/>
        <v>1802.4583333336664</v>
      </c>
      <c r="C199" s="9">
        <v>4.7370800000000003E-3</v>
      </c>
      <c r="D199" s="9">
        <v>0</v>
      </c>
      <c r="E199" s="9">
        <v>4.7370800000000003E-3</v>
      </c>
      <c r="F199" s="10">
        <f t="shared" si="125"/>
        <v>119.0833333333333</v>
      </c>
      <c r="G199" s="10">
        <f t="shared" si="114"/>
        <v>125.61261261261262</v>
      </c>
      <c r="H199" s="11">
        <f t="shared" si="132"/>
        <v>2.7842474227263287</v>
      </c>
      <c r="J199" s="10">
        <f t="shared" si="129"/>
        <v>45.115463369851319</v>
      </c>
      <c r="L199" s="31">
        <f t="shared" si="126"/>
        <v>1802.4583333336664</v>
      </c>
      <c r="M199" s="30">
        <f t="shared" si="130"/>
        <v>2.7842474227263287</v>
      </c>
      <c r="P199" s="47">
        <f t="shared" si="133"/>
        <v>1830.201320649845</v>
      </c>
      <c r="Q199" s="47">
        <f t="shared" si="134"/>
        <v>1830.3191933028982</v>
      </c>
      <c r="R199" s="47">
        <f t="shared" si="127"/>
        <v>2.1767961116931551</v>
      </c>
      <c r="S199" s="47">
        <f t="shared" ref="S199:S262" si="137">AVERAGE(R195:R203)</f>
        <v>2.1722404093858696</v>
      </c>
      <c r="T199" s="88">
        <f t="shared" ref="T199:T262" si="138">100*((R199/S199)-1)</f>
        <v>0.20972366997691338</v>
      </c>
      <c r="U199" s="48"/>
      <c r="V199" s="33"/>
      <c r="W199" s="33"/>
      <c r="X199" s="35">
        <f t="shared" si="120"/>
        <v>4</v>
      </c>
      <c r="Y199" s="61" t="str">
        <f t="shared" si="121"/>
        <v xml:space="preserve"> </v>
      </c>
      <c r="Z199" s="61">
        <f t="shared" si="122"/>
        <v>1.4255440704642464</v>
      </c>
      <c r="AA199" s="68"/>
      <c r="AB199" s="61">
        <f t="shared" si="111"/>
        <v>-0.39553747743059825</v>
      </c>
      <c r="AC199" s="61">
        <f t="shared" si="112"/>
        <v>-0.432</v>
      </c>
      <c r="AD199" s="61"/>
      <c r="AE199" s="84"/>
      <c r="AF199" s="61"/>
      <c r="AG199" s="44"/>
      <c r="AI199" s="47">
        <f t="shared" si="135"/>
        <v>1916.4841029495353</v>
      </c>
      <c r="AJ199" s="47">
        <f t="shared" si="136"/>
        <v>1916.8377209086946</v>
      </c>
      <c r="AK199" s="47">
        <f t="shared" si="128"/>
        <v>9.201945721493221</v>
      </c>
      <c r="AL199" s="47">
        <f t="shared" ref="AL199:AL262" si="139">AVERAGE(AK195:AK203)</f>
        <v>7.9714508465702716</v>
      </c>
      <c r="AM199" s="88">
        <f t="shared" ref="AM199:AM262" si="140">100*((AK199/AL199)-1)</f>
        <v>15.436272500536985</v>
      </c>
      <c r="AN199" s="48"/>
      <c r="AQ199" s="35">
        <f t="shared" si="117"/>
        <v>4</v>
      </c>
      <c r="AR199" s="61">
        <f t="shared" si="118"/>
        <v>15.436272500536985</v>
      </c>
      <c r="AS199" s="61">
        <f t="shared" si="119"/>
        <v>15.436272500536985</v>
      </c>
      <c r="AT199" s="68"/>
      <c r="AU199" s="61">
        <f t="shared" si="109"/>
        <v>0.98797880107868108</v>
      </c>
      <c r="AV199" s="61">
        <f t="shared" si="110"/>
        <v>0.55000000000000004</v>
      </c>
      <c r="AW199" s="61"/>
      <c r="AX199" s="61"/>
      <c r="AY199" s="44"/>
    </row>
    <row r="200" spans="1:78" ht="14.1" customHeight="1">
      <c r="A200" s="7">
        <v>180207</v>
      </c>
      <c r="B200" s="8">
        <f t="shared" si="131"/>
        <v>1802.5416666669996</v>
      </c>
      <c r="C200" s="9">
        <v>5.31198E-3</v>
      </c>
      <c r="D200" s="9">
        <v>0</v>
      </c>
      <c r="E200" s="9">
        <v>5.31198E-3</v>
      </c>
      <c r="F200" s="10">
        <v>117</v>
      </c>
      <c r="G200" s="10">
        <f t="shared" si="114"/>
        <v>125.16891891891892</v>
      </c>
      <c r="H200" s="11">
        <f t="shared" si="132"/>
        <v>2.7842474227263287</v>
      </c>
      <c r="J200" s="10">
        <f t="shared" si="129"/>
        <v>44.956104797738774</v>
      </c>
      <c r="L200" s="31">
        <f t="shared" si="126"/>
        <v>1802.5416666669996</v>
      </c>
      <c r="M200" s="30">
        <f t="shared" si="130"/>
        <v>2.7842474227263287</v>
      </c>
      <c r="P200" s="47">
        <f t="shared" si="133"/>
        <v>1830.4370659559511</v>
      </c>
      <c r="Q200" s="47">
        <f t="shared" si="134"/>
        <v>1830.5549386090042</v>
      </c>
      <c r="R200" s="47">
        <f t="shared" si="127"/>
        <v>2.2066152413554168</v>
      </c>
      <c r="S200" s="47">
        <f t="shared" si="137"/>
        <v>2.2078576983510376</v>
      </c>
      <c r="T200" s="88">
        <f t="shared" si="138"/>
        <v>-5.6274324044924828E-2</v>
      </c>
      <c r="U200" s="48"/>
      <c r="V200" s="33"/>
      <c r="W200" s="33"/>
      <c r="X200" s="35">
        <f t="shared" si="120"/>
        <v>5</v>
      </c>
      <c r="Y200" s="61" t="str">
        <f t="shared" si="121"/>
        <v xml:space="preserve"> </v>
      </c>
      <c r="Z200" s="61">
        <f t="shared" si="122"/>
        <v>1.4255440704642464</v>
      </c>
      <c r="AA200" s="68"/>
      <c r="AB200" s="61">
        <f t="shared" si="111"/>
        <v>0.28736888901290997</v>
      </c>
      <c r="AC200" s="61">
        <f t="shared" si="112"/>
        <v>-0.432</v>
      </c>
      <c r="AD200" s="61"/>
      <c r="AE200" s="84"/>
      <c r="AF200" s="61"/>
      <c r="AG200" s="44"/>
      <c r="AI200" s="47">
        <f t="shared" si="135"/>
        <v>1917.1913388678536</v>
      </c>
      <c r="AJ200" s="47">
        <f t="shared" si="136"/>
        <v>1917.5449568270128</v>
      </c>
      <c r="AK200" s="47">
        <f t="shared" si="128"/>
        <v>8.0822868725699788</v>
      </c>
      <c r="AL200" s="47">
        <f t="shared" si="139"/>
        <v>7.9837700181135967</v>
      </c>
      <c r="AM200" s="88">
        <f t="shared" si="140"/>
        <v>1.233964082543304</v>
      </c>
      <c r="AN200" s="48"/>
      <c r="AQ200" s="35">
        <f t="shared" si="117"/>
        <v>5</v>
      </c>
      <c r="AR200" s="61" t="str">
        <f t="shared" si="118"/>
        <v xml:space="preserve"> </v>
      </c>
      <c r="AS200" s="61">
        <f t="shared" si="119"/>
        <v>15.436272500536985</v>
      </c>
      <c r="AT200" s="68"/>
      <c r="AU200" s="61">
        <f t="shared" si="109"/>
        <v>0.85620383392431099</v>
      </c>
      <c r="AV200" s="61">
        <f t="shared" si="110"/>
        <v>0.55000000000000004</v>
      </c>
      <c r="AW200" s="61"/>
      <c r="AX200" s="61"/>
      <c r="AY200" s="44"/>
    </row>
    <row r="201" spans="1:78" ht="14.1" customHeight="1">
      <c r="A201" s="7">
        <v>180208</v>
      </c>
      <c r="B201" s="8">
        <f t="shared" si="131"/>
        <v>1802.6250000003329</v>
      </c>
      <c r="C201" s="9">
        <v>1.314273E-2</v>
      </c>
      <c r="D201" s="9">
        <v>1.0101010000000001E-2</v>
      </c>
      <c r="E201" s="9">
        <v>3.0417199999999999E-3</v>
      </c>
      <c r="F201" s="10">
        <f>F200+(1/12)</f>
        <v>117.08333333333333</v>
      </c>
      <c r="G201" s="10">
        <f t="shared" si="114"/>
        <v>124.69594594594595</v>
      </c>
      <c r="H201" s="11">
        <f t="shared" si="132"/>
        <v>2.8123711337857618</v>
      </c>
      <c r="J201" s="10">
        <f t="shared" si="129"/>
        <v>44.338367880376957</v>
      </c>
      <c r="L201" s="31">
        <f t="shared" si="126"/>
        <v>1802.6250000003329</v>
      </c>
      <c r="M201" s="30">
        <f t="shared" si="130"/>
        <v>2.8123711337857618</v>
      </c>
      <c r="P201" s="47">
        <f t="shared" si="133"/>
        <v>1830.6728112620572</v>
      </c>
      <c r="Q201" s="47">
        <f t="shared" si="134"/>
        <v>1830.7906839151103</v>
      </c>
      <c r="R201" s="47">
        <f t="shared" si="127"/>
        <v>2.243889146108891</v>
      </c>
      <c r="S201" s="47">
        <f t="shared" si="137"/>
        <v>2.2393334420903304</v>
      </c>
      <c r="T201" s="88">
        <f t="shared" si="138"/>
        <v>0.20344018148132914</v>
      </c>
      <c r="U201" s="48"/>
      <c r="V201" s="33"/>
      <c r="W201" s="33"/>
      <c r="X201" s="35">
        <f t="shared" si="120"/>
        <v>6</v>
      </c>
      <c r="Y201" s="61" t="str">
        <f t="shared" si="121"/>
        <v xml:space="preserve"> </v>
      </c>
      <c r="Z201" s="61">
        <f t="shared" si="122"/>
        <v>2.8017244076872672</v>
      </c>
      <c r="AA201" s="68"/>
      <c r="AB201" s="61">
        <f t="shared" si="111"/>
        <v>0.83581215853796753</v>
      </c>
      <c r="AC201" s="61">
        <f t="shared" si="112"/>
        <v>-0.432</v>
      </c>
      <c r="AD201" s="61"/>
      <c r="AE201" s="84"/>
      <c r="AF201" s="61"/>
      <c r="AG201" s="44"/>
      <c r="AI201" s="47">
        <f t="shared" si="135"/>
        <v>1917.8985747861718</v>
      </c>
      <c r="AJ201" s="47">
        <f t="shared" si="136"/>
        <v>1918.2521927453311</v>
      </c>
      <c r="AK201" s="47">
        <f t="shared" si="128"/>
        <v>7.2773647627445985</v>
      </c>
      <c r="AL201" s="47">
        <f t="shared" si="139"/>
        <v>8.0002055892060397</v>
      </c>
      <c r="AM201" s="88">
        <f t="shared" si="140"/>
        <v>-9.0352781363107209</v>
      </c>
      <c r="AN201" s="48"/>
      <c r="AQ201" s="35">
        <f t="shared" si="117"/>
        <v>6</v>
      </c>
      <c r="AR201" s="61" t="str">
        <f t="shared" si="118"/>
        <v xml:space="preserve"> </v>
      </c>
      <c r="AS201" s="61">
        <f t="shared" si="119"/>
        <v>15.436272500536985</v>
      </c>
      <c r="AT201" s="68"/>
      <c r="AU201" s="61">
        <f t="shared" ref="AU201:AU264" si="141" xml:space="preserve"> SIN((2*PI()*(AJ201-2000+AV201)/6.3651232648644) + 1.28299025)</f>
        <v>0.32380157723110098</v>
      </c>
      <c r="AV201" s="61">
        <f t="shared" ref="AV201:AV264" si="142">AV200</f>
        <v>0.55000000000000004</v>
      </c>
      <c r="AW201" s="61"/>
      <c r="AX201" s="61"/>
      <c r="AY201" s="44"/>
    </row>
    <row r="202" spans="1:78" ht="14.1" customHeight="1">
      <c r="A202" s="7">
        <v>180209</v>
      </c>
      <c r="B202" s="8">
        <f t="shared" si="131"/>
        <v>1802.7083333336661</v>
      </c>
      <c r="C202" s="9">
        <v>1.402193E-2</v>
      </c>
      <c r="D202" s="9">
        <v>0.01</v>
      </c>
      <c r="E202" s="9">
        <v>4.0219299999999999E-3</v>
      </c>
      <c r="F202" s="10">
        <f t="shared" ref="F202:F211" si="143">F201+(1/12)</f>
        <v>117.16666666666666</v>
      </c>
      <c r="G202" s="10">
        <f t="shared" si="114"/>
        <v>124.19369369369367</v>
      </c>
      <c r="H202" s="11">
        <f t="shared" si="132"/>
        <v>2.8404948451236192</v>
      </c>
      <c r="J202" s="10">
        <f t="shared" si="129"/>
        <v>43.722555563479197</v>
      </c>
      <c r="L202" s="31">
        <f t="shared" si="126"/>
        <v>1802.7083333336661</v>
      </c>
      <c r="M202" s="30">
        <f t="shared" si="130"/>
        <v>2.8404948451236192</v>
      </c>
      <c r="P202" s="47">
        <f t="shared" si="133"/>
        <v>1830.9085565681632</v>
      </c>
      <c r="Q202" s="47">
        <f t="shared" si="134"/>
        <v>1831.0264292212164</v>
      </c>
      <c r="R202" s="47">
        <f t="shared" si="127"/>
        <v>2.2587987088429315</v>
      </c>
      <c r="S202" s="47">
        <f t="shared" si="137"/>
        <v>2.265839330796231</v>
      </c>
      <c r="T202" s="88">
        <f t="shared" si="138"/>
        <v>-0.31072909087623835</v>
      </c>
      <c r="U202" s="48"/>
      <c r="V202" s="33"/>
      <c r="W202" s="33"/>
      <c r="X202" s="35">
        <f t="shared" si="120"/>
        <v>7</v>
      </c>
      <c r="Y202" s="61" t="str">
        <f t="shared" si="121"/>
        <v xml:space="preserve"> </v>
      </c>
      <c r="Z202" s="61">
        <f t="shared" si="122"/>
        <v>2.8017244076872672</v>
      </c>
      <c r="AA202" s="68"/>
      <c r="AB202" s="61">
        <f t="shared" ref="AB202:AB265" si="144" xml:space="preserve"> SIN((2*PI()*(Q202-2000+AC202)/2.1217077549548) + 0.707378034)</f>
        <v>0.99316963006562831</v>
      </c>
      <c r="AC202" s="61">
        <f t="shared" ref="AC202:AC265" si="145">AC201</f>
        <v>-0.432</v>
      </c>
      <c r="AD202" s="61"/>
      <c r="AE202" s="84"/>
      <c r="AF202" s="61"/>
      <c r="AG202" s="44"/>
      <c r="AI202" s="47">
        <f t="shared" si="135"/>
        <v>1918.6058107044901</v>
      </c>
      <c r="AJ202" s="47">
        <f t="shared" si="136"/>
        <v>1918.9594286636493</v>
      </c>
      <c r="AK202" s="47">
        <f t="shared" si="128"/>
        <v>7.729481077343034</v>
      </c>
      <c r="AL202" s="47">
        <f t="shared" si="139"/>
        <v>7.9128668160532856</v>
      </c>
      <c r="AM202" s="88">
        <f t="shared" si="140"/>
        <v>-2.3175638232430074</v>
      </c>
      <c r="AN202" s="48"/>
      <c r="AQ202" s="35">
        <f t="shared" si="117"/>
        <v>7</v>
      </c>
      <c r="AR202" s="61" t="str">
        <f t="shared" si="118"/>
        <v xml:space="preserve"> </v>
      </c>
      <c r="AS202" s="61">
        <f t="shared" si="119"/>
        <v>15.436272500536985</v>
      </c>
      <c r="AT202" s="68"/>
      <c r="AU202" s="61">
        <f t="shared" si="141"/>
        <v>-0.36011103610220047</v>
      </c>
      <c r="AV202" s="61">
        <f t="shared" si="142"/>
        <v>0.55000000000000004</v>
      </c>
      <c r="AW202" s="61"/>
      <c r="AX202" s="61"/>
      <c r="AY202" s="44"/>
    </row>
    <row r="203" spans="1:78" ht="14.1" customHeight="1">
      <c r="A203" s="7">
        <v>180210</v>
      </c>
      <c r="B203" s="8">
        <f t="shared" si="131"/>
        <v>1802.7916666669994</v>
      </c>
      <c r="C203" s="9">
        <v>1.469065E-2</v>
      </c>
      <c r="D203" s="9">
        <v>9.9009900000000001E-3</v>
      </c>
      <c r="E203" s="9">
        <v>4.7896600000000003E-3</v>
      </c>
      <c r="F203" s="10">
        <f t="shared" si="143"/>
        <v>117.24999999999999</v>
      </c>
      <c r="G203" s="10">
        <f t="shared" si="114"/>
        <v>123.66216216216216</v>
      </c>
      <c r="H203" s="11">
        <f t="shared" si="132"/>
        <v>2.8686185561802398</v>
      </c>
      <c r="J203" s="10">
        <f t="shared" si="129"/>
        <v>43.108611249739219</v>
      </c>
      <c r="L203" s="31">
        <f t="shared" si="126"/>
        <v>1802.7916666669994</v>
      </c>
      <c r="M203" s="30">
        <f t="shared" si="130"/>
        <v>2.8686185561802398</v>
      </c>
      <c r="P203" s="47">
        <f t="shared" si="133"/>
        <v>1831.1443018742693</v>
      </c>
      <c r="Q203" s="47">
        <f t="shared" si="134"/>
        <v>1831.2621745273225</v>
      </c>
      <c r="R203" s="47">
        <f t="shared" si="127"/>
        <v>2.2960726069503221</v>
      </c>
      <c r="S203" s="47">
        <f t="shared" si="137"/>
        <v>2.285304591350247</v>
      </c>
      <c r="T203" s="88">
        <f t="shared" si="138"/>
        <v>0.47118513833261932</v>
      </c>
      <c r="U203" s="48"/>
      <c r="V203" s="33"/>
      <c r="W203" s="33"/>
      <c r="X203" s="35">
        <f t="shared" si="120"/>
        <v>8</v>
      </c>
      <c r="Y203" s="61" t="str">
        <f t="shared" si="121"/>
        <v xml:space="preserve"> </v>
      </c>
      <c r="Z203" s="61">
        <f t="shared" si="122"/>
        <v>2.8017244076872672</v>
      </c>
      <c r="AA203" s="68"/>
      <c r="AB203" s="61">
        <f t="shared" si="144"/>
        <v>0.68581199383470437</v>
      </c>
      <c r="AC203" s="61">
        <f t="shared" si="145"/>
        <v>-0.432</v>
      </c>
      <c r="AD203" s="61"/>
      <c r="AE203" s="84"/>
      <c r="AF203" s="61"/>
      <c r="AG203" s="44"/>
      <c r="AI203" s="47">
        <f t="shared" si="135"/>
        <v>1919.3130466228083</v>
      </c>
      <c r="AJ203" s="47">
        <f t="shared" si="136"/>
        <v>1919.6666645819676</v>
      </c>
      <c r="AK203" s="47">
        <f t="shared" si="128"/>
        <v>8.6574736092326035</v>
      </c>
      <c r="AL203" s="47">
        <f t="shared" si="139"/>
        <v>7.8322977145592079</v>
      </c>
      <c r="AM203" s="88">
        <f t="shared" si="140"/>
        <v>10.535553227752082</v>
      </c>
      <c r="AN203" s="48"/>
      <c r="AQ203" s="35">
        <f t="shared" si="117"/>
        <v>8</v>
      </c>
      <c r="AR203" s="61">
        <f t="shared" si="118"/>
        <v>10.535553227752082</v>
      </c>
      <c r="AS203" s="61">
        <f t="shared" si="119"/>
        <v>10.535553227752082</v>
      </c>
      <c r="AT203" s="68"/>
      <c r="AU203" s="61">
        <f t="shared" si="141"/>
        <v>-0.87552369345493808</v>
      </c>
      <c r="AV203" s="61">
        <f t="shared" si="142"/>
        <v>0.55000000000000004</v>
      </c>
      <c r="AW203" s="61"/>
      <c r="AX203" s="61"/>
      <c r="AY203" s="44"/>
    </row>
    <row r="204" spans="1:78" ht="14.1" customHeight="1">
      <c r="A204" s="7">
        <v>180211</v>
      </c>
      <c r="B204" s="8">
        <f t="shared" si="131"/>
        <v>1802.8750000003326</v>
      </c>
      <c r="C204" s="9">
        <v>2.2564580000000001E-2</v>
      </c>
      <c r="D204" s="9">
        <v>1.9607840000000001E-2</v>
      </c>
      <c r="E204" s="9">
        <v>2.9567399999999998E-3</v>
      </c>
      <c r="F204" s="10">
        <f t="shared" si="143"/>
        <v>117.33333333333331</v>
      </c>
      <c r="G204" s="10">
        <f t="shared" si="114"/>
        <v>123.10135135135135</v>
      </c>
      <c r="H204" s="11">
        <f t="shared" si="132"/>
        <v>2.924865969850853</v>
      </c>
      <c r="J204" s="10">
        <f t="shared" si="129"/>
        <v>42.087860647381611</v>
      </c>
      <c r="L204" s="31">
        <f t="shared" si="126"/>
        <v>1802.8750000003326</v>
      </c>
      <c r="M204" s="30">
        <f t="shared" si="130"/>
        <v>2.924865969850853</v>
      </c>
      <c r="P204" s="47">
        <f t="shared" si="133"/>
        <v>1831.3800471803754</v>
      </c>
      <c r="Q204" s="47">
        <f t="shared" si="134"/>
        <v>1831.4979198334286</v>
      </c>
      <c r="R204" s="47">
        <f t="shared" si="127"/>
        <v>2.3706204257556118</v>
      </c>
      <c r="S204" s="47">
        <f t="shared" si="137"/>
        <v>2.3060123158579455</v>
      </c>
      <c r="T204" s="88">
        <f t="shared" si="138"/>
        <v>2.8017244076872672</v>
      </c>
      <c r="U204" s="48"/>
      <c r="V204" s="33"/>
      <c r="W204" s="33"/>
      <c r="X204" s="35">
        <f t="shared" si="120"/>
        <v>9</v>
      </c>
      <c r="Y204" s="61">
        <f t="shared" si="121"/>
        <v>2.8017244076872672</v>
      </c>
      <c r="Z204" s="61">
        <f t="shared" si="122"/>
        <v>2.8017244076872672</v>
      </c>
      <c r="AA204" s="68"/>
      <c r="AB204" s="61">
        <f t="shared" si="144"/>
        <v>5.7555303737222556E-2</v>
      </c>
      <c r="AC204" s="61">
        <f t="shared" si="145"/>
        <v>-0.432</v>
      </c>
      <c r="AD204" s="61"/>
      <c r="AE204" s="84"/>
      <c r="AF204" s="61"/>
      <c r="AG204" s="44"/>
      <c r="AI204" s="47">
        <f t="shared" si="135"/>
        <v>1920.0202825411266</v>
      </c>
      <c r="AJ204" s="47">
        <f t="shared" si="136"/>
        <v>1920.3739005002858</v>
      </c>
      <c r="AK204" s="47">
        <f t="shared" si="128"/>
        <v>7.5998801511836014</v>
      </c>
      <c r="AL204" s="47">
        <f t="shared" si="139"/>
        <v>7.7214482529777104</v>
      </c>
      <c r="AM204" s="88">
        <f t="shared" si="140"/>
        <v>-1.5744209869855363</v>
      </c>
      <c r="AN204" s="48"/>
      <c r="AQ204" s="35">
        <f t="shared" si="117"/>
        <v>9</v>
      </c>
      <c r="AR204" s="61" t="str">
        <f t="shared" si="118"/>
        <v xml:space="preserve"> </v>
      </c>
      <c r="AS204" s="61">
        <f t="shared" si="119"/>
        <v>10.535553227752082</v>
      </c>
      <c r="AT204" s="68"/>
      <c r="AU204" s="61">
        <f t="shared" si="141"/>
        <v>-0.9812690842781342</v>
      </c>
      <c r="AV204" s="61">
        <f t="shared" si="142"/>
        <v>0.55000000000000004</v>
      </c>
      <c r="AW204" s="61"/>
      <c r="AX204" s="61"/>
      <c r="AY204" s="44"/>
    </row>
    <row r="205" spans="1:78" ht="14.1" customHeight="1">
      <c r="A205" s="7">
        <v>180212</v>
      </c>
      <c r="B205" s="8">
        <f t="shared" si="131"/>
        <v>1802.9583333336659</v>
      </c>
      <c r="C205" s="9">
        <v>5.2595999999999997E-3</v>
      </c>
      <c r="D205" s="9">
        <v>0</v>
      </c>
      <c r="E205" s="9">
        <v>5.2595999999999997E-3</v>
      </c>
      <c r="F205" s="10">
        <f t="shared" si="143"/>
        <v>117.41666666666664</v>
      </c>
      <c r="G205" s="10">
        <f t="shared" si="114"/>
        <v>122.51126126126124</v>
      </c>
      <c r="H205" s="11">
        <f t="shared" si="132"/>
        <v>2.924865969850853</v>
      </c>
      <c r="J205" s="10">
        <f t="shared" si="129"/>
        <v>41.886111201023148</v>
      </c>
      <c r="L205" s="31">
        <f t="shared" si="126"/>
        <v>1802.9583333336659</v>
      </c>
      <c r="M205" s="30">
        <f t="shared" si="130"/>
        <v>2.924865969850853</v>
      </c>
      <c r="P205" s="47">
        <f t="shared" si="133"/>
        <v>1831.6157924864815</v>
      </c>
      <c r="Q205" s="47">
        <f t="shared" si="134"/>
        <v>1831.7336651395347</v>
      </c>
      <c r="R205" s="47">
        <f t="shared" si="127"/>
        <v>2.3408012947613606</v>
      </c>
      <c r="S205" s="47">
        <f t="shared" si="137"/>
        <v>2.3267200405542265</v>
      </c>
      <c r="T205" s="88">
        <f t="shared" si="138"/>
        <v>0.60519761560053897</v>
      </c>
      <c r="U205" s="48"/>
      <c r="V205" s="33"/>
      <c r="W205" s="33"/>
      <c r="X205" s="35">
        <f t="shared" si="120"/>
        <v>1</v>
      </c>
      <c r="Y205" s="61" t="str">
        <f t="shared" si="121"/>
        <v xml:space="preserve"> </v>
      </c>
      <c r="Z205" s="61">
        <f t="shared" si="122"/>
        <v>2.8017244076872672</v>
      </c>
      <c r="AA205" s="68"/>
      <c r="AB205" s="61">
        <f t="shared" si="144"/>
        <v>-0.59763215263490033</v>
      </c>
      <c r="AC205" s="61">
        <f t="shared" si="145"/>
        <v>-0.432</v>
      </c>
      <c r="AD205" s="61"/>
      <c r="AE205" s="84"/>
      <c r="AF205" s="61"/>
      <c r="AG205" s="44"/>
      <c r="AI205" s="47">
        <f t="shared" si="135"/>
        <v>1920.7275184594448</v>
      </c>
      <c r="AJ205" s="47">
        <f t="shared" si="136"/>
        <v>1921.081136418604</v>
      </c>
      <c r="AK205" s="47">
        <f t="shared" si="128"/>
        <v>6.8872874438857705</v>
      </c>
      <c r="AL205" s="47">
        <f t="shared" si="139"/>
        <v>7.7028715825509515</v>
      </c>
      <c r="AM205" s="88">
        <f t="shared" si="140"/>
        <v>-10.588053168544253</v>
      </c>
      <c r="AN205" s="48"/>
      <c r="AQ205" s="35">
        <f t="shared" si="117"/>
        <v>1</v>
      </c>
      <c r="AR205" s="61" t="str">
        <f t="shared" si="118"/>
        <v xml:space="preserve"> </v>
      </c>
      <c r="AS205" s="61">
        <f t="shared" si="119"/>
        <v>10.535553227752082</v>
      </c>
      <c r="AT205" s="68"/>
      <c r="AU205" s="61">
        <f t="shared" si="141"/>
        <v>-0.62786776497651764</v>
      </c>
      <c r="AV205" s="61">
        <f t="shared" si="142"/>
        <v>0.55000000000000004</v>
      </c>
      <c r="AW205" s="61"/>
      <c r="AX205" s="61"/>
      <c r="AY205" s="44"/>
    </row>
    <row r="206" spans="1:78" ht="14.1" customHeight="1">
      <c r="A206" s="7">
        <v>180301</v>
      </c>
      <c r="B206" s="8">
        <f t="shared" si="131"/>
        <v>1803.0416666669992</v>
      </c>
      <c r="C206" s="9">
        <v>-4.5664099999999999E-3</v>
      </c>
      <c r="D206" s="9">
        <v>-9.6153799999999998E-3</v>
      </c>
      <c r="E206" s="9">
        <v>5.0489699999999998E-3</v>
      </c>
      <c r="F206" s="10">
        <f t="shared" si="143"/>
        <v>117.49999999999997</v>
      </c>
      <c r="G206" s="10">
        <f t="shared" si="114"/>
        <v>121.89189189189187</v>
      </c>
      <c r="H206" s="11">
        <f t="shared" si="132"/>
        <v>2.8967422721016685</v>
      </c>
      <c r="J206" s="10">
        <f t="shared" si="129"/>
        <v>42.078956442146939</v>
      </c>
      <c r="L206" s="31">
        <f t="shared" si="126"/>
        <v>1803.0416666669992</v>
      </c>
      <c r="M206" s="30">
        <f t="shared" si="130"/>
        <v>2.8967422721016685</v>
      </c>
      <c r="P206" s="47">
        <f t="shared" si="133"/>
        <v>1831.8515377925876</v>
      </c>
      <c r="Q206" s="47">
        <f t="shared" si="134"/>
        <v>1831.9694104456407</v>
      </c>
      <c r="R206" s="47">
        <f t="shared" si="127"/>
        <v>2.3184369447828428</v>
      </c>
      <c r="S206" s="47">
        <f t="shared" si="137"/>
        <v>2.3494985378573059</v>
      </c>
      <c r="T206" s="88">
        <f t="shared" si="138"/>
        <v>-1.3220520282932635</v>
      </c>
      <c r="U206" s="48"/>
      <c r="V206" s="33"/>
      <c r="W206" s="33"/>
      <c r="X206" s="35">
        <f t="shared" si="120"/>
        <v>2</v>
      </c>
      <c r="Y206" s="61" t="str">
        <f t="shared" si="121"/>
        <v xml:space="preserve"> </v>
      </c>
      <c r="Z206" s="61">
        <f t="shared" si="122"/>
        <v>2.8017244076872672</v>
      </c>
      <c r="AA206" s="68"/>
      <c r="AB206" s="61">
        <f t="shared" si="144"/>
        <v>-0.97318088284756077</v>
      </c>
      <c r="AC206" s="61">
        <f t="shared" si="145"/>
        <v>-0.432</v>
      </c>
      <c r="AD206" s="61"/>
      <c r="AE206" s="84"/>
      <c r="AF206" s="61"/>
      <c r="AG206" s="44"/>
      <c r="AI206" s="47">
        <f t="shared" si="135"/>
        <v>1921.4347543777631</v>
      </c>
      <c r="AJ206" s="47">
        <f t="shared" si="136"/>
        <v>1921.7883723369223</v>
      </c>
      <c r="AK206" s="47">
        <f t="shared" si="128"/>
        <v>6.7783642716304371</v>
      </c>
      <c r="AL206" s="47">
        <f t="shared" si="139"/>
        <v>7.8640491149411105</v>
      </c>
      <c r="AM206" s="88">
        <f t="shared" si="140"/>
        <v>-13.805672210871023</v>
      </c>
      <c r="AN206" s="48"/>
      <c r="AQ206" s="35">
        <f t="shared" si="117"/>
        <v>2</v>
      </c>
      <c r="AR206" s="61" t="str">
        <f t="shared" si="118"/>
        <v xml:space="preserve"> </v>
      </c>
      <c r="AS206" s="61">
        <f t="shared" si="119"/>
        <v>10.535553227752082</v>
      </c>
      <c r="AT206" s="68"/>
      <c r="AU206" s="61">
        <f t="shared" si="141"/>
        <v>1.9319859530537192E-2</v>
      </c>
      <c r="AV206" s="61">
        <f t="shared" si="142"/>
        <v>0.55000000000000004</v>
      </c>
      <c r="AW206" s="61"/>
      <c r="AX206" s="61"/>
      <c r="AY206" s="44"/>
    </row>
    <row r="207" spans="1:78" ht="14.1" customHeight="1">
      <c r="A207" s="7">
        <v>180302</v>
      </c>
      <c r="B207" s="8">
        <f t="shared" si="131"/>
        <v>1803.1250000003324</v>
      </c>
      <c r="C207" s="9">
        <v>-1.5992429999999998E-2</v>
      </c>
      <c r="D207" s="9">
        <v>-1.9417480000000001E-2</v>
      </c>
      <c r="E207" s="9">
        <v>3.4250499999999998E-3</v>
      </c>
      <c r="F207" s="10">
        <f t="shared" si="143"/>
        <v>117.5833333333333</v>
      </c>
      <c r="G207" s="10">
        <f t="shared" si="114"/>
        <v>121.24324324324324</v>
      </c>
      <c r="H207" s="11">
        <f t="shared" si="132"/>
        <v>2.8404948369679799</v>
      </c>
      <c r="J207" s="10">
        <f t="shared" si="129"/>
        <v>42.683845668475684</v>
      </c>
      <c r="L207" s="31">
        <f t="shared" si="126"/>
        <v>1803.1250000003324</v>
      </c>
      <c r="M207" s="30">
        <f t="shared" si="130"/>
        <v>2.8404948369679799</v>
      </c>
      <c r="P207" s="47">
        <f t="shared" si="133"/>
        <v>1832.0872830986937</v>
      </c>
      <c r="Q207" s="47">
        <f t="shared" si="134"/>
        <v>1832.2051557517468</v>
      </c>
      <c r="R207" s="47">
        <f t="shared" si="127"/>
        <v>2.3557108419016899</v>
      </c>
      <c r="S207" s="47">
        <f t="shared" si="137"/>
        <v>2.3660647173354836</v>
      </c>
      <c r="T207" s="88">
        <f t="shared" si="138"/>
        <v>-0.43759899540929403</v>
      </c>
      <c r="U207" s="48"/>
      <c r="V207" s="33"/>
      <c r="W207" s="33"/>
      <c r="X207" s="35">
        <f t="shared" si="120"/>
        <v>3</v>
      </c>
      <c r="Y207" s="61" t="str">
        <f t="shared" si="121"/>
        <v xml:space="preserve"> </v>
      </c>
      <c r="Z207" s="61">
        <f t="shared" si="122"/>
        <v>2.8017244076872672</v>
      </c>
      <c r="AA207" s="68"/>
      <c r="AB207" s="61">
        <f t="shared" si="144"/>
        <v>-0.89336746227515429</v>
      </c>
      <c r="AC207" s="61">
        <f t="shared" si="145"/>
        <v>-0.432</v>
      </c>
      <c r="AD207" s="61"/>
      <c r="AE207" s="84"/>
      <c r="AF207" s="61"/>
      <c r="AG207" s="44"/>
      <c r="AI207" s="47">
        <f t="shared" si="135"/>
        <v>1922.1419902960813</v>
      </c>
      <c r="AJ207" s="47">
        <f t="shared" si="136"/>
        <v>1922.4956082552405</v>
      </c>
      <c r="AK207" s="47">
        <f t="shared" si="128"/>
        <v>8.2765955209496465</v>
      </c>
      <c r="AL207" s="47">
        <f t="shared" si="139"/>
        <v>8.1465203819882888</v>
      </c>
      <c r="AM207" s="88">
        <f t="shared" si="140"/>
        <v>1.5966956794087217</v>
      </c>
      <c r="AN207" s="48"/>
      <c r="AQ207" s="35">
        <f t="shared" si="117"/>
        <v>3</v>
      </c>
      <c r="AR207" s="61">
        <f t="shared" si="118"/>
        <v>1.5966956794087217</v>
      </c>
      <c r="AS207" s="61">
        <f t="shared" si="119"/>
        <v>1.5966956794087217</v>
      </c>
      <c r="AT207" s="68"/>
      <c r="AU207" s="61">
        <f t="shared" si="141"/>
        <v>0.65746750704692181</v>
      </c>
      <c r="AV207" s="61">
        <f t="shared" si="142"/>
        <v>0.55000000000000004</v>
      </c>
      <c r="AW207" s="61"/>
      <c r="AX207" s="61"/>
      <c r="AY207" s="44"/>
    </row>
    <row r="208" spans="1:78" ht="14.1" customHeight="1">
      <c r="A208" s="7">
        <v>180303</v>
      </c>
      <c r="B208" s="8">
        <f t="shared" si="131"/>
        <v>1803.2083333336657</v>
      </c>
      <c r="C208" s="9">
        <v>-5.8708500000000004E-3</v>
      </c>
      <c r="D208" s="9">
        <v>-9.9009900000000001E-3</v>
      </c>
      <c r="E208" s="9">
        <v>4.0301399999999998E-3</v>
      </c>
      <c r="F208" s="10">
        <f t="shared" si="143"/>
        <v>117.66666666666663</v>
      </c>
      <c r="G208" s="10">
        <f t="shared" si="114"/>
        <v>120.65090090090087</v>
      </c>
      <c r="H208" s="11">
        <f t="shared" si="132"/>
        <v>2.8123711259921085</v>
      </c>
      <c r="J208" s="10">
        <f t="shared" si="129"/>
        <v>42.900063859224609</v>
      </c>
      <c r="L208" s="31">
        <f t="shared" si="126"/>
        <v>1803.2083333336657</v>
      </c>
      <c r="M208" s="30">
        <f t="shared" si="130"/>
        <v>2.8123711259921085</v>
      </c>
      <c r="P208" s="47">
        <f t="shared" si="133"/>
        <v>1832.3230284047997</v>
      </c>
      <c r="Q208" s="47">
        <f t="shared" si="134"/>
        <v>1832.4409010578529</v>
      </c>
      <c r="R208" s="47">
        <f t="shared" si="127"/>
        <v>2.3631656322624397</v>
      </c>
      <c r="S208" s="47">
        <f t="shared" si="137"/>
        <v>2.3834592057003032</v>
      </c>
      <c r="T208" s="88">
        <f t="shared" si="138"/>
        <v>-0.85143363852543397</v>
      </c>
      <c r="U208" s="48"/>
      <c r="V208" s="33"/>
      <c r="W208" s="33"/>
      <c r="X208" s="35">
        <f t="shared" si="120"/>
        <v>4</v>
      </c>
      <c r="Y208" s="61" t="str">
        <f t="shared" si="121"/>
        <v xml:space="preserve"> </v>
      </c>
      <c r="Z208" s="61">
        <f t="shared" si="122"/>
        <v>1.9658565543037909</v>
      </c>
      <c r="AA208" s="68"/>
      <c r="AB208" s="61">
        <f t="shared" si="144"/>
        <v>-0.39553747743077472</v>
      </c>
      <c r="AC208" s="61">
        <f t="shared" si="145"/>
        <v>-0.432</v>
      </c>
      <c r="AD208" s="61"/>
      <c r="AE208" s="84"/>
      <c r="AF208" s="61"/>
      <c r="AG208" s="44"/>
      <c r="AI208" s="47">
        <f t="shared" si="135"/>
        <v>1922.8492262143996</v>
      </c>
      <c r="AJ208" s="47">
        <f t="shared" si="136"/>
        <v>1923.2028441735588</v>
      </c>
      <c r="AK208" s="47">
        <f t="shared" si="128"/>
        <v>8.2043005672597289</v>
      </c>
      <c r="AL208" s="47">
        <f t="shared" si="139"/>
        <v>8.5199892232869239</v>
      </c>
      <c r="AM208" s="88">
        <f t="shared" si="140"/>
        <v>-3.7052706025067716</v>
      </c>
      <c r="AN208" s="48"/>
      <c r="AQ208" s="35">
        <f t="shared" si="117"/>
        <v>4</v>
      </c>
      <c r="AR208" s="61" t="str">
        <f t="shared" si="118"/>
        <v xml:space="preserve"> </v>
      </c>
      <c r="AS208" s="61">
        <f t="shared" si="119"/>
        <v>1.5966956794087217</v>
      </c>
      <c r="AT208" s="68"/>
      <c r="AU208" s="61">
        <f t="shared" si="141"/>
        <v>0.98797880107865366</v>
      </c>
      <c r="AV208" s="61">
        <f t="shared" si="142"/>
        <v>0.55000000000000004</v>
      </c>
      <c r="AW208" s="61"/>
      <c r="AX208" s="61"/>
      <c r="AY208" s="44"/>
    </row>
    <row r="209" spans="1:51" ht="14.1" customHeight="1">
      <c r="A209" s="7">
        <v>180304</v>
      </c>
      <c r="B209" s="8">
        <f t="shared" si="131"/>
        <v>1803.2916666669989</v>
      </c>
      <c r="C209" s="9">
        <v>-5.38602E-3</v>
      </c>
      <c r="D209" s="9">
        <v>-0.01</v>
      </c>
      <c r="E209" s="9">
        <v>4.6139800000000002E-3</v>
      </c>
      <c r="F209" s="10">
        <f t="shared" si="143"/>
        <v>117.74999999999996</v>
      </c>
      <c r="G209" s="10">
        <f t="shared" si="114"/>
        <v>120.11486486486487</v>
      </c>
      <c r="H209" s="11">
        <f t="shared" si="132"/>
        <v>2.7842474147321874</v>
      </c>
      <c r="J209" s="10">
        <f t="shared" si="129"/>
        <v>43.140873267693614</v>
      </c>
      <c r="L209" s="31">
        <f t="shared" si="126"/>
        <v>1803.2916666669989</v>
      </c>
      <c r="M209" s="30">
        <f t="shared" si="130"/>
        <v>2.7842474147321874</v>
      </c>
      <c r="P209" s="47">
        <f t="shared" si="133"/>
        <v>1832.5587737109058</v>
      </c>
      <c r="Q209" s="47">
        <f t="shared" si="134"/>
        <v>1832.676646363959</v>
      </c>
      <c r="R209" s="47">
        <f t="shared" si="127"/>
        <v>2.3929847636219495</v>
      </c>
      <c r="S209" s="47">
        <f t="shared" si="137"/>
        <v>2.3909139841206031</v>
      </c>
      <c r="T209" s="88">
        <f t="shared" si="138"/>
        <v>8.6610372230011556E-2</v>
      </c>
      <c r="U209" s="48"/>
      <c r="V209" s="33"/>
      <c r="W209" s="33"/>
      <c r="X209" s="35">
        <f t="shared" si="120"/>
        <v>5</v>
      </c>
      <c r="Y209" s="61" t="str">
        <f t="shared" si="121"/>
        <v xml:space="preserve"> </v>
      </c>
      <c r="Z209" s="61">
        <f t="shared" si="122"/>
        <v>1.9658565543037909</v>
      </c>
      <c r="AA209" s="68"/>
      <c r="AB209" s="61">
        <f t="shared" si="144"/>
        <v>0.28736888901272595</v>
      </c>
      <c r="AC209" s="61">
        <f t="shared" si="145"/>
        <v>-0.432</v>
      </c>
      <c r="AD209" s="61"/>
      <c r="AE209" s="84"/>
      <c r="AF209" s="61"/>
      <c r="AG209" s="44"/>
      <c r="AI209" s="47">
        <f t="shared" si="135"/>
        <v>1923.5564621327178</v>
      </c>
      <c r="AJ209" s="47">
        <f t="shared" si="136"/>
        <v>1923.910080091877</v>
      </c>
      <c r="AK209" s="47">
        <f t="shared" si="128"/>
        <v>7.9150968387291449</v>
      </c>
      <c r="AL209" s="47">
        <f t="shared" si="139"/>
        <v>9.0981969842665222</v>
      </c>
      <c r="AM209" s="88">
        <f t="shared" si="140"/>
        <v>-13.003676965703292</v>
      </c>
      <c r="AN209" s="48"/>
      <c r="AQ209" s="35">
        <f t="shared" si="117"/>
        <v>5</v>
      </c>
      <c r="AR209" s="61" t="str">
        <f t="shared" si="118"/>
        <v xml:space="preserve"> </v>
      </c>
      <c r="AS209" s="61">
        <f t="shared" si="119"/>
        <v>1.5966956794087217</v>
      </c>
      <c r="AT209" s="68"/>
      <c r="AU209" s="61">
        <f t="shared" si="141"/>
        <v>0.85620383392440291</v>
      </c>
      <c r="AV209" s="61">
        <f t="shared" si="142"/>
        <v>0.55000000000000004</v>
      </c>
      <c r="AW209" s="61"/>
      <c r="AX209" s="61"/>
      <c r="AY209" s="44"/>
    </row>
    <row r="210" spans="1:51" ht="14.1" customHeight="1">
      <c r="A210" s="7">
        <v>180305</v>
      </c>
      <c r="B210" s="8">
        <f t="shared" si="131"/>
        <v>1803.3750000003322</v>
      </c>
      <c r="C210" s="9">
        <v>-5.7001040000000003E-2</v>
      </c>
      <c r="D210" s="9">
        <v>-6.0606060000000003E-2</v>
      </c>
      <c r="E210" s="9">
        <v>3.60502E-3</v>
      </c>
      <c r="F210" s="10">
        <f t="shared" si="143"/>
        <v>117.83333333333329</v>
      </c>
      <c r="G210" s="10">
        <f t="shared" si="114"/>
        <v>119.63513513513513</v>
      </c>
      <c r="H210" s="11">
        <f t="shared" si="132"/>
        <v>2.6155051488600836</v>
      </c>
      <c r="J210" s="10">
        <f t="shared" si="129"/>
        <v>45.740737764280738</v>
      </c>
      <c r="L210" s="31">
        <f t="shared" si="126"/>
        <v>1803.3750000003322</v>
      </c>
      <c r="M210" s="30">
        <f t="shared" si="130"/>
        <v>2.6155051488600836</v>
      </c>
      <c r="P210" s="47">
        <f t="shared" si="133"/>
        <v>1832.7945190170119</v>
      </c>
      <c r="Q210" s="47">
        <f t="shared" si="134"/>
        <v>1832.9123916700651</v>
      </c>
      <c r="R210" s="47">
        <f t="shared" si="127"/>
        <v>2.4488956218366082</v>
      </c>
      <c r="S210" s="47">
        <f t="shared" si="137"/>
        <v>2.4016819988487068</v>
      </c>
      <c r="T210" s="88">
        <f t="shared" si="138"/>
        <v>1.9658565543037909</v>
      </c>
      <c r="U210" s="48"/>
      <c r="V210" s="33"/>
      <c r="W210" s="33"/>
      <c r="X210" s="35">
        <f t="shared" si="120"/>
        <v>6</v>
      </c>
      <c r="Y210" s="61">
        <f t="shared" si="121"/>
        <v>1.9658565543037909</v>
      </c>
      <c r="Z210" s="61">
        <f t="shared" si="122"/>
        <v>1.9658565543037909</v>
      </c>
      <c r="AA210" s="68"/>
      <c r="AB210" s="61">
        <f t="shared" si="144"/>
        <v>0.83581215853786206</v>
      </c>
      <c r="AC210" s="61">
        <f t="shared" si="145"/>
        <v>-0.432</v>
      </c>
      <c r="AD210" s="61"/>
      <c r="AE210" s="84"/>
      <c r="AF210" s="61"/>
      <c r="AG210" s="44"/>
      <c r="AI210" s="47">
        <f t="shared" si="135"/>
        <v>1924.263698051036</v>
      </c>
      <c r="AJ210" s="47">
        <f t="shared" si="136"/>
        <v>1924.6173160101953</v>
      </c>
      <c r="AK210" s="47">
        <f t="shared" si="128"/>
        <v>8.7279625542560293</v>
      </c>
      <c r="AL210" s="47">
        <f t="shared" si="139"/>
        <v>9.9739304781557596</v>
      </c>
      <c r="AM210" s="88">
        <f t="shared" si="140"/>
        <v>-12.492245926804546</v>
      </c>
      <c r="AN210" s="48"/>
      <c r="AQ210" s="35">
        <f t="shared" si="117"/>
        <v>6</v>
      </c>
      <c r="AR210" s="61" t="str">
        <f t="shared" si="118"/>
        <v xml:space="preserve"> </v>
      </c>
      <c r="AS210" s="61">
        <f t="shared" si="119"/>
        <v>1.5966956794087217</v>
      </c>
      <c r="AT210" s="68"/>
      <c r="AU210" s="61">
        <f t="shared" si="141"/>
        <v>0.32380157723126929</v>
      </c>
      <c r="AV210" s="61">
        <f t="shared" si="142"/>
        <v>0.55000000000000004</v>
      </c>
      <c r="AW210" s="61"/>
      <c r="AX210" s="61"/>
      <c r="AY210" s="44"/>
    </row>
    <row r="211" spans="1:51" ht="14.1" customHeight="1">
      <c r="A211" s="7">
        <v>180306</v>
      </c>
      <c r="B211" s="8">
        <f t="shared" si="131"/>
        <v>1803.4583333336655</v>
      </c>
      <c r="C211" s="9">
        <v>1.5612539999999999E-2</v>
      </c>
      <c r="D211" s="9">
        <v>1.0752690000000001E-2</v>
      </c>
      <c r="E211" s="9">
        <v>4.8598499999999998E-3</v>
      </c>
      <c r="F211" s="10">
        <f t="shared" si="143"/>
        <v>117.91666666666661</v>
      </c>
      <c r="G211" s="10">
        <f t="shared" si="114"/>
        <v>119.24537037037037</v>
      </c>
      <c r="H211" s="11">
        <f t="shared" si="132"/>
        <v>2.6436288649191799</v>
      </c>
      <c r="J211" s="10">
        <f t="shared" si="129"/>
        <v>45.106698581162561</v>
      </c>
      <c r="L211" s="31">
        <f t="shared" si="126"/>
        <v>1803.4583333336655</v>
      </c>
      <c r="M211" s="30">
        <f t="shared" si="130"/>
        <v>2.6436288649191799</v>
      </c>
      <c r="P211" s="47">
        <f t="shared" si="133"/>
        <v>1833.030264323118</v>
      </c>
      <c r="Q211" s="47">
        <f t="shared" si="134"/>
        <v>1833.1481369761711</v>
      </c>
      <c r="R211" s="47">
        <f t="shared" si="127"/>
        <v>2.4078943241465267</v>
      </c>
      <c r="S211" s="47">
        <f t="shared" si="137"/>
        <v>2.3947142830150878</v>
      </c>
      <c r="T211" s="88">
        <f t="shared" si="138"/>
        <v>0.55038052868856546</v>
      </c>
      <c r="U211" s="48"/>
      <c r="V211" s="33"/>
      <c r="W211" s="33"/>
      <c r="X211" s="35">
        <f t="shared" si="120"/>
        <v>7</v>
      </c>
      <c r="Y211" s="61" t="str">
        <f t="shared" si="121"/>
        <v xml:space="preserve"> </v>
      </c>
      <c r="Z211" s="61">
        <f t="shared" si="122"/>
        <v>1.9658565543037909</v>
      </c>
      <c r="AA211" s="68"/>
      <c r="AB211" s="61">
        <f t="shared" si="144"/>
        <v>0.99316963006565073</v>
      </c>
      <c r="AC211" s="61">
        <f t="shared" si="145"/>
        <v>-0.432</v>
      </c>
      <c r="AD211" s="61"/>
      <c r="AE211" s="84"/>
      <c r="AF211" s="61"/>
      <c r="AG211" s="44"/>
      <c r="AI211" s="47">
        <f t="shared" si="135"/>
        <v>1924.9709339693543</v>
      </c>
      <c r="AJ211" s="47">
        <f t="shared" si="136"/>
        <v>1925.3245519285135</v>
      </c>
      <c r="AK211" s="47">
        <f t="shared" si="128"/>
        <v>10.271722480767645</v>
      </c>
      <c r="AL211" s="47">
        <f t="shared" si="139"/>
        <v>11.216612225752378</v>
      </c>
      <c r="AM211" s="88">
        <f t="shared" si="140"/>
        <v>-8.4240207824546882</v>
      </c>
      <c r="AN211" s="48"/>
      <c r="AQ211" s="35">
        <f t="shared" si="117"/>
        <v>7</v>
      </c>
      <c r="AR211" s="61" t="str">
        <f t="shared" si="118"/>
        <v xml:space="preserve"> </v>
      </c>
      <c r="AS211" s="61">
        <f t="shared" si="119"/>
        <v>-3.7052706025067716</v>
      </c>
      <c r="AT211" s="68"/>
      <c r="AU211" s="61">
        <f t="shared" si="141"/>
        <v>-0.36011103610204781</v>
      </c>
      <c r="AV211" s="61">
        <f t="shared" si="142"/>
        <v>0.55000000000000004</v>
      </c>
      <c r="AW211" s="61"/>
      <c r="AX211" s="61"/>
      <c r="AY211" s="44"/>
    </row>
    <row r="212" spans="1:51" ht="14.1" customHeight="1">
      <c r="A212" s="7">
        <v>180307</v>
      </c>
      <c r="B212" s="8">
        <f t="shared" si="131"/>
        <v>1803.5416666669987</v>
      </c>
      <c r="C212" s="9">
        <v>5.47789E-3</v>
      </c>
      <c r="D212" s="9">
        <v>0</v>
      </c>
      <c r="E212" s="9">
        <v>5.47789E-3</v>
      </c>
      <c r="F212" s="10">
        <v>118</v>
      </c>
      <c r="G212" s="10">
        <f t="shared" si="114"/>
        <v>118.89285714285714</v>
      </c>
      <c r="H212" s="11">
        <f t="shared" si="132"/>
        <v>2.6436288649191799</v>
      </c>
      <c r="J212" s="10">
        <f t="shared" si="129"/>
        <v>44.973354134749883</v>
      </c>
      <c r="L212" s="31">
        <f t="shared" si="126"/>
        <v>1803.5416666669987</v>
      </c>
      <c r="M212" s="30">
        <f t="shared" si="130"/>
        <v>2.6436288649191799</v>
      </c>
      <c r="P212" s="47">
        <f t="shared" si="133"/>
        <v>1833.2660096292241</v>
      </c>
      <c r="Q212" s="47">
        <f t="shared" si="134"/>
        <v>1833.3838822822772</v>
      </c>
      <c r="R212" s="47">
        <f t="shared" si="127"/>
        <v>2.4526230022336999</v>
      </c>
      <c r="S212" s="47">
        <f t="shared" si="137"/>
        <v>2.4161491606120062</v>
      </c>
      <c r="T212" s="88">
        <f t="shared" si="138"/>
        <v>1.5095856752674441</v>
      </c>
      <c r="U212" s="48"/>
      <c r="V212" s="33"/>
      <c r="W212" s="33"/>
      <c r="X212" s="35">
        <f t="shared" si="120"/>
        <v>8</v>
      </c>
      <c r="Y212" s="61" t="str">
        <f t="shared" si="121"/>
        <v xml:space="preserve"> </v>
      </c>
      <c r="Z212" s="61">
        <f t="shared" si="122"/>
        <v>1.9658565543037909</v>
      </c>
      <c r="AA212" s="68"/>
      <c r="AB212" s="61">
        <f t="shared" si="144"/>
        <v>0.68581199383484415</v>
      </c>
      <c r="AC212" s="61">
        <f t="shared" si="145"/>
        <v>-0.432</v>
      </c>
      <c r="AD212" s="61"/>
      <c r="AE212" s="84"/>
      <c r="AF212" s="61"/>
      <c r="AG212" s="44"/>
      <c r="AI212" s="47">
        <f t="shared" si="135"/>
        <v>1925.6781698876725</v>
      </c>
      <c r="AJ212" s="47">
        <f t="shared" si="136"/>
        <v>1926.0317878468318</v>
      </c>
      <c r="AK212" s="47">
        <f t="shared" si="128"/>
        <v>12.018693180920314</v>
      </c>
      <c r="AL212" s="47">
        <f t="shared" si="139"/>
        <v>12.726496674041924</v>
      </c>
      <c r="AM212" s="88">
        <f t="shared" si="140"/>
        <v>-5.5616522853874422</v>
      </c>
      <c r="AN212" s="48"/>
      <c r="AQ212" s="35">
        <f t="shared" si="117"/>
        <v>8</v>
      </c>
      <c r="AR212" s="61" t="str">
        <f t="shared" si="118"/>
        <v xml:space="preserve"> </v>
      </c>
      <c r="AS212" s="61">
        <f t="shared" si="119"/>
        <v>2.609559457307542</v>
      </c>
      <c r="AT212" s="68"/>
      <c r="AU212" s="61">
        <f t="shared" si="141"/>
        <v>-0.87552369345485215</v>
      </c>
      <c r="AV212" s="61">
        <f t="shared" si="142"/>
        <v>0.55000000000000004</v>
      </c>
      <c r="AW212" s="61"/>
      <c r="AX212" s="61"/>
      <c r="AY212" s="44"/>
    </row>
    <row r="213" spans="1:51" ht="14.1" customHeight="1">
      <c r="A213" s="7">
        <v>180308</v>
      </c>
      <c r="B213" s="8">
        <f t="shared" si="131"/>
        <v>1803.625000000332</v>
      </c>
      <c r="C213" s="9">
        <v>3.43195E-3</v>
      </c>
      <c r="D213" s="9">
        <v>0</v>
      </c>
      <c r="E213" s="9">
        <v>3.43195E-3</v>
      </c>
      <c r="F213" s="10">
        <v>118</v>
      </c>
      <c r="H213" s="11">
        <f t="shared" si="132"/>
        <v>2.6436288649191799</v>
      </c>
      <c r="L213" s="31">
        <f t="shared" si="126"/>
        <v>1803.625000000332</v>
      </c>
      <c r="M213" s="30">
        <f t="shared" si="130"/>
        <v>2.6436288649191799</v>
      </c>
      <c r="P213" s="47">
        <f t="shared" si="133"/>
        <v>1833.5017549353302</v>
      </c>
      <c r="Q213" s="47">
        <f t="shared" si="134"/>
        <v>1833.6196275883833</v>
      </c>
      <c r="R213" s="47">
        <f t="shared" si="127"/>
        <v>2.4377134315383144</v>
      </c>
      <c r="S213" s="47">
        <f t="shared" si="137"/>
        <v>2.4296935026092337</v>
      </c>
      <c r="T213" s="88">
        <f t="shared" si="138"/>
        <v>0.33007986070952011</v>
      </c>
      <c r="U213" s="48"/>
      <c r="V213" s="33"/>
      <c r="W213" s="33"/>
      <c r="X213" s="35">
        <f t="shared" si="120"/>
        <v>9</v>
      </c>
      <c r="Y213" s="61" t="str">
        <f t="shared" si="121"/>
        <v xml:space="preserve"> </v>
      </c>
      <c r="Z213" s="61">
        <f t="shared" si="122"/>
        <v>1.9658565543037909</v>
      </c>
      <c r="AA213" s="68"/>
      <c r="AB213" s="61">
        <f t="shared" si="144"/>
        <v>5.755530373735758E-2</v>
      </c>
      <c r="AC213" s="61">
        <f t="shared" si="145"/>
        <v>-0.432</v>
      </c>
      <c r="AD213" s="61"/>
      <c r="AE213" s="84"/>
      <c r="AF213" s="61"/>
      <c r="AG213" s="44"/>
      <c r="AI213" s="47">
        <f t="shared" si="135"/>
        <v>1926.3854058059908</v>
      </c>
      <c r="AJ213" s="47">
        <f t="shared" si="136"/>
        <v>1926.73902376515</v>
      </c>
      <c r="AK213" s="47">
        <f t="shared" si="128"/>
        <v>12.803749999999999</v>
      </c>
      <c r="AL213" s="47">
        <f t="shared" si="139"/>
        <v>14.875879944346398</v>
      </c>
      <c r="AM213" s="88">
        <f t="shared" si="140"/>
        <v>-13.929461330009696</v>
      </c>
      <c r="AN213" s="48"/>
      <c r="AQ213" s="35">
        <f t="shared" si="117"/>
        <v>9</v>
      </c>
      <c r="AR213" s="61" t="str">
        <f t="shared" si="118"/>
        <v xml:space="preserve"> </v>
      </c>
      <c r="AS213" s="61">
        <f t="shared" si="119"/>
        <v>23.103646623357065</v>
      </c>
      <c r="AT213" s="68"/>
      <c r="AU213" s="61">
        <f t="shared" si="141"/>
        <v>-0.9812690842781685</v>
      </c>
      <c r="AV213" s="61">
        <f t="shared" si="142"/>
        <v>0.55000000000000004</v>
      </c>
      <c r="AW213" s="61"/>
      <c r="AX213" s="61"/>
      <c r="AY213" s="44"/>
    </row>
    <row r="214" spans="1:51" ht="14.1" customHeight="1">
      <c r="A214" s="7">
        <v>180309</v>
      </c>
      <c r="B214" s="8">
        <f t="shared" si="131"/>
        <v>1803.7083333336652</v>
      </c>
      <c r="C214" s="9">
        <v>-6.5842899999999996E-3</v>
      </c>
      <c r="D214" s="9">
        <v>-1.06383E-2</v>
      </c>
      <c r="E214" s="9">
        <v>4.0540100000000003E-3</v>
      </c>
      <c r="F214" s="10">
        <v>118</v>
      </c>
      <c r="H214" s="11">
        <f t="shared" si="132"/>
        <v>2.6155051479655103</v>
      </c>
      <c r="L214" s="31">
        <f t="shared" si="126"/>
        <v>1803.7083333336652</v>
      </c>
      <c r="M214" s="30">
        <f t="shared" si="130"/>
        <v>2.6155051479655103</v>
      </c>
      <c r="P214" s="47">
        <f t="shared" si="133"/>
        <v>1833.7375002414362</v>
      </c>
      <c r="Q214" s="47">
        <f t="shared" si="134"/>
        <v>1833.8553728944894</v>
      </c>
      <c r="R214" s="47">
        <f t="shared" si="127"/>
        <v>2.4377134273142906</v>
      </c>
      <c r="S214" s="47">
        <f t="shared" si="137"/>
        <v>2.4552514739362024</v>
      </c>
      <c r="T214" s="88">
        <f t="shared" si="138"/>
        <v>-0.71430754886362413</v>
      </c>
      <c r="U214" s="48"/>
      <c r="V214" s="33"/>
      <c r="W214" s="33"/>
      <c r="X214" s="35">
        <f t="shared" si="120"/>
        <v>1</v>
      </c>
      <c r="Y214" s="61" t="str">
        <f t="shared" si="121"/>
        <v xml:space="preserve"> </v>
      </c>
      <c r="Z214" s="61">
        <f t="shared" si="122"/>
        <v>1.5095856752674441</v>
      </c>
      <c r="AA214" s="68"/>
      <c r="AB214" s="61">
        <f t="shared" si="144"/>
        <v>-0.59763215263474623</v>
      </c>
      <c r="AC214" s="61">
        <f t="shared" si="145"/>
        <v>-0.432</v>
      </c>
      <c r="AD214" s="61"/>
      <c r="AE214" s="84"/>
      <c r="AF214" s="61"/>
      <c r="AG214" s="44"/>
      <c r="AI214" s="47">
        <f t="shared" si="135"/>
        <v>1927.092641724309</v>
      </c>
      <c r="AJ214" s="47">
        <f t="shared" si="136"/>
        <v>1927.4462596834683</v>
      </c>
      <c r="AK214" s="47">
        <f t="shared" si="128"/>
        <v>14.76888888888889</v>
      </c>
      <c r="AL214" s="47">
        <f t="shared" si="139"/>
        <v>16.498646962265383</v>
      </c>
      <c r="AM214" s="88">
        <f t="shared" si="140"/>
        <v>-10.484241994708299</v>
      </c>
      <c r="AN214" s="48"/>
      <c r="AQ214" s="35">
        <f t="shared" si="117"/>
        <v>1</v>
      </c>
      <c r="AR214" s="61" t="str">
        <f t="shared" si="118"/>
        <v xml:space="preserve"> </v>
      </c>
      <c r="AS214" s="61">
        <f t="shared" si="119"/>
        <v>60.400579367404106</v>
      </c>
      <c r="AT214" s="68"/>
      <c r="AU214" s="61">
        <f t="shared" si="141"/>
        <v>-0.62786776497664498</v>
      </c>
      <c r="AV214" s="61">
        <f t="shared" si="142"/>
        <v>0.55000000000000004</v>
      </c>
      <c r="AW214" s="61"/>
      <c r="AX214" s="61"/>
      <c r="AY214" s="44"/>
    </row>
    <row r="215" spans="1:51" ht="14.1" customHeight="1">
      <c r="A215" s="7">
        <v>180310</v>
      </c>
      <c r="B215" s="8">
        <f t="shared" si="131"/>
        <v>1803.7916666669985</v>
      </c>
      <c r="C215" s="9">
        <v>1.5552989999999999E-2</v>
      </c>
      <c r="D215" s="9">
        <v>1.0752690000000001E-2</v>
      </c>
      <c r="E215" s="9">
        <v>4.8003000000000004E-3</v>
      </c>
      <c r="F215" s="10">
        <v>118</v>
      </c>
      <c r="H215" s="11">
        <f t="shared" si="132"/>
        <v>2.6436288640149876</v>
      </c>
      <c r="L215" s="31">
        <f t="shared" si="126"/>
        <v>1803.7916666669985</v>
      </c>
      <c r="M215" s="30">
        <f t="shared" si="130"/>
        <v>2.6436288640149876</v>
      </c>
      <c r="P215" s="47">
        <f t="shared" si="133"/>
        <v>1833.9732455475423</v>
      </c>
      <c r="Q215" s="47">
        <f t="shared" si="134"/>
        <v>1834.0911182005955</v>
      </c>
      <c r="R215" s="47">
        <f t="shared" si="127"/>
        <v>2.2557275022802674</v>
      </c>
      <c r="S215" s="47">
        <f t="shared" si="137"/>
        <v>2.4943709888242189</v>
      </c>
      <c r="T215" s="88">
        <f t="shared" si="138"/>
        <v>-9.5672811948651511</v>
      </c>
      <c r="U215" s="48"/>
      <c r="V215" s="33"/>
      <c r="W215" s="33"/>
      <c r="X215" s="35">
        <f t="shared" si="120"/>
        <v>2</v>
      </c>
      <c r="Y215" s="61" t="str">
        <f t="shared" si="121"/>
        <v xml:space="preserve"> </v>
      </c>
      <c r="Z215" s="61">
        <f t="shared" si="122"/>
        <v>1.5095856752674441</v>
      </c>
      <c r="AA215" s="68"/>
      <c r="AB215" s="61">
        <f t="shared" si="144"/>
        <v>-0.97318088284751658</v>
      </c>
      <c r="AC215" s="61">
        <f t="shared" si="145"/>
        <v>-0.432</v>
      </c>
      <c r="AD215" s="61"/>
      <c r="AE215" s="84"/>
      <c r="AF215" s="61"/>
      <c r="AG215" s="44"/>
      <c r="AI215" s="47">
        <f t="shared" si="135"/>
        <v>1927.7998776426273</v>
      </c>
      <c r="AJ215" s="47">
        <f t="shared" si="136"/>
        <v>1928.1534956017865</v>
      </c>
      <c r="AK215" s="47">
        <f t="shared" si="128"/>
        <v>17.962499999999999</v>
      </c>
      <c r="AL215" s="47">
        <f t="shared" si="139"/>
        <v>17.505678900681378</v>
      </c>
      <c r="AM215" s="88">
        <f t="shared" si="140"/>
        <v>2.609559457307542</v>
      </c>
      <c r="AN215" s="48"/>
      <c r="AQ215" s="35">
        <f t="shared" si="117"/>
        <v>2</v>
      </c>
      <c r="AR215" s="61" t="str">
        <f t="shared" si="118"/>
        <v xml:space="preserve"> </v>
      </c>
      <c r="AS215" s="61">
        <f t="shared" si="119"/>
        <v>60.400579367404106</v>
      </c>
      <c r="AT215" s="68"/>
      <c r="AU215" s="61">
        <f t="shared" si="141"/>
        <v>1.9319859530359345E-2</v>
      </c>
      <c r="AV215" s="61">
        <f t="shared" si="142"/>
        <v>0.55000000000000004</v>
      </c>
      <c r="AW215" s="61"/>
      <c r="AX215" s="61"/>
      <c r="AY215" s="44"/>
    </row>
    <row r="216" spans="1:51" ht="14.1" customHeight="1">
      <c r="A216" s="7">
        <v>180311</v>
      </c>
      <c r="B216" s="8">
        <f t="shared" si="131"/>
        <v>1803.8750000003317</v>
      </c>
      <c r="C216" s="9">
        <v>1.368671E-2</v>
      </c>
      <c r="D216" s="9">
        <v>1.06383E-2</v>
      </c>
      <c r="E216" s="9">
        <v>3.04842E-3</v>
      </c>
      <c r="F216" s="10">
        <v>118</v>
      </c>
      <c r="H216" s="11">
        <f t="shared" si="132"/>
        <v>2.6717525809590383</v>
      </c>
      <c r="L216" s="31">
        <f t="shared" si="126"/>
        <v>1803.8750000003317</v>
      </c>
      <c r="M216" s="30">
        <f t="shared" si="130"/>
        <v>2.6717525809590383</v>
      </c>
      <c r="P216" s="47">
        <f t="shared" si="133"/>
        <v>1834.2089908536484</v>
      </c>
      <c r="Q216" s="47">
        <f t="shared" si="134"/>
        <v>1834.3268635067016</v>
      </c>
      <c r="R216" s="47">
        <f t="shared" si="127"/>
        <v>2.5486247402739544</v>
      </c>
      <c r="S216" s="47">
        <f t="shared" si="137"/>
        <v>2.5750598589923612</v>
      </c>
      <c r="T216" s="88">
        <f t="shared" si="138"/>
        <v>-1.0265826880137552</v>
      </c>
      <c r="U216" s="48"/>
      <c r="V216" s="33"/>
      <c r="W216" s="33"/>
      <c r="X216" s="35">
        <f t="shared" si="120"/>
        <v>3</v>
      </c>
      <c r="Y216" s="61" t="str">
        <f t="shared" si="121"/>
        <v xml:space="preserve"> </v>
      </c>
      <c r="Z216" s="61">
        <f t="shared" si="122"/>
        <v>0.33007986070952011</v>
      </c>
      <c r="AA216" s="68"/>
      <c r="AB216" s="61">
        <f t="shared" si="144"/>
        <v>-0.89336746227524066</v>
      </c>
      <c r="AC216" s="61">
        <f t="shared" si="145"/>
        <v>-0.432</v>
      </c>
      <c r="AD216" s="61"/>
      <c r="AE216" s="84"/>
      <c r="AF216" s="61"/>
      <c r="AG216" s="44"/>
      <c r="AI216" s="47">
        <f t="shared" si="135"/>
        <v>1928.5071135609455</v>
      </c>
      <c r="AJ216" s="47">
        <f t="shared" si="136"/>
        <v>1928.8607315201048</v>
      </c>
      <c r="AK216" s="47">
        <f t="shared" si="128"/>
        <v>21.865555555555559</v>
      </c>
      <c r="AL216" s="47">
        <f t="shared" si="139"/>
        <v>17.76190726701584</v>
      </c>
      <c r="AM216" s="88">
        <f t="shared" si="140"/>
        <v>23.103646623357065</v>
      </c>
      <c r="AN216" s="48"/>
      <c r="AQ216" s="35">
        <f t="shared" si="117"/>
        <v>3</v>
      </c>
      <c r="AR216" s="61" t="str">
        <f t="shared" si="118"/>
        <v xml:space="preserve"> </v>
      </c>
      <c r="AS216" s="61">
        <f t="shared" si="119"/>
        <v>60.400579367404106</v>
      </c>
      <c r="AT216" s="68"/>
      <c r="AU216" s="61">
        <f t="shared" si="141"/>
        <v>0.65746750704679846</v>
      </c>
      <c r="AV216" s="61">
        <f t="shared" si="142"/>
        <v>0.55000000000000004</v>
      </c>
      <c r="AW216" s="61"/>
      <c r="AX216" s="61"/>
      <c r="AY216" s="44"/>
    </row>
    <row r="217" spans="1:51" ht="14.1" customHeight="1">
      <c r="A217" s="7">
        <v>180312</v>
      </c>
      <c r="B217" s="8">
        <f t="shared" si="131"/>
        <v>1803.958333333665</v>
      </c>
      <c r="C217" s="9">
        <v>-5.1425899999999998E-3</v>
      </c>
      <c r="D217" s="9">
        <v>-1.052632E-2</v>
      </c>
      <c r="E217" s="9">
        <v>5.3837299999999998E-3</v>
      </c>
      <c r="F217" s="10">
        <v>118</v>
      </c>
      <c r="H217" s="11">
        <f t="shared" si="132"/>
        <v>2.6436288583310374</v>
      </c>
      <c r="L217" s="31">
        <f t="shared" si="126"/>
        <v>1803.958333333665</v>
      </c>
      <c r="M217" s="30">
        <f t="shared" si="130"/>
        <v>2.6436288583310374</v>
      </c>
      <c r="P217" s="47">
        <f t="shared" si="133"/>
        <v>1834.4447361597545</v>
      </c>
      <c r="Q217" s="47">
        <f t="shared" si="134"/>
        <v>1834.5626088128076</v>
      </c>
      <c r="R217" s="47">
        <f t="shared" si="127"/>
        <v>2.4850647102374905</v>
      </c>
      <c r="S217" s="47">
        <f t="shared" si="137"/>
        <v>2.6685139477436355</v>
      </c>
      <c r="T217" s="88">
        <f t="shared" si="138"/>
        <v>-6.8745841730098789</v>
      </c>
      <c r="U217" s="48"/>
      <c r="V217" s="33"/>
      <c r="W217" s="33"/>
      <c r="X217" s="35">
        <f t="shared" si="120"/>
        <v>4</v>
      </c>
      <c r="Y217" s="61" t="str">
        <f t="shared" si="121"/>
        <v xml:space="preserve"> </v>
      </c>
      <c r="Z217" s="61">
        <f t="shared" si="122"/>
        <v>8.3516108393077104</v>
      </c>
      <c r="AA217" s="68"/>
      <c r="AB217" s="61">
        <f t="shared" si="144"/>
        <v>-0.39553747743095113</v>
      </c>
      <c r="AC217" s="61">
        <f t="shared" si="145"/>
        <v>-0.432</v>
      </c>
      <c r="AD217" s="61"/>
      <c r="AE217" s="84"/>
      <c r="AF217" s="61"/>
      <c r="AG217" s="44"/>
      <c r="AI217" s="47">
        <f t="shared" si="135"/>
        <v>1929.2143494792638</v>
      </c>
      <c r="AJ217" s="47">
        <f t="shared" si="136"/>
        <v>1929.567967438423</v>
      </c>
      <c r="AK217" s="47">
        <f t="shared" si="128"/>
        <v>27.548750000000002</v>
      </c>
      <c r="AL217" s="47">
        <f t="shared" si="139"/>
        <v>17.174969135802471</v>
      </c>
      <c r="AM217" s="88">
        <f t="shared" si="140"/>
        <v>60.400579367404106</v>
      </c>
      <c r="AN217" s="48"/>
      <c r="AQ217" s="35">
        <f t="shared" si="117"/>
        <v>4</v>
      </c>
      <c r="AR217" s="61">
        <f t="shared" si="118"/>
        <v>60.400579367404106</v>
      </c>
      <c r="AS217" s="61">
        <f t="shared" si="119"/>
        <v>60.400579367404106</v>
      </c>
      <c r="AT217" s="68"/>
      <c r="AU217" s="61">
        <f t="shared" si="141"/>
        <v>0.98797880107862612</v>
      </c>
      <c r="AV217" s="61">
        <f t="shared" si="142"/>
        <v>0.55000000000000004</v>
      </c>
      <c r="AW217" s="61"/>
      <c r="AX217" s="61"/>
      <c r="AY217" s="44"/>
    </row>
    <row r="218" spans="1:51" ht="14.1" customHeight="1">
      <c r="A218" s="7">
        <v>180401</v>
      </c>
      <c r="B218" s="8">
        <f t="shared" si="131"/>
        <v>1804.0416666669983</v>
      </c>
      <c r="C218" s="9">
        <v>-5.5404699999999996E-3</v>
      </c>
      <c r="D218" s="9">
        <v>-1.06383E-2</v>
      </c>
      <c r="E218" s="9">
        <v>5.0978300000000002E-3</v>
      </c>
      <c r="F218" s="10">
        <v>118</v>
      </c>
      <c r="H218" s="11">
        <f t="shared" si="132"/>
        <v>2.6155051414474544</v>
      </c>
      <c r="L218" s="31">
        <f t="shared" si="126"/>
        <v>1804.0416666669983</v>
      </c>
      <c r="M218" s="30">
        <f t="shared" si="130"/>
        <v>2.6155051414474544</v>
      </c>
      <c r="P218" s="47">
        <f t="shared" si="133"/>
        <v>1834.6804814658606</v>
      </c>
      <c r="Q218" s="47">
        <f t="shared" si="134"/>
        <v>1834.7983541189137</v>
      </c>
      <c r="R218" s="47">
        <f t="shared" si="127"/>
        <v>2.6230065055646681</v>
      </c>
      <c r="S218" s="47">
        <f t="shared" si="137"/>
        <v>2.754039383712144</v>
      </c>
      <c r="T218" s="88">
        <f t="shared" si="138"/>
        <v>-4.7578432945594944</v>
      </c>
      <c r="U218" s="48"/>
      <c r="V218" s="33"/>
      <c r="W218" s="33"/>
      <c r="X218" s="35">
        <f t="shared" si="120"/>
        <v>5</v>
      </c>
      <c r="Y218" s="61" t="str">
        <f t="shared" si="121"/>
        <v xml:space="preserve"> </v>
      </c>
      <c r="Z218" s="61">
        <f t="shared" si="122"/>
        <v>12.212940066703638</v>
      </c>
      <c r="AA218" s="68"/>
      <c r="AB218" s="61">
        <f t="shared" si="144"/>
        <v>0.28736888901259644</v>
      </c>
      <c r="AC218" s="61">
        <f t="shared" si="145"/>
        <v>-0.432</v>
      </c>
      <c r="AD218" s="61"/>
      <c r="AE218" s="84"/>
      <c r="AF218" s="61"/>
      <c r="AG218" s="44"/>
      <c r="AI218" s="47">
        <f t="shared" si="135"/>
        <v>1929.921585397582</v>
      </c>
      <c r="AJ218" s="47">
        <f t="shared" si="136"/>
        <v>1930.2752033567413</v>
      </c>
      <c r="AK218" s="47">
        <f t="shared" si="128"/>
        <v>22.52</v>
      </c>
      <c r="AL218" s="47">
        <f t="shared" si="139"/>
        <v>16.526080246913583</v>
      </c>
      <c r="AM218" s="88">
        <f t="shared" si="140"/>
        <v>36.269458114278748</v>
      </c>
      <c r="AN218" s="48"/>
      <c r="AQ218" s="35">
        <f t="shared" si="117"/>
        <v>5</v>
      </c>
      <c r="AR218" s="61" t="str">
        <f t="shared" si="118"/>
        <v xml:space="preserve"> </v>
      </c>
      <c r="AS218" s="61">
        <f t="shared" si="119"/>
        <v>60.400579367404106</v>
      </c>
      <c r="AT218" s="68"/>
      <c r="AU218" s="61">
        <f t="shared" si="141"/>
        <v>0.85620383392449484</v>
      </c>
      <c r="AV218" s="61">
        <f t="shared" si="142"/>
        <v>0.55000000000000004</v>
      </c>
      <c r="AW218" s="61"/>
      <c r="AX218" s="61"/>
      <c r="AY218" s="44"/>
    </row>
    <row r="219" spans="1:51" ht="14.1" customHeight="1">
      <c r="A219" s="7">
        <v>180402</v>
      </c>
      <c r="B219" s="8">
        <f t="shared" si="131"/>
        <v>1804.1250000003315</v>
      </c>
      <c r="C219" s="9">
        <v>-7.4715600000000004E-3</v>
      </c>
      <c r="D219" s="9">
        <v>-1.0752690000000001E-2</v>
      </c>
      <c r="E219" s="9">
        <v>3.2811300000000002E-3</v>
      </c>
      <c r="F219" s="10">
        <v>118</v>
      </c>
      <c r="H219" s="11">
        <f t="shared" si="132"/>
        <v>2.5873814254680636</v>
      </c>
      <c r="L219" s="31">
        <f t="shared" si="126"/>
        <v>1804.1250000003315</v>
      </c>
      <c r="M219" s="30">
        <f t="shared" si="130"/>
        <v>2.5873814254680636</v>
      </c>
      <c r="P219" s="47">
        <f t="shared" si="133"/>
        <v>1834.9162267719666</v>
      </c>
      <c r="Q219" s="47">
        <f t="shared" si="134"/>
        <v>1835.0340994250198</v>
      </c>
      <c r="R219" s="47">
        <f t="shared" si="127"/>
        <v>2.8009712558287609</v>
      </c>
      <c r="S219" s="47">
        <f t="shared" si="137"/>
        <v>2.8022845613668492</v>
      </c>
      <c r="T219" s="88">
        <f t="shared" si="138"/>
        <v>-4.6865530938355882E-2</v>
      </c>
      <c r="U219" s="48"/>
      <c r="V219" s="33"/>
      <c r="W219" s="33"/>
      <c r="X219" s="35">
        <f t="shared" si="120"/>
        <v>6</v>
      </c>
      <c r="Y219" s="61" t="str">
        <f t="shared" si="121"/>
        <v xml:space="preserve"> </v>
      </c>
      <c r="Z219" s="61">
        <f t="shared" si="122"/>
        <v>12.212940066703638</v>
      </c>
      <c r="AA219" s="68"/>
      <c r="AB219" s="61">
        <f t="shared" si="144"/>
        <v>0.83581215853775659</v>
      </c>
      <c r="AC219" s="61">
        <f t="shared" si="145"/>
        <v>-0.432</v>
      </c>
      <c r="AD219" s="61"/>
      <c r="AE219" s="84"/>
      <c r="AF219" s="61"/>
      <c r="AG219" s="44"/>
      <c r="AI219" s="47">
        <f t="shared" si="135"/>
        <v>1930.6288213159003</v>
      </c>
      <c r="AJ219" s="47">
        <f t="shared" si="136"/>
        <v>1930.9824392750595</v>
      </c>
      <c r="AK219" s="47">
        <f t="shared" si="128"/>
        <v>17.791250000000002</v>
      </c>
      <c r="AL219" s="47">
        <f t="shared" si="139"/>
        <v>16.015709876543209</v>
      </c>
      <c r="AM219" s="88">
        <f t="shared" si="140"/>
        <v>11.086240554702286</v>
      </c>
      <c r="AN219" s="48"/>
      <c r="AQ219" s="35">
        <f t="shared" si="117"/>
        <v>6</v>
      </c>
      <c r="AR219" s="61" t="str">
        <f t="shared" si="118"/>
        <v xml:space="preserve"> </v>
      </c>
      <c r="AS219" s="61">
        <f t="shared" si="119"/>
        <v>60.400579367404106</v>
      </c>
      <c r="AT219" s="68"/>
      <c r="AU219" s="61">
        <f t="shared" si="141"/>
        <v>0.32380157723143754</v>
      </c>
      <c r="AV219" s="61">
        <f t="shared" si="142"/>
        <v>0.55000000000000004</v>
      </c>
      <c r="AW219" s="61"/>
      <c r="AX219" s="61"/>
      <c r="AY219" s="44"/>
    </row>
    <row r="220" spans="1:51" ht="14.1" customHeight="1">
      <c r="A220" s="7">
        <v>180403</v>
      </c>
      <c r="B220" s="8">
        <f t="shared" si="131"/>
        <v>1804.2083333336648</v>
      </c>
      <c r="C220" s="9">
        <v>4.1528900000000002E-3</v>
      </c>
      <c r="D220" s="9">
        <v>0</v>
      </c>
      <c r="E220" s="9">
        <v>4.1528900000000002E-3</v>
      </c>
      <c r="F220" s="10">
        <v>118</v>
      </c>
      <c r="H220" s="11">
        <f t="shared" si="132"/>
        <v>2.5873814254680636</v>
      </c>
      <c r="L220" s="31">
        <f t="shared" si="126"/>
        <v>1804.2083333336648</v>
      </c>
      <c r="M220" s="30">
        <f t="shared" si="130"/>
        <v>2.5873814254680636</v>
      </c>
      <c r="P220" s="47">
        <f t="shared" si="133"/>
        <v>1835.1519720780727</v>
      </c>
      <c r="Q220" s="47">
        <f t="shared" si="134"/>
        <v>1835.2698447311259</v>
      </c>
      <c r="R220" s="47">
        <f t="shared" si="127"/>
        <v>3.1340941556598043</v>
      </c>
      <c r="S220" s="47">
        <f t="shared" si="137"/>
        <v>2.8925219767224912</v>
      </c>
      <c r="T220" s="88">
        <f t="shared" si="138"/>
        <v>8.3516108393077104</v>
      </c>
      <c r="U220" s="48"/>
      <c r="V220" s="33"/>
      <c r="W220" s="33"/>
      <c r="X220" s="35">
        <f t="shared" si="120"/>
        <v>7</v>
      </c>
      <c r="Y220" s="61" t="str">
        <f t="shared" si="121"/>
        <v xml:space="preserve"> </v>
      </c>
      <c r="Z220" s="61">
        <f t="shared" si="122"/>
        <v>12.212940066703638</v>
      </c>
      <c r="AA220" s="68"/>
      <c r="AB220" s="61">
        <f t="shared" si="144"/>
        <v>0.9931696300656665</v>
      </c>
      <c r="AC220" s="61">
        <f t="shared" si="145"/>
        <v>-0.432</v>
      </c>
      <c r="AD220" s="61"/>
      <c r="AE220" s="84"/>
      <c r="AF220" s="61"/>
      <c r="AG220" s="44"/>
      <c r="AI220" s="47">
        <f t="shared" si="135"/>
        <v>1931.3360572342185</v>
      </c>
      <c r="AJ220" s="47">
        <f t="shared" si="136"/>
        <v>1931.6896751933778</v>
      </c>
      <c r="AK220" s="47">
        <f t="shared" si="128"/>
        <v>12.577777777777778</v>
      </c>
      <c r="AL220" s="47">
        <f t="shared" si="139"/>
        <v>15.133487654320991</v>
      </c>
      <c r="AM220" s="88">
        <f t="shared" si="140"/>
        <v>-16.887778514250773</v>
      </c>
      <c r="AN220" s="48"/>
      <c r="AQ220" s="35">
        <f t="shared" si="117"/>
        <v>7</v>
      </c>
      <c r="AR220" s="61" t="str">
        <f t="shared" si="118"/>
        <v xml:space="preserve"> </v>
      </c>
      <c r="AS220" s="61">
        <f t="shared" si="119"/>
        <v>60.400579367404106</v>
      </c>
      <c r="AT220" s="68"/>
      <c r="AU220" s="61">
        <f t="shared" si="141"/>
        <v>-0.36011103610186862</v>
      </c>
      <c r="AV220" s="61">
        <f t="shared" si="142"/>
        <v>0.55000000000000004</v>
      </c>
      <c r="AW220" s="61"/>
      <c r="AX220" s="61"/>
      <c r="AY220" s="44"/>
    </row>
    <row r="221" spans="1:51" ht="14.1" customHeight="1">
      <c r="A221" s="7">
        <v>180404</v>
      </c>
      <c r="B221" s="8">
        <f t="shared" si="131"/>
        <v>1804.291666666998</v>
      </c>
      <c r="C221" s="9">
        <v>-6.2020699999999996E-3</v>
      </c>
      <c r="D221" s="9">
        <v>-1.086957E-2</v>
      </c>
      <c r="E221" s="9">
        <v>4.6674999999999998E-3</v>
      </c>
      <c r="F221" s="10">
        <v>118</v>
      </c>
      <c r="H221" s="11">
        <f t="shared" si="132"/>
        <v>2.5592577019472387</v>
      </c>
      <c r="L221" s="31">
        <f t="shared" si="126"/>
        <v>1804.291666666998</v>
      </c>
      <c r="M221" s="30">
        <f t="shared" si="130"/>
        <v>2.5592577019472387</v>
      </c>
      <c r="P221" s="47">
        <f t="shared" si="133"/>
        <v>1835.3877173841788</v>
      </c>
      <c r="Q221" s="47">
        <f t="shared" si="134"/>
        <v>1835.505590037232</v>
      </c>
      <c r="R221" s="47">
        <f t="shared" si="127"/>
        <v>3.2937098009951677</v>
      </c>
      <c r="S221" s="47">
        <f t="shared" si="137"/>
        <v>2.935231711277916</v>
      </c>
      <c r="T221" s="88">
        <f t="shared" si="138"/>
        <v>12.212940066703638</v>
      </c>
      <c r="U221" s="48"/>
      <c r="V221" s="33"/>
      <c r="W221" s="33"/>
      <c r="X221" s="35">
        <f t="shared" si="120"/>
        <v>8</v>
      </c>
      <c r="Y221" s="61">
        <f t="shared" si="121"/>
        <v>12.212940066703638</v>
      </c>
      <c r="Z221" s="61">
        <f t="shared" si="122"/>
        <v>12.212940066703638</v>
      </c>
      <c r="AA221" s="68"/>
      <c r="AB221" s="61">
        <f t="shared" si="144"/>
        <v>0.68581199383498403</v>
      </c>
      <c r="AC221" s="61">
        <f t="shared" si="145"/>
        <v>-0.432</v>
      </c>
      <c r="AD221" s="61"/>
      <c r="AE221" s="84"/>
      <c r="AF221" s="61"/>
      <c r="AG221" s="44"/>
      <c r="AI221" s="47">
        <f t="shared" si="135"/>
        <v>1932.0432931525368</v>
      </c>
      <c r="AJ221" s="47">
        <f t="shared" si="136"/>
        <v>1932.396911111696</v>
      </c>
      <c r="AK221" s="47">
        <f t="shared" si="128"/>
        <v>6.7362499999999992</v>
      </c>
      <c r="AL221" s="47">
        <f t="shared" si="139"/>
        <v>13.728302469135802</v>
      </c>
      <c r="AM221" s="88">
        <f t="shared" si="140"/>
        <v>-50.931660959943528</v>
      </c>
      <c r="AN221" s="48"/>
      <c r="AQ221" s="35">
        <f t="shared" si="117"/>
        <v>8</v>
      </c>
      <c r="AR221" s="61" t="str">
        <f t="shared" si="118"/>
        <v xml:space="preserve"> </v>
      </c>
      <c r="AS221" s="61">
        <f t="shared" si="119"/>
        <v>36.269458114278748</v>
      </c>
      <c r="AT221" s="68"/>
      <c r="AU221" s="61">
        <f t="shared" si="141"/>
        <v>-0.87552369345476622</v>
      </c>
      <c r="AV221" s="61">
        <f t="shared" si="142"/>
        <v>0.55000000000000004</v>
      </c>
      <c r="AW221" s="61"/>
      <c r="AX221" s="61"/>
      <c r="AY221" s="44"/>
    </row>
    <row r="222" spans="1:51" ht="14.1" customHeight="1">
      <c r="A222" s="7">
        <v>180405</v>
      </c>
      <c r="B222" s="8">
        <f t="shared" si="131"/>
        <v>1804.3750000003313</v>
      </c>
      <c r="C222" s="9">
        <v>3.3317099999999999E-3</v>
      </c>
      <c r="D222" s="9">
        <v>0</v>
      </c>
      <c r="E222" s="9">
        <v>3.3317099999999999E-3</v>
      </c>
      <c r="F222" s="10">
        <v>118</v>
      </c>
      <c r="H222" s="11">
        <f t="shared" si="132"/>
        <v>2.5592577019472387</v>
      </c>
      <c r="L222" s="31">
        <f t="shared" si="126"/>
        <v>1804.3750000003313</v>
      </c>
      <c r="M222" s="30">
        <f t="shared" si="130"/>
        <v>2.5592577019472387</v>
      </c>
      <c r="P222" s="47">
        <f t="shared" si="133"/>
        <v>1835.6234626902849</v>
      </c>
      <c r="Q222" s="47">
        <f t="shared" si="134"/>
        <v>1835.7413353433381</v>
      </c>
      <c r="R222" s="47">
        <f t="shared" si="127"/>
        <v>3.2074423552548903</v>
      </c>
      <c r="S222" s="47">
        <f t="shared" si="137"/>
        <v>2.9527462756661293</v>
      </c>
      <c r="T222" s="88">
        <f t="shared" si="138"/>
        <v>8.6257353599168418</v>
      </c>
      <c r="U222" s="48"/>
      <c r="V222" s="33"/>
      <c r="W222" s="33"/>
      <c r="X222" s="35">
        <f t="shared" si="120"/>
        <v>9</v>
      </c>
      <c r="Y222" s="61" t="str">
        <f t="shared" si="121"/>
        <v xml:space="preserve"> </v>
      </c>
      <c r="Z222" s="61">
        <f t="shared" si="122"/>
        <v>12.212940066703638</v>
      </c>
      <c r="AA222" s="68"/>
      <c r="AB222" s="61">
        <f t="shared" si="144"/>
        <v>5.7555303737549357E-2</v>
      </c>
      <c r="AC222" s="61">
        <f t="shared" si="145"/>
        <v>-0.432</v>
      </c>
      <c r="AD222" s="61"/>
      <c r="AE222" s="84"/>
      <c r="AF222" s="61"/>
      <c r="AG222" s="44"/>
      <c r="AI222" s="47">
        <f t="shared" si="135"/>
        <v>1932.750529070855</v>
      </c>
      <c r="AJ222" s="47">
        <f t="shared" si="136"/>
        <v>1933.1041470300142</v>
      </c>
      <c r="AK222" s="47">
        <f t="shared" si="128"/>
        <v>6.963750000000001</v>
      </c>
      <c r="AL222" s="47">
        <f t="shared" si="139"/>
        <v>12.055385802469134</v>
      </c>
      <c r="AM222" s="88">
        <f t="shared" si="140"/>
        <v>-42.235361737044407</v>
      </c>
      <c r="AN222" s="48"/>
      <c r="AQ222" s="35">
        <f t="shared" ref="AQ222:AQ285" si="146">IF(AQ221=9, 1, AQ221+1)</f>
        <v>9</v>
      </c>
      <c r="AR222" s="61" t="str">
        <f t="shared" ref="AR222:AR285" si="147">IF(AM222=AS222, AM222," ")</f>
        <v xml:space="preserve"> </v>
      </c>
      <c r="AS222" s="61">
        <f t="shared" ref="AS222:AS285" si="148">MAX(AM219:AM225)</f>
        <v>11.086240554702286</v>
      </c>
      <c r="AT222" s="68"/>
      <c r="AU222" s="61">
        <f t="shared" si="141"/>
        <v>-0.98126908427820281</v>
      </c>
      <c r="AV222" s="61">
        <f t="shared" si="142"/>
        <v>0.55000000000000004</v>
      </c>
      <c r="AW222" s="61"/>
      <c r="AX222" s="61"/>
      <c r="AY222" s="44"/>
    </row>
    <row r="223" spans="1:51" ht="14.1" customHeight="1">
      <c r="A223" s="7">
        <v>180406</v>
      </c>
      <c r="B223" s="8">
        <f t="shared" si="131"/>
        <v>1804.4583333336645</v>
      </c>
      <c r="C223" s="9">
        <v>1.5765069999999999E-2</v>
      </c>
      <c r="D223" s="9">
        <v>1.098901E-2</v>
      </c>
      <c r="E223" s="9">
        <v>4.7760600000000004E-3</v>
      </c>
      <c r="F223" s="10">
        <v>118</v>
      </c>
      <c r="H223" s="11">
        <f t="shared" si="132"/>
        <v>2.5873814104265138</v>
      </c>
      <c r="L223" s="31">
        <f t="shared" si="126"/>
        <v>1804.4583333336645</v>
      </c>
      <c r="M223" s="30">
        <f t="shared" si="130"/>
        <v>2.5873814104265138</v>
      </c>
      <c r="P223" s="47">
        <f t="shared" si="133"/>
        <v>1835.859207996391</v>
      </c>
      <c r="Q223" s="47">
        <f t="shared" si="134"/>
        <v>1835.9770806494441</v>
      </c>
      <c r="R223" s="47">
        <f t="shared" si="127"/>
        <v>2.8719200262066376</v>
      </c>
      <c r="S223" s="47">
        <f t="shared" si="137"/>
        <v>2.9346964135673796</v>
      </c>
      <c r="T223" s="88">
        <f t="shared" si="138"/>
        <v>-2.1391100991067002</v>
      </c>
      <c r="U223" s="48"/>
      <c r="V223" s="33"/>
      <c r="W223" s="33"/>
      <c r="X223" s="35">
        <f t="shared" si="120"/>
        <v>1</v>
      </c>
      <c r="Y223" s="61" t="str">
        <f t="shared" si="121"/>
        <v xml:space="preserve"> </v>
      </c>
      <c r="Z223" s="61">
        <f t="shared" si="122"/>
        <v>12.212940066703638</v>
      </c>
      <c r="AA223" s="68"/>
      <c r="AB223" s="61">
        <f t="shared" si="144"/>
        <v>-0.59763215263459224</v>
      </c>
      <c r="AC223" s="61">
        <f t="shared" si="145"/>
        <v>-0.432</v>
      </c>
      <c r="AD223" s="61"/>
      <c r="AE223" s="84"/>
      <c r="AF223" s="61"/>
      <c r="AG223" s="44"/>
      <c r="AI223" s="47">
        <f t="shared" si="135"/>
        <v>1933.4577649891733</v>
      </c>
      <c r="AJ223" s="47">
        <f t="shared" si="136"/>
        <v>1933.8113829483325</v>
      </c>
      <c r="AK223" s="47">
        <f t="shared" si="128"/>
        <v>10.175555555555555</v>
      </c>
      <c r="AL223" s="47">
        <f t="shared" si="139"/>
        <v>11.284645061728394</v>
      </c>
      <c r="AM223" s="88">
        <f t="shared" si="140"/>
        <v>-9.8283065183351717</v>
      </c>
      <c r="AN223" s="48"/>
      <c r="AQ223" s="35">
        <f t="shared" si="146"/>
        <v>1</v>
      </c>
      <c r="AR223" s="61" t="str">
        <f t="shared" si="147"/>
        <v xml:space="preserve"> </v>
      </c>
      <c r="AS223" s="61">
        <f t="shared" si="148"/>
        <v>6.6438145022540418</v>
      </c>
      <c r="AT223" s="68"/>
      <c r="AU223" s="61">
        <f t="shared" si="141"/>
        <v>-0.62786776497678343</v>
      </c>
      <c r="AV223" s="61">
        <f t="shared" si="142"/>
        <v>0.55000000000000004</v>
      </c>
      <c r="AW223" s="61"/>
      <c r="AX223" s="61"/>
      <c r="AY223" s="44"/>
    </row>
    <row r="224" spans="1:51" ht="14.1" customHeight="1">
      <c r="A224" s="7">
        <v>180407</v>
      </c>
      <c r="B224" s="8">
        <f t="shared" si="131"/>
        <v>1804.5416666669978</v>
      </c>
      <c r="C224" s="9">
        <v>-5.4593000000000003E-3</v>
      </c>
      <c r="D224" s="9">
        <v>-1.086957E-2</v>
      </c>
      <c r="E224" s="9">
        <v>5.4102600000000001E-3</v>
      </c>
      <c r="F224" s="10">
        <v>118</v>
      </c>
      <c r="H224" s="11">
        <f t="shared" si="132"/>
        <v>2.5592576870691839</v>
      </c>
      <c r="L224" s="31">
        <f t="shared" si="126"/>
        <v>1804.5416666669978</v>
      </c>
      <c r="M224" s="30">
        <f t="shared" si="130"/>
        <v>2.5592576870691839</v>
      </c>
      <c r="P224" s="47">
        <f t="shared" si="133"/>
        <v>1836.0949533024971</v>
      </c>
      <c r="Q224" s="47">
        <f t="shared" si="134"/>
        <v>1836.2128259555502</v>
      </c>
      <c r="R224" s="47">
        <f t="shared" si="127"/>
        <v>3.0678642404810468</v>
      </c>
      <c r="S224" s="47">
        <f t="shared" si="137"/>
        <v>2.9150743042011533</v>
      </c>
      <c r="T224" s="88">
        <f t="shared" si="138"/>
        <v>5.2413736438791769</v>
      </c>
      <c r="U224" s="48"/>
      <c r="V224" s="33"/>
      <c r="W224" s="33"/>
      <c r="X224" s="35">
        <f t="shared" si="120"/>
        <v>2</v>
      </c>
      <c r="Y224" s="61" t="str">
        <f t="shared" si="121"/>
        <v xml:space="preserve"> </v>
      </c>
      <c r="Z224" s="61">
        <f t="shared" si="122"/>
        <v>12.212940066703638</v>
      </c>
      <c r="AA224" s="68"/>
      <c r="AB224" s="61">
        <f t="shared" si="144"/>
        <v>-0.97318088284747239</v>
      </c>
      <c r="AC224" s="61">
        <f t="shared" si="145"/>
        <v>-0.432</v>
      </c>
      <c r="AD224" s="61"/>
      <c r="AE224" s="84"/>
      <c r="AF224" s="61"/>
      <c r="AG224" s="44"/>
      <c r="AI224" s="47">
        <f t="shared" si="135"/>
        <v>1934.1650009074915</v>
      </c>
      <c r="AJ224" s="47">
        <f t="shared" si="136"/>
        <v>1934.5186188666507</v>
      </c>
      <c r="AK224" s="47">
        <f t="shared" si="128"/>
        <v>10.022499999999999</v>
      </c>
      <c r="AL224" s="47">
        <f t="shared" si="139"/>
        <v>11.201172839506174</v>
      </c>
      <c r="AM224" s="88">
        <f t="shared" si="140"/>
        <v>-10.522762717748934</v>
      </c>
      <c r="AN224" s="48"/>
      <c r="AQ224" s="35">
        <f t="shared" si="146"/>
        <v>2</v>
      </c>
      <c r="AR224" s="61" t="str">
        <f t="shared" si="147"/>
        <v xml:space="preserve"> </v>
      </c>
      <c r="AS224" s="61">
        <f t="shared" si="148"/>
        <v>27.11752391478668</v>
      </c>
      <c r="AT224" s="68"/>
      <c r="AU224" s="61">
        <f t="shared" si="141"/>
        <v>1.9319859530195705E-2</v>
      </c>
      <c r="AV224" s="61">
        <f t="shared" si="142"/>
        <v>0.55000000000000004</v>
      </c>
      <c r="AW224" s="61"/>
      <c r="AX224" s="61"/>
      <c r="AY224" s="44"/>
    </row>
    <row r="225" spans="1:51" ht="14.1" customHeight="1">
      <c r="A225" s="7">
        <v>180408</v>
      </c>
      <c r="B225" s="8">
        <f t="shared" si="131"/>
        <v>1804.6250000003311</v>
      </c>
      <c r="C225" s="9">
        <v>3.1037299999999999E-3</v>
      </c>
      <c r="D225" s="9">
        <v>0</v>
      </c>
      <c r="E225" s="9">
        <v>3.1037299999999999E-3</v>
      </c>
      <c r="F225" s="10">
        <v>118</v>
      </c>
      <c r="H225" s="11">
        <f t="shared" si="132"/>
        <v>2.5592576870691839</v>
      </c>
      <c r="L225" s="31">
        <f t="shared" si="126"/>
        <v>1804.6250000003311</v>
      </c>
      <c r="M225" s="30">
        <f t="shared" si="130"/>
        <v>2.5592576870691839</v>
      </c>
      <c r="P225" s="47">
        <f t="shared" si="133"/>
        <v>1836.3306986086031</v>
      </c>
      <c r="Q225" s="47">
        <f t="shared" si="134"/>
        <v>1836.4485712616563</v>
      </c>
      <c r="R225" s="47">
        <f t="shared" si="127"/>
        <v>2.9330123512727746</v>
      </c>
      <c r="S225" s="47">
        <f t="shared" si="137"/>
        <v>2.80631894213907</v>
      </c>
      <c r="T225" s="88">
        <f t="shared" si="138"/>
        <v>4.5145762739688733</v>
      </c>
      <c r="U225" s="48"/>
      <c r="V225" s="33"/>
      <c r="W225" s="33"/>
      <c r="X225" s="35">
        <f t="shared" si="120"/>
        <v>3</v>
      </c>
      <c r="Y225" s="61" t="str">
        <f t="shared" si="121"/>
        <v xml:space="preserve"> </v>
      </c>
      <c r="Z225" s="61">
        <f t="shared" si="122"/>
        <v>8.6257353599168418</v>
      </c>
      <c r="AA225" s="68"/>
      <c r="AB225" s="61">
        <f t="shared" si="144"/>
        <v>-0.89336746227530139</v>
      </c>
      <c r="AC225" s="61">
        <f t="shared" si="145"/>
        <v>-0.432</v>
      </c>
      <c r="AD225" s="61"/>
      <c r="AE225" s="84"/>
      <c r="AF225" s="61"/>
      <c r="AG225" s="44"/>
      <c r="AI225" s="47">
        <f t="shared" si="135"/>
        <v>1934.8722368258098</v>
      </c>
      <c r="AJ225" s="47">
        <f t="shared" si="136"/>
        <v>1935.225854784969</v>
      </c>
      <c r="AK225" s="47">
        <f t="shared" si="128"/>
        <v>9.2188888888888894</v>
      </c>
      <c r="AL225" s="47">
        <f t="shared" si="139"/>
        <v>11.138950617283951</v>
      </c>
      <c r="AM225" s="88">
        <f t="shared" si="140"/>
        <v>-17.237366376467854</v>
      </c>
      <c r="AN225" s="48"/>
      <c r="AQ225" s="35">
        <f t="shared" si="146"/>
        <v>3</v>
      </c>
      <c r="AR225" s="61" t="str">
        <f t="shared" si="147"/>
        <v xml:space="preserve"> </v>
      </c>
      <c r="AS225" s="61">
        <f t="shared" si="148"/>
        <v>36.516685150086595</v>
      </c>
      <c r="AT225" s="68"/>
      <c r="AU225" s="61">
        <f t="shared" si="141"/>
        <v>0.65746750704666446</v>
      </c>
      <c r="AV225" s="61">
        <f t="shared" si="142"/>
        <v>0.55000000000000004</v>
      </c>
      <c r="AW225" s="61"/>
      <c r="AX225" s="61"/>
      <c r="AY225" s="44"/>
    </row>
    <row r="226" spans="1:51" ht="14.1" customHeight="1">
      <c r="A226" s="7">
        <v>180409</v>
      </c>
      <c r="B226" s="8">
        <f t="shared" si="131"/>
        <v>1804.7083333336643</v>
      </c>
      <c r="C226" s="9">
        <v>-6.91415E-3</v>
      </c>
      <c r="D226" s="9">
        <v>-1.098901E-2</v>
      </c>
      <c r="E226" s="9">
        <v>4.0748599999999996E-3</v>
      </c>
      <c r="F226" s="10">
        <v>118</v>
      </c>
      <c r="H226" s="11">
        <f t="shared" si="132"/>
        <v>2.5311339787534037</v>
      </c>
      <c r="L226" s="31">
        <f t="shared" si="126"/>
        <v>1804.7083333336643</v>
      </c>
      <c r="M226" s="30">
        <f t="shared" si="130"/>
        <v>2.5311339787534037</v>
      </c>
      <c r="P226" s="47">
        <f t="shared" si="133"/>
        <v>1836.5664439147092</v>
      </c>
      <c r="Q226" s="47">
        <f t="shared" si="134"/>
        <v>1836.6843165677624</v>
      </c>
      <c r="R226" s="47">
        <f t="shared" si="127"/>
        <v>2.6426957897314107</v>
      </c>
      <c r="S226" s="47">
        <f t="shared" si="137"/>
        <v>2.6972434852824461</v>
      </c>
      <c r="T226" s="88">
        <f t="shared" si="138"/>
        <v>-2.0223497006731428</v>
      </c>
      <c r="U226" s="48"/>
      <c r="V226" s="33"/>
      <c r="W226" s="33"/>
      <c r="X226" s="35">
        <f t="shared" ref="X226:X289" si="149">IF(X225=9, 1, X225+1)</f>
        <v>4</v>
      </c>
      <c r="Y226" s="61" t="str">
        <f t="shared" ref="Y226:Y289" si="150">IF(T226=Z226, T226," ")</f>
        <v xml:space="preserve"> </v>
      </c>
      <c r="Z226" s="61">
        <f t="shared" ref="Z226:Z289" si="151">MAX(T223:T229)</f>
        <v>5.2413736438791769</v>
      </c>
      <c r="AA226" s="68"/>
      <c r="AB226" s="61">
        <f t="shared" si="144"/>
        <v>-0.39553747743112755</v>
      </c>
      <c r="AC226" s="61">
        <f t="shared" si="145"/>
        <v>-0.432</v>
      </c>
      <c r="AD226" s="61"/>
      <c r="AE226" s="84"/>
      <c r="AF226" s="61"/>
      <c r="AG226" s="44"/>
      <c r="AI226" s="47">
        <f t="shared" si="135"/>
        <v>1935.579472744128</v>
      </c>
      <c r="AJ226" s="47">
        <f t="shared" si="136"/>
        <v>1935.9330907032872</v>
      </c>
      <c r="AK226" s="47">
        <f t="shared" si="128"/>
        <v>12.4925</v>
      </c>
      <c r="AL226" s="47">
        <f t="shared" si="139"/>
        <v>11.714228395061728</v>
      </c>
      <c r="AM226" s="88">
        <f t="shared" si="140"/>
        <v>6.6438145022540418</v>
      </c>
      <c r="AN226" s="48"/>
      <c r="AQ226" s="35">
        <f t="shared" si="146"/>
        <v>4</v>
      </c>
      <c r="AR226" s="61" t="str">
        <f t="shared" si="147"/>
        <v xml:space="preserve"> </v>
      </c>
      <c r="AS226" s="61">
        <f t="shared" si="148"/>
        <v>36.516685150086595</v>
      </c>
      <c r="AT226" s="68"/>
      <c r="AU226" s="61">
        <f t="shared" si="141"/>
        <v>0.98797880107860081</v>
      </c>
      <c r="AV226" s="61">
        <f t="shared" si="142"/>
        <v>0.55000000000000004</v>
      </c>
      <c r="AW226" s="61"/>
      <c r="AX226" s="61"/>
      <c r="AY226" s="44"/>
    </row>
    <row r="227" spans="1:51" ht="14.1" customHeight="1">
      <c r="A227" s="7">
        <v>180410</v>
      </c>
      <c r="B227" s="8">
        <f t="shared" si="131"/>
        <v>1804.7916666669976</v>
      </c>
      <c r="C227" s="9">
        <v>4.8909599999999998E-3</v>
      </c>
      <c r="D227" s="9">
        <v>0</v>
      </c>
      <c r="E227" s="9">
        <v>4.8909599999999998E-3</v>
      </c>
      <c r="F227" s="10">
        <v>118</v>
      </c>
      <c r="H227" s="11">
        <f t="shared" si="132"/>
        <v>2.5311339787534037</v>
      </c>
      <c r="L227" s="31">
        <f t="shared" si="126"/>
        <v>1804.7916666669976</v>
      </c>
      <c r="M227" s="30">
        <f t="shared" si="130"/>
        <v>2.5311339787534037</v>
      </c>
      <c r="P227" s="47">
        <f t="shared" si="133"/>
        <v>1836.8021892208153</v>
      </c>
      <c r="Q227" s="47">
        <f t="shared" si="134"/>
        <v>1836.9200618738685</v>
      </c>
      <c r="R227" s="47">
        <f t="shared" si="127"/>
        <v>2.4605577466759216</v>
      </c>
      <c r="S227" s="47">
        <f t="shared" si="137"/>
        <v>2.6009075512505726</v>
      </c>
      <c r="T227" s="88">
        <f t="shared" si="138"/>
        <v>-5.3961858239508604</v>
      </c>
      <c r="U227" s="48"/>
      <c r="V227" s="33"/>
      <c r="W227" s="33"/>
      <c r="X227" s="35">
        <f t="shared" si="149"/>
        <v>5</v>
      </c>
      <c r="Y227" s="61" t="str">
        <f t="shared" si="150"/>
        <v xml:space="preserve"> </v>
      </c>
      <c r="Z227" s="61">
        <f t="shared" si="151"/>
        <v>5.2413736438791769</v>
      </c>
      <c r="AA227" s="68"/>
      <c r="AB227" s="61">
        <f t="shared" si="144"/>
        <v>0.28736888901241242</v>
      </c>
      <c r="AC227" s="61">
        <f t="shared" si="145"/>
        <v>-0.432</v>
      </c>
      <c r="AD227" s="61"/>
      <c r="AE227" s="84"/>
      <c r="AF227" s="61"/>
      <c r="AG227" s="44"/>
      <c r="AI227" s="47">
        <f t="shared" si="135"/>
        <v>1936.2867086624462</v>
      </c>
      <c r="AJ227" s="47">
        <f t="shared" si="136"/>
        <v>1936.6403266216055</v>
      </c>
      <c r="AK227" s="47">
        <f t="shared" si="128"/>
        <v>15.583333333333334</v>
      </c>
      <c r="AL227" s="47">
        <f t="shared" si="139"/>
        <v>12.258996913580249</v>
      </c>
      <c r="AM227" s="88">
        <f t="shared" si="140"/>
        <v>27.11752391478668</v>
      </c>
      <c r="AN227" s="48"/>
      <c r="AQ227" s="35">
        <f t="shared" si="146"/>
        <v>5</v>
      </c>
      <c r="AR227" s="61" t="str">
        <f t="shared" si="147"/>
        <v xml:space="preserve"> </v>
      </c>
      <c r="AS227" s="61">
        <f t="shared" si="148"/>
        <v>36.516685150086595</v>
      </c>
      <c r="AT227" s="68"/>
      <c r="AU227" s="61">
        <f t="shared" si="141"/>
        <v>0.85620383392458299</v>
      </c>
      <c r="AV227" s="61">
        <f t="shared" si="142"/>
        <v>0.55000000000000004</v>
      </c>
      <c r="AW227" s="61"/>
      <c r="AX227" s="61"/>
      <c r="AY227" s="44"/>
    </row>
    <row r="228" spans="1:51" ht="14.1" customHeight="1">
      <c r="A228" s="7">
        <v>180411</v>
      </c>
      <c r="B228" s="8">
        <f t="shared" si="131"/>
        <v>1804.8750000003308</v>
      </c>
      <c r="C228" s="9">
        <v>1.4128770000000001E-2</v>
      </c>
      <c r="D228" s="9">
        <v>1.111111E-2</v>
      </c>
      <c r="E228" s="9">
        <v>3.0176600000000001E-3</v>
      </c>
      <c r="F228" s="10">
        <v>118</v>
      </c>
      <c r="H228" s="11">
        <f t="shared" si="132"/>
        <v>2.5592576868160704</v>
      </c>
      <c r="L228" s="31">
        <f t="shared" si="126"/>
        <v>1804.8750000003308</v>
      </c>
      <c r="M228" s="30">
        <f t="shared" si="130"/>
        <v>2.5592576868160704</v>
      </c>
      <c r="P228" s="47">
        <f t="shared" si="133"/>
        <v>1837.0379345269214</v>
      </c>
      <c r="Q228" s="47">
        <f t="shared" si="134"/>
        <v>1837.1558071799745</v>
      </c>
      <c r="R228" s="47">
        <f t="shared" si="127"/>
        <v>2.624372271532724</v>
      </c>
      <c r="S228" s="47">
        <f t="shared" si="137"/>
        <v>2.5225796800291231</v>
      </c>
      <c r="T228" s="88">
        <f t="shared" si="138"/>
        <v>4.0352577288034652</v>
      </c>
      <c r="U228" s="48"/>
      <c r="V228" s="33"/>
      <c r="W228" s="33"/>
      <c r="X228" s="35">
        <f t="shared" si="149"/>
        <v>6</v>
      </c>
      <c r="Y228" s="61" t="str">
        <f t="shared" si="150"/>
        <v xml:space="preserve"> </v>
      </c>
      <c r="Z228" s="61">
        <f t="shared" si="151"/>
        <v>4.5145762739688733</v>
      </c>
      <c r="AA228" s="68"/>
      <c r="AB228" s="61">
        <f t="shared" si="144"/>
        <v>0.83581215853765112</v>
      </c>
      <c r="AC228" s="61">
        <f t="shared" si="145"/>
        <v>-0.432</v>
      </c>
      <c r="AD228" s="61"/>
      <c r="AE228" s="84"/>
      <c r="AF228" s="61"/>
      <c r="AG228" s="44"/>
      <c r="AI228" s="47">
        <f t="shared" si="135"/>
        <v>1936.9939445807645</v>
      </c>
      <c r="AJ228" s="47">
        <f t="shared" si="136"/>
        <v>1937.3475625399237</v>
      </c>
      <c r="AK228" s="47">
        <f t="shared" si="128"/>
        <v>17.04</v>
      </c>
      <c r="AL228" s="47">
        <f t="shared" si="139"/>
        <v>12.481990740740741</v>
      </c>
      <c r="AM228" s="88">
        <f t="shared" si="140"/>
        <v>36.516685150086595</v>
      </c>
      <c r="AN228" s="48"/>
      <c r="AQ228" s="35">
        <f t="shared" si="146"/>
        <v>6</v>
      </c>
      <c r="AR228" s="61">
        <f t="shared" si="147"/>
        <v>36.516685150086595</v>
      </c>
      <c r="AS228" s="61">
        <f t="shared" si="148"/>
        <v>36.516685150086595</v>
      </c>
      <c r="AT228" s="68"/>
      <c r="AU228" s="61">
        <f t="shared" si="141"/>
        <v>0.32380157723160585</v>
      </c>
      <c r="AV228" s="61">
        <f t="shared" si="142"/>
        <v>0.55000000000000004</v>
      </c>
      <c r="AW228" s="61"/>
      <c r="AX228" s="61"/>
      <c r="AY228" s="44"/>
    </row>
    <row r="229" spans="1:51" ht="14.1" customHeight="1">
      <c r="A229" s="7">
        <v>180412</v>
      </c>
      <c r="B229" s="8">
        <f t="shared" si="131"/>
        <v>1804.9583333336641</v>
      </c>
      <c r="C229" s="9">
        <v>-5.5953599999999997E-3</v>
      </c>
      <c r="D229" s="9">
        <v>-1.098901E-2</v>
      </c>
      <c r="E229" s="9">
        <v>5.3936499999999998E-3</v>
      </c>
      <c r="H229" s="11">
        <f t="shared" si="132"/>
        <v>2.5311339785030715</v>
      </c>
      <c r="L229" s="31">
        <f t="shared" si="126"/>
        <v>1804.9583333336641</v>
      </c>
      <c r="M229" s="30">
        <f t="shared" si="130"/>
        <v>2.5311339785030715</v>
      </c>
      <c r="P229" s="47">
        <f t="shared" si="133"/>
        <v>1837.2736798330275</v>
      </c>
      <c r="Q229" s="47">
        <f t="shared" si="134"/>
        <v>1837.3915524860806</v>
      </c>
      <c r="R229" s="47">
        <f t="shared" si="127"/>
        <v>2.1552958971010554</v>
      </c>
      <c r="S229" s="47">
        <f t="shared" si="137"/>
        <v>2.4162233234811845</v>
      </c>
      <c r="T229" s="88">
        <f t="shared" si="138"/>
        <v>-10.798978051589902</v>
      </c>
      <c r="U229" s="48"/>
      <c r="V229" s="33"/>
      <c r="W229" s="33"/>
      <c r="X229" s="35">
        <f t="shared" si="149"/>
        <v>7</v>
      </c>
      <c r="Y229" s="61" t="str">
        <f t="shared" si="150"/>
        <v xml:space="preserve"> </v>
      </c>
      <c r="Z229" s="61">
        <f t="shared" si="151"/>
        <v>4.0352577288034652</v>
      </c>
      <c r="AA229" s="68"/>
      <c r="AB229" s="61">
        <f t="shared" si="144"/>
        <v>0.99316963006568892</v>
      </c>
      <c r="AC229" s="61">
        <f t="shared" si="145"/>
        <v>-0.432</v>
      </c>
      <c r="AD229" s="61"/>
      <c r="AE229" s="84"/>
      <c r="AF229" s="61"/>
      <c r="AG229" s="44"/>
      <c r="AI229" s="47">
        <f t="shared" si="135"/>
        <v>1937.7011804990827</v>
      </c>
      <c r="AJ229" s="47">
        <f t="shared" si="136"/>
        <v>1938.054798458242</v>
      </c>
      <c r="AK229" s="47">
        <f t="shared" si="128"/>
        <v>12.017777777777779</v>
      </c>
      <c r="AL229" s="47">
        <f t="shared" si="139"/>
        <v>12.51862654320988</v>
      </c>
      <c r="AM229" s="88">
        <f t="shared" si="140"/>
        <v>-4.0008283952185035</v>
      </c>
      <c r="AN229" s="48"/>
      <c r="AQ229" s="35">
        <f t="shared" si="146"/>
        <v>7</v>
      </c>
      <c r="AR229" s="61" t="str">
        <f t="shared" si="147"/>
        <v xml:space="preserve"> </v>
      </c>
      <c r="AS229" s="61">
        <f t="shared" si="148"/>
        <v>36.516685150086595</v>
      </c>
      <c r="AT229" s="68"/>
      <c r="AU229" s="61">
        <f t="shared" si="141"/>
        <v>-0.3601110361017093</v>
      </c>
      <c r="AV229" s="61">
        <f t="shared" si="142"/>
        <v>0.55000000000000004</v>
      </c>
      <c r="AW229" s="61"/>
      <c r="AX229" s="61"/>
      <c r="AY229" s="44"/>
    </row>
    <row r="230" spans="1:51" ht="14.1" customHeight="1">
      <c r="A230" s="7">
        <v>180501</v>
      </c>
      <c r="B230" s="8">
        <f t="shared" si="131"/>
        <v>1805.0416666669973</v>
      </c>
      <c r="C230" s="9">
        <v>-5.9312000000000002E-3</v>
      </c>
      <c r="D230" s="9">
        <v>-1.111111E-2</v>
      </c>
      <c r="E230" s="9">
        <v>5.1799100000000002E-3</v>
      </c>
      <c r="H230" s="11">
        <f t="shared" si="132"/>
        <v>2.5030102704431862</v>
      </c>
      <c r="L230" s="31">
        <f t="shared" si="126"/>
        <v>1805.0416666669973</v>
      </c>
      <c r="M230" s="30">
        <f t="shared" si="130"/>
        <v>2.5030102704431862</v>
      </c>
      <c r="P230" s="47">
        <f t="shared" si="133"/>
        <v>1837.5094251391336</v>
      </c>
      <c r="Q230" s="47">
        <f t="shared" si="134"/>
        <v>1837.6272977921867</v>
      </c>
      <c r="R230" s="47">
        <f t="shared" si="127"/>
        <v>2.3120306892855518</v>
      </c>
      <c r="S230" s="47">
        <f t="shared" si="137"/>
        <v>2.3494317056771568</v>
      </c>
      <c r="T230" s="88">
        <f t="shared" si="138"/>
        <v>-1.5919175816530129</v>
      </c>
      <c r="U230" s="48"/>
      <c r="V230" s="33"/>
      <c r="W230" s="33"/>
      <c r="X230" s="35">
        <f t="shared" si="149"/>
        <v>8</v>
      </c>
      <c r="Y230" s="61" t="str">
        <f t="shared" si="150"/>
        <v xml:space="preserve"> </v>
      </c>
      <c r="Z230" s="61">
        <f t="shared" si="151"/>
        <v>4.0352577288034652</v>
      </c>
      <c r="AA230" s="68"/>
      <c r="AB230" s="61">
        <f t="shared" si="144"/>
        <v>0.6858119938350824</v>
      </c>
      <c r="AC230" s="61">
        <f t="shared" si="145"/>
        <v>-0.432</v>
      </c>
      <c r="AD230" s="61"/>
      <c r="AE230" s="84"/>
      <c r="AF230" s="61"/>
      <c r="AG230" s="44"/>
      <c r="AI230" s="47">
        <f t="shared" si="135"/>
        <v>1938.408416417401</v>
      </c>
      <c r="AJ230" s="47">
        <f t="shared" si="136"/>
        <v>1938.7620343765602</v>
      </c>
      <c r="AK230" s="47">
        <f t="shared" si="128"/>
        <v>11.91375</v>
      </c>
      <c r="AL230" s="47">
        <f t="shared" si="139"/>
        <v>12.595972222222223</v>
      </c>
      <c r="AM230" s="88">
        <f t="shared" si="140"/>
        <v>-5.4161934480819518</v>
      </c>
      <c r="AN230" s="48"/>
      <c r="AQ230" s="35">
        <f t="shared" si="146"/>
        <v>8</v>
      </c>
      <c r="AR230" s="61" t="str">
        <f t="shared" si="147"/>
        <v xml:space="preserve"> </v>
      </c>
      <c r="AS230" s="61">
        <f t="shared" si="148"/>
        <v>36.516685150086595</v>
      </c>
      <c r="AT230" s="68"/>
      <c r="AU230" s="61">
        <f t="shared" si="141"/>
        <v>-0.87552369345468373</v>
      </c>
      <c r="AV230" s="61">
        <f t="shared" si="142"/>
        <v>0.55000000000000004</v>
      </c>
      <c r="AW230" s="61"/>
      <c r="AX230" s="61"/>
      <c r="AY230" s="44"/>
    </row>
    <row r="231" spans="1:51" ht="14.1" customHeight="1">
      <c r="A231" s="7">
        <v>180502</v>
      </c>
      <c r="B231" s="8">
        <f t="shared" si="131"/>
        <v>1805.1250000003306</v>
      </c>
      <c r="C231" s="9">
        <v>3.28839E-3</v>
      </c>
      <c r="D231" s="9">
        <v>0</v>
      </c>
      <c r="E231" s="9">
        <v>3.28839E-3</v>
      </c>
      <c r="H231" s="11">
        <f t="shared" si="132"/>
        <v>2.5030102704431862</v>
      </c>
      <c r="L231" s="31">
        <f t="shared" si="126"/>
        <v>1805.1250000003306</v>
      </c>
      <c r="M231" s="30">
        <f t="shared" si="130"/>
        <v>2.5030102704431862</v>
      </c>
      <c r="P231" s="47">
        <f t="shared" si="133"/>
        <v>1837.7451704452396</v>
      </c>
      <c r="Q231" s="47">
        <f t="shared" si="134"/>
        <v>1837.8630430982928</v>
      </c>
      <c r="R231" s="47">
        <f t="shared" si="127"/>
        <v>2.3404189489680309</v>
      </c>
      <c r="S231" s="47">
        <f t="shared" si="137"/>
        <v>2.3161991890422362</v>
      </c>
      <c r="T231" s="88">
        <f t="shared" si="138"/>
        <v>1.0456682672361106</v>
      </c>
      <c r="U231" s="48"/>
      <c r="V231" s="33"/>
      <c r="W231" s="33"/>
      <c r="X231" s="35">
        <f t="shared" si="149"/>
        <v>9</v>
      </c>
      <c r="Y231" s="61" t="str">
        <f t="shared" si="150"/>
        <v xml:space="preserve"> </v>
      </c>
      <c r="Z231" s="61">
        <f t="shared" si="151"/>
        <v>4.0352577288034652</v>
      </c>
      <c r="AA231" s="68"/>
      <c r="AB231" s="61">
        <f t="shared" si="144"/>
        <v>5.7555303737741127E-2</v>
      </c>
      <c r="AC231" s="61">
        <f t="shared" si="145"/>
        <v>-0.432</v>
      </c>
      <c r="AD231" s="61"/>
      <c r="AE231" s="84"/>
      <c r="AF231" s="61"/>
      <c r="AG231" s="44"/>
      <c r="AI231" s="47">
        <f t="shared" si="135"/>
        <v>1939.1156523357192</v>
      </c>
      <c r="AJ231" s="47">
        <f t="shared" si="136"/>
        <v>1939.4692702948785</v>
      </c>
      <c r="AK231" s="47">
        <f t="shared" si="128"/>
        <v>11.866666666666667</v>
      </c>
      <c r="AL231" s="47">
        <f t="shared" si="139"/>
        <v>12.153966049382717</v>
      </c>
      <c r="AM231" s="88">
        <f t="shared" si="140"/>
        <v>-2.3638323617881207</v>
      </c>
      <c r="AN231" s="48"/>
      <c r="AQ231" s="35">
        <f t="shared" si="146"/>
        <v>9</v>
      </c>
      <c r="AR231" s="61" t="str">
        <f t="shared" si="147"/>
        <v xml:space="preserve"> </v>
      </c>
      <c r="AS231" s="61">
        <f t="shared" si="148"/>
        <v>36.516685150086595</v>
      </c>
      <c r="AT231" s="68"/>
      <c r="AU231" s="61">
        <f t="shared" si="141"/>
        <v>-0.981269084278237</v>
      </c>
      <c r="AV231" s="61">
        <f t="shared" si="142"/>
        <v>0.55000000000000004</v>
      </c>
      <c r="AW231" s="61"/>
      <c r="AX231" s="61"/>
      <c r="AY231" s="44"/>
    </row>
    <row r="232" spans="1:51" ht="14.1" customHeight="1">
      <c r="A232" s="7">
        <v>180503</v>
      </c>
      <c r="B232" s="8">
        <f t="shared" si="131"/>
        <v>1805.2083333336639</v>
      </c>
      <c r="C232" s="9">
        <v>1.540422E-2</v>
      </c>
      <c r="D232" s="9">
        <v>1.123596E-2</v>
      </c>
      <c r="E232" s="9">
        <v>4.16827E-3</v>
      </c>
      <c r="H232" s="11">
        <f t="shared" si="132"/>
        <v>2.531133993721475</v>
      </c>
      <c r="L232" s="31">
        <f t="shared" si="126"/>
        <v>1805.2083333336639</v>
      </c>
      <c r="M232" s="30">
        <f t="shared" si="130"/>
        <v>2.531133993721475</v>
      </c>
      <c r="P232" s="47">
        <f t="shared" si="133"/>
        <v>1837.9809157513457</v>
      </c>
      <c r="Q232" s="47">
        <f t="shared" si="134"/>
        <v>1838.0987884043989</v>
      </c>
      <c r="R232" s="47">
        <f t="shared" si="127"/>
        <v>2.1669691852135968</v>
      </c>
      <c r="S232" s="47">
        <f t="shared" si="137"/>
        <v>2.301805281670469</v>
      </c>
      <c r="T232" s="88">
        <f t="shared" si="138"/>
        <v>-5.8578411271616666</v>
      </c>
      <c r="U232" s="48"/>
      <c r="V232" s="33"/>
      <c r="W232" s="33"/>
      <c r="X232" s="35">
        <f t="shared" si="149"/>
        <v>1</v>
      </c>
      <c r="Y232" s="61" t="str">
        <f t="shared" si="150"/>
        <v xml:space="preserve"> </v>
      </c>
      <c r="Z232" s="61">
        <f t="shared" si="151"/>
        <v>3.9993549987567434</v>
      </c>
      <c r="AA232" s="68"/>
      <c r="AB232" s="61">
        <f t="shared" si="144"/>
        <v>-0.59763215263448377</v>
      </c>
      <c r="AC232" s="61">
        <f t="shared" si="145"/>
        <v>-0.432</v>
      </c>
      <c r="AD232" s="61"/>
      <c r="AE232" s="84"/>
      <c r="AF232" s="61"/>
      <c r="AG232" s="44"/>
      <c r="AI232" s="47">
        <f t="shared" si="135"/>
        <v>1939.8228882540375</v>
      </c>
      <c r="AJ232" s="47">
        <f t="shared" si="136"/>
        <v>1940.1765062131967</v>
      </c>
      <c r="AK232" s="47">
        <f t="shared" si="128"/>
        <v>12.182499999999999</v>
      </c>
      <c r="AL232" s="47">
        <f t="shared" si="139"/>
        <v>11.497901234567902</v>
      </c>
      <c r="AM232" s="88">
        <f t="shared" si="140"/>
        <v>5.954119377664191</v>
      </c>
      <c r="AN232" s="48"/>
      <c r="AQ232" s="35">
        <f t="shared" si="146"/>
        <v>1</v>
      </c>
      <c r="AR232" s="61">
        <f t="shared" si="147"/>
        <v>5.954119377664191</v>
      </c>
      <c r="AS232" s="61">
        <f t="shared" si="148"/>
        <v>5.954119377664191</v>
      </c>
      <c r="AT232" s="68"/>
      <c r="AU232" s="61">
        <f t="shared" si="141"/>
        <v>-0.62786776497692742</v>
      </c>
      <c r="AV232" s="61">
        <f t="shared" si="142"/>
        <v>0.55000000000000004</v>
      </c>
      <c r="AW232" s="61"/>
      <c r="AX232" s="61"/>
      <c r="AY232" s="44"/>
    </row>
    <row r="233" spans="1:51" ht="14.1" customHeight="1">
      <c r="A233" s="7">
        <v>180504</v>
      </c>
      <c r="B233" s="8">
        <f t="shared" si="131"/>
        <v>1805.2916666669971</v>
      </c>
      <c r="C233" s="9">
        <v>-6.4761999999999997E-3</v>
      </c>
      <c r="D233" s="9">
        <v>-1.111111E-2</v>
      </c>
      <c r="E233" s="9">
        <v>4.6349199999999998E-3</v>
      </c>
      <c r="H233" s="11">
        <f t="shared" si="132"/>
        <v>2.5030102854924965</v>
      </c>
      <c r="L233" s="31">
        <f t="shared" si="126"/>
        <v>1805.2916666669971</v>
      </c>
      <c r="M233" s="30">
        <f t="shared" si="130"/>
        <v>2.5030102854924965</v>
      </c>
      <c r="P233" s="47">
        <f t="shared" si="133"/>
        <v>1838.2166610574518</v>
      </c>
      <c r="Q233" s="47">
        <f t="shared" si="134"/>
        <v>1838.334533710505</v>
      </c>
      <c r="R233" s="47">
        <f t="shared" si="127"/>
        <v>2.1106570315495969</v>
      </c>
      <c r="S233" s="47">
        <f t="shared" si="137"/>
        <v>2.2711410320586753</v>
      </c>
      <c r="T233" s="88">
        <f t="shared" si="138"/>
        <v>-7.0662278671266732</v>
      </c>
      <c r="U233" s="48"/>
      <c r="V233" s="33"/>
      <c r="W233" s="33"/>
      <c r="X233" s="35">
        <f t="shared" si="149"/>
        <v>2</v>
      </c>
      <c r="Y233" s="61" t="str">
        <f t="shared" si="150"/>
        <v xml:space="preserve"> </v>
      </c>
      <c r="Z233" s="61">
        <f t="shared" si="151"/>
        <v>5.2898110696599776</v>
      </c>
      <c r="AA233" s="68"/>
      <c r="AB233" s="61">
        <f t="shared" si="144"/>
        <v>-0.97318088284744131</v>
      </c>
      <c r="AC233" s="61">
        <f t="shared" si="145"/>
        <v>-0.432</v>
      </c>
      <c r="AD233" s="61"/>
      <c r="AE233" s="84"/>
      <c r="AF233" s="61"/>
      <c r="AG233" s="44"/>
      <c r="AI233" s="47">
        <f t="shared" si="135"/>
        <v>1940.5301241723557</v>
      </c>
      <c r="AJ233" s="47">
        <f t="shared" si="136"/>
        <v>1940.883742131515</v>
      </c>
      <c r="AK233" s="47">
        <f t="shared" si="128"/>
        <v>10.352222222222222</v>
      </c>
      <c r="AL233" s="47">
        <f t="shared" si="139"/>
        <v>10.915679012345681</v>
      </c>
      <c r="AM233" s="88">
        <f t="shared" si="140"/>
        <v>-5.1619032538991583</v>
      </c>
      <c r="AN233" s="48"/>
      <c r="AQ233" s="35">
        <f t="shared" si="146"/>
        <v>2</v>
      </c>
      <c r="AR233" s="61" t="str">
        <f t="shared" si="147"/>
        <v xml:space="preserve"> </v>
      </c>
      <c r="AS233" s="61">
        <f t="shared" si="148"/>
        <v>5.954119377664191</v>
      </c>
      <c r="AT233" s="68"/>
      <c r="AU233" s="61">
        <f t="shared" si="141"/>
        <v>1.9319859530010756E-2</v>
      </c>
      <c r="AV233" s="61">
        <f t="shared" si="142"/>
        <v>0.55000000000000004</v>
      </c>
      <c r="AW233" s="61"/>
      <c r="AX233" s="61"/>
      <c r="AY233" s="44"/>
    </row>
    <row r="234" spans="1:51" ht="14.1" customHeight="1">
      <c r="A234" s="7">
        <v>180505</v>
      </c>
      <c r="B234" s="8">
        <f t="shared" si="131"/>
        <v>1805.3750000003304</v>
      </c>
      <c r="C234" s="9">
        <v>-7.9840399999999995E-3</v>
      </c>
      <c r="D234" s="9">
        <v>-1.123596E-2</v>
      </c>
      <c r="E234" s="9">
        <v>3.2519200000000002E-3</v>
      </c>
      <c r="H234" s="11">
        <f t="shared" si="132"/>
        <v>2.4748865620451141</v>
      </c>
      <c r="L234" s="31">
        <f t="shared" si="126"/>
        <v>1805.3750000003304</v>
      </c>
      <c r="M234" s="30">
        <f t="shared" si="130"/>
        <v>2.4748865620451141</v>
      </c>
      <c r="P234" s="47">
        <f t="shared" si="133"/>
        <v>1838.4524063635579</v>
      </c>
      <c r="Q234" s="47">
        <f t="shared" si="134"/>
        <v>1838.570279016611</v>
      </c>
      <c r="R234" s="47">
        <f t="shared" si="127"/>
        <v>2.3318877910365234</v>
      </c>
      <c r="S234" s="47">
        <f t="shared" si="137"/>
        <v>2.2807889748133299</v>
      </c>
      <c r="T234" s="88">
        <f t="shared" si="138"/>
        <v>2.2404008782695772</v>
      </c>
      <c r="U234" s="48"/>
      <c r="V234" s="33"/>
      <c r="W234" s="33"/>
      <c r="X234" s="35">
        <f t="shared" si="149"/>
        <v>3</v>
      </c>
      <c r="Y234" s="61" t="str">
        <f t="shared" si="150"/>
        <v xml:space="preserve"> </v>
      </c>
      <c r="Z234" s="61">
        <f t="shared" si="151"/>
        <v>6.9520508414594007</v>
      </c>
      <c r="AA234" s="68"/>
      <c r="AB234" s="61">
        <f t="shared" si="144"/>
        <v>-0.89336746227538777</v>
      </c>
      <c r="AC234" s="61">
        <f t="shared" si="145"/>
        <v>-0.432</v>
      </c>
      <c r="AD234" s="61"/>
      <c r="AE234" s="84"/>
      <c r="AF234" s="61"/>
      <c r="AG234" s="44"/>
      <c r="AI234" s="47">
        <f t="shared" si="135"/>
        <v>1941.237360090674</v>
      </c>
      <c r="AJ234" s="47">
        <f t="shared" si="136"/>
        <v>1941.5909780498332</v>
      </c>
      <c r="AK234" s="47">
        <f t="shared" si="128"/>
        <v>9.9149999999999991</v>
      </c>
      <c r="AL234" s="47">
        <f t="shared" si="139"/>
        <v>10.944120370370371</v>
      </c>
      <c r="AM234" s="88">
        <f t="shared" si="140"/>
        <v>-9.403408730376972</v>
      </c>
      <c r="AN234" s="48"/>
      <c r="AQ234" s="35">
        <f t="shared" si="146"/>
        <v>3</v>
      </c>
      <c r="AR234" s="61" t="str">
        <f t="shared" si="147"/>
        <v xml:space="preserve"> </v>
      </c>
      <c r="AS234" s="61">
        <f t="shared" si="148"/>
        <v>5.954119377664191</v>
      </c>
      <c r="AT234" s="68"/>
      <c r="AU234" s="61">
        <f t="shared" si="141"/>
        <v>0.65746750704653578</v>
      </c>
      <c r="AV234" s="61">
        <f t="shared" si="142"/>
        <v>0.55000000000000004</v>
      </c>
      <c r="AW234" s="61"/>
      <c r="AX234" s="61"/>
      <c r="AY234" s="44"/>
    </row>
    <row r="235" spans="1:51" ht="14.1" customHeight="1">
      <c r="A235" s="7">
        <v>180506</v>
      </c>
      <c r="B235" s="8">
        <f t="shared" si="131"/>
        <v>1805.4583333336636</v>
      </c>
      <c r="C235" s="9">
        <v>-6.6122999999999998E-3</v>
      </c>
      <c r="D235" s="9">
        <v>-1.136364E-2</v>
      </c>
      <c r="E235" s="9">
        <v>4.7513399999999997E-3</v>
      </c>
      <c r="H235" s="11">
        <f t="shared" si="132"/>
        <v>2.4467628421131957</v>
      </c>
      <c r="L235" s="31">
        <f t="shared" si="126"/>
        <v>1805.4583333336636</v>
      </c>
      <c r="M235" s="30">
        <f t="shared" si="130"/>
        <v>2.4467628421131957</v>
      </c>
      <c r="P235" s="47">
        <f t="shared" si="133"/>
        <v>1838.688151669664</v>
      </c>
      <c r="Q235" s="47">
        <f t="shared" si="134"/>
        <v>1838.8060243227171</v>
      </c>
      <c r="R235" s="47">
        <f t="shared" si="127"/>
        <v>2.3436031400171244</v>
      </c>
      <c r="S235" s="47">
        <f t="shared" si="137"/>
        <v>2.2534785336362337</v>
      </c>
      <c r="T235" s="88">
        <f t="shared" si="138"/>
        <v>3.9993549987567434</v>
      </c>
      <c r="U235" s="48"/>
      <c r="V235" s="33"/>
      <c r="W235" s="33"/>
      <c r="X235" s="35">
        <f t="shared" si="149"/>
        <v>4</v>
      </c>
      <c r="Y235" s="61" t="str">
        <f t="shared" si="150"/>
        <v xml:space="preserve"> </v>
      </c>
      <c r="Z235" s="61">
        <f t="shared" si="151"/>
        <v>6.9520508414594007</v>
      </c>
      <c r="AA235" s="68"/>
      <c r="AB235" s="61">
        <f t="shared" si="144"/>
        <v>-0.39553747743130396</v>
      </c>
      <c r="AC235" s="61">
        <f t="shared" si="145"/>
        <v>-0.432</v>
      </c>
      <c r="AD235" s="61"/>
      <c r="AE235" s="84"/>
      <c r="AF235" s="61"/>
      <c r="AG235" s="44"/>
      <c r="AI235" s="47">
        <f t="shared" si="135"/>
        <v>1941.9445960089922</v>
      </c>
      <c r="AJ235" s="47">
        <f t="shared" si="136"/>
        <v>1942.2982139681515</v>
      </c>
      <c r="AK235" s="47">
        <f t="shared" si="128"/>
        <v>8.5144444444444449</v>
      </c>
      <c r="AL235" s="47">
        <f t="shared" si="139"/>
        <v>11.125185185185186</v>
      </c>
      <c r="AM235" s="88">
        <f t="shared" si="140"/>
        <v>-23.466941873626745</v>
      </c>
      <c r="AN235" s="48"/>
      <c r="AQ235" s="35">
        <f t="shared" si="146"/>
        <v>4</v>
      </c>
      <c r="AR235" s="61" t="str">
        <f t="shared" si="147"/>
        <v xml:space="preserve"> </v>
      </c>
      <c r="AS235" s="61">
        <f t="shared" si="148"/>
        <v>5.954119377664191</v>
      </c>
      <c r="AT235" s="68"/>
      <c r="AU235" s="61">
        <f t="shared" si="141"/>
        <v>0.98797880107857328</v>
      </c>
      <c r="AV235" s="61">
        <f t="shared" si="142"/>
        <v>0.55000000000000004</v>
      </c>
      <c r="AW235" s="61"/>
      <c r="AX235" s="61"/>
      <c r="AY235" s="44"/>
    </row>
    <row r="236" spans="1:51" ht="14.1" customHeight="1">
      <c r="A236" s="7">
        <v>180507</v>
      </c>
      <c r="B236" s="8">
        <f t="shared" si="131"/>
        <v>1805.5416666669969</v>
      </c>
      <c r="C236" s="9">
        <v>-1.744714E-2</v>
      </c>
      <c r="D236" s="9">
        <v>-2.298851E-2</v>
      </c>
      <c r="E236" s="9">
        <v>5.5413700000000003E-3</v>
      </c>
      <c r="H236" s="11">
        <f t="shared" si="132"/>
        <v>2.3905154100496482</v>
      </c>
      <c r="L236" s="31">
        <f t="shared" si="126"/>
        <v>1805.5416666669969</v>
      </c>
      <c r="M236" s="30">
        <f t="shared" si="130"/>
        <v>2.3905154100496482</v>
      </c>
      <c r="P236" s="47">
        <f t="shared" si="133"/>
        <v>1838.92389697577</v>
      </c>
      <c r="Q236" s="47">
        <f t="shared" si="134"/>
        <v>1839.0417696288232</v>
      </c>
      <c r="R236" s="47">
        <f t="shared" si="127"/>
        <v>2.3310125803300172</v>
      </c>
      <c r="S236" s="47">
        <f t="shared" si="137"/>
        <v>2.2139013800564369</v>
      </c>
      <c r="T236" s="88">
        <f t="shared" si="138"/>
        <v>5.2898110696599776</v>
      </c>
      <c r="U236" s="48"/>
      <c r="V236" s="33"/>
      <c r="W236" s="33"/>
      <c r="X236" s="35">
        <f t="shared" si="149"/>
        <v>5</v>
      </c>
      <c r="Y236" s="61" t="str">
        <f t="shared" si="150"/>
        <v xml:space="preserve"> </v>
      </c>
      <c r="Z236" s="61">
        <f t="shared" si="151"/>
        <v>6.9520508414594007</v>
      </c>
      <c r="AA236" s="68"/>
      <c r="AB236" s="61">
        <f t="shared" si="144"/>
        <v>0.28736888901228291</v>
      </c>
      <c r="AC236" s="61">
        <f t="shared" si="145"/>
        <v>-0.432</v>
      </c>
      <c r="AD236" s="61"/>
      <c r="AE236" s="84"/>
      <c r="AF236" s="61"/>
      <c r="AG236" s="44"/>
      <c r="AI236" s="47">
        <f t="shared" si="135"/>
        <v>1942.6518319273105</v>
      </c>
      <c r="AJ236" s="47">
        <f t="shared" si="136"/>
        <v>1943.0054498864697</v>
      </c>
      <c r="AK236" s="47">
        <f t="shared" si="128"/>
        <v>9.6787500000000009</v>
      </c>
      <c r="AL236" s="47">
        <f t="shared" si="139"/>
        <v>11.604305555555555</v>
      </c>
      <c r="AM236" s="88">
        <f t="shared" si="140"/>
        <v>-16.593457887996543</v>
      </c>
      <c r="AN236" s="48"/>
      <c r="AQ236" s="35">
        <f t="shared" si="146"/>
        <v>5</v>
      </c>
      <c r="AR236" s="61" t="str">
        <f t="shared" si="147"/>
        <v xml:space="preserve"> </v>
      </c>
      <c r="AS236" s="61">
        <f t="shared" si="148"/>
        <v>2.0434075862116874</v>
      </c>
      <c r="AT236" s="68"/>
      <c r="AU236" s="61">
        <f t="shared" si="141"/>
        <v>0.85620383392467125</v>
      </c>
      <c r="AV236" s="61">
        <f t="shared" si="142"/>
        <v>0.55000000000000004</v>
      </c>
      <c r="AW236" s="61"/>
      <c r="AX236" s="61"/>
      <c r="AY236" s="44"/>
    </row>
    <row r="237" spans="1:51" ht="14.1" customHeight="1">
      <c r="A237" s="7">
        <v>180508</v>
      </c>
      <c r="B237" s="8">
        <f t="shared" si="131"/>
        <v>1805.6250000003301</v>
      </c>
      <c r="C237" s="9">
        <v>3.2029200000000002E-3</v>
      </c>
      <c r="D237" s="9">
        <v>0</v>
      </c>
      <c r="E237" s="9">
        <v>3.2029200000000002E-3</v>
      </c>
      <c r="H237" s="11">
        <f t="shared" si="132"/>
        <v>2.3905154100496482</v>
      </c>
      <c r="L237" s="31">
        <f t="shared" si="126"/>
        <v>1805.6250000003301</v>
      </c>
      <c r="M237" s="30">
        <f t="shared" si="130"/>
        <v>2.3905154100496482</v>
      </c>
      <c r="P237" s="47">
        <f t="shared" si="133"/>
        <v>1839.1596422818761</v>
      </c>
      <c r="Q237" s="47">
        <f t="shared" si="134"/>
        <v>1839.2775149349293</v>
      </c>
      <c r="R237" s="47">
        <f t="shared" si="127"/>
        <v>2.3483940250265829</v>
      </c>
      <c r="S237" s="47">
        <f t="shared" si="137"/>
        <v>2.1957447347201691</v>
      </c>
      <c r="T237" s="88">
        <f t="shared" si="138"/>
        <v>6.9520508414594007</v>
      </c>
      <c r="U237" s="48"/>
      <c r="V237" s="33"/>
      <c r="W237" s="33"/>
      <c r="X237" s="35">
        <f t="shared" si="149"/>
        <v>6</v>
      </c>
      <c r="Y237" s="61">
        <f t="shared" si="150"/>
        <v>6.9520508414594007</v>
      </c>
      <c r="Z237" s="61">
        <f t="shared" si="151"/>
        <v>6.9520508414594007</v>
      </c>
      <c r="AA237" s="68"/>
      <c r="AB237" s="61">
        <f t="shared" si="144"/>
        <v>0.83581215853757684</v>
      </c>
      <c r="AC237" s="61">
        <f t="shared" si="145"/>
        <v>-0.432</v>
      </c>
      <c r="AD237" s="61"/>
      <c r="AE237" s="84"/>
      <c r="AF237" s="61"/>
      <c r="AG237" s="44"/>
      <c r="AI237" s="47">
        <f t="shared" si="135"/>
        <v>1943.3590678456287</v>
      </c>
      <c r="AJ237" s="47">
        <f t="shared" si="136"/>
        <v>1943.712685804788</v>
      </c>
      <c r="AK237" s="47">
        <f t="shared" si="128"/>
        <v>11.8</v>
      </c>
      <c r="AL237" s="47">
        <f t="shared" si="139"/>
        <v>12.19057098765432</v>
      </c>
      <c r="AM237" s="88">
        <f t="shared" si="140"/>
        <v>-3.2038777186881529</v>
      </c>
      <c r="AN237" s="48"/>
      <c r="AQ237" s="35">
        <f t="shared" si="146"/>
        <v>6</v>
      </c>
      <c r="AR237" s="61" t="str">
        <f t="shared" si="147"/>
        <v xml:space="preserve"> </v>
      </c>
      <c r="AS237" s="61">
        <f t="shared" si="148"/>
        <v>14.714909569177447</v>
      </c>
      <c r="AT237" s="68"/>
      <c r="AU237" s="61">
        <f t="shared" si="141"/>
        <v>0.32380157723176745</v>
      </c>
      <c r="AV237" s="61">
        <f t="shared" si="142"/>
        <v>0.55000000000000004</v>
      </c>
      <c r="AW237" s="61"/>
      <c r="AX237" s="61"/>
      <c r="AY237" s="44"/>
    </row>
    <row r="238" spans="1:51" ht="14.1" customHeight="1">
      <c r="A238" s="7">
        <v>180509</v>
      </c>
      <c r="B238" s="8">
        <f t="shared" si="131"/>
        <v>1805.7083333336634</v>
      </c>
      <c r="C238" s="9">
        <v>4.1063499999999999E-3</v>
      </c>
      <c r="D238" s="9">
        <v>0</v>
      </c>
      <c r="E238" s="9">
        <v>4.1063499999999999E-3</v>
      </c>
      <c r="H238" s="11">
        <f t="shared" si="132"/>
        <v>2.3905154100496482</v>
      </c>
      <c r="L238" s="31">
        <f t="shared" si="126"/>
        <v>1805.7083333336634</v>
      </c>
      <c r="M238" s="30">
        <f t="shared" si="130"/>
        <v>2.3905154100496482</v>
      </c>
      <c r="P238" s="47">
        <f t="shared" si="133"/>
        <v>1839.3953875879822</v>
      </c>
      <c r="Q238" s="47">
        <f t="shared" si="134"/>
        <v>1839.5132602410354</v>
      </c>
      <c r="R238" s="47">
        <f t="shared" si="127"/>
        <v>2.2421273818929444</v>
      </c>
      <c r="S238" s="47">
        <f t="shared" si="137"/>
        <v>2.1855495568615266</v>
      </c>
      <c r="T238" s="88">
        <f t="shared" si="138"/>
        <v>2.5887230446819176</v>
      </c>
      <c r="U238" s="48"/>
      <c r="V238" s="33"/>
      <c r="W238" s="33"/>
      <c r="X238" s="35">
        <f t="shared" si="149"/>
        <v>7</v>
      </c>
      <c r="Y238" s="61" t="str">
        <f t="shared" si="150"/>
        <v xml:space="preserve"> </v>
      </c>
      <c r="Z238" s="61">
        <f t="shared" si="151"/>
        <v>6.9520508414594007</v>
      </c>
      <c r="AA238" s="68"/>
      <c r="AB238" s="61">
        <f t="shared" si="144"/>
        <v>0.99316963006571135</v>
      </c>
      <c r="AC238" s="61">
        <f t="shared" si="145"/>
        <v>-0.432</v>
      </c>
      <c r="AD238" s="61"/>
      <c r="AE238" s="84"/>
      <c r="AF238" s="61"/>
      <c r="AG238" s="44"/>
      <c r="AI238" s="47">
        <f t="shared" si="135"/>
        <v>1944.066303763947</v>
      </c>
      <c r="AJ238" s="47">
        <f t="shared" si="136"/>
        <v>1944.4199217231062</v>
      </c>
      <c r="AK238" s="47">
        <f t="shared" si="128"/>
        <v>12.27375</v>
      </c>
      <c r="AL238" s="47">
        <f t="shared" si="139"/>
        <v>12.703796296296296</v>
      </c>
      <c r="AM238" s="88">
        <f t="shared" si="140"/>
        <v>-3.3851794083133546</v>
      </c>
      <c r="AN238" s="48"/>
      <c r="AQ238" s="35">
        <f t="shared" si="146"/>
        <v>7</v>
      </c>
      <c r="AR238" s="61" t="str">
        <f t="shared" si="147"/>
        <v xml:space="preserve"> </v>
      </c>
      <c r="AS238" s="61">
        <f t="shared" si="148"/>
        <v>18.918759828118304</v>
      </c>
      <c r="AT238" s="68"/>
      <c r="AU238" s="61">
        <f t="shared" si="141"/>
        <v>-0.36011103610154999</v>
      </c>
      <c r="AV238" s="61">
        <f t="shared" si="142"/>
        <v>0.55000000000000004</v>
      </c>
      <c r="AW238" s="61"/>
      <c r="AX238" s="61"/>
      <c r="AY238" s="44"/>
    </row>
    <row r="239" spans="1:51" ht="14.1" customHeight="1">
      <c r="A239" s="7">
        <v>180510</v>
      </c>
      <c r="B239" s="8">
        <f t="shared" si="131"/>
        <v>1805.7916666669967</v>
      </c>
      <c r="C239" s="9">
        <v>-6.7394200000000003E-3</v>
      </c>
      <c r="D239" s="9">
        <v>-1.1764709999999999E-2</v>
      </c>
      <c r="E239" s="9">
        <v>5.02528E-3</v>
      </c>
      <c r="H239" s="11">
        <f t="shared" si="132"/>
        <v>2.3623916894998831</v>
      </c>
      <c r="L239" s="31">
        <f t="shared" si="126"/>
        <v>1805.7916666669967</v>
      </c>
      <c r="M239" s="30">
        <f t="shared" si="130"/>
        <v>2.3623916894998831</v>
      </c>
      <c r="P239" s="47">
        <f t="shared" si="133"/>
        <v>1839.6311328940883</v>
      </c>
      <c r="Q239" s="47">
        <f t="shared" si="134"/>
        <v>1839.7490055471415</v>
      </c>
      <c r="R239" s="47">
        <f t="shared" si="127"/>
        <v>2.0662367186916848</v>
      </c>
      <c r="S239" s="47">
        <f t="shared" si="137"/>
        <v>2.1562905415143256</v>
      </c>
      <c r="T239" s="88">
        <f t="shared" si="138"/>
        <v>-4.1763306515919529</v>
      </c>
      <c r="U239" s="48"/>
      <c r="V239" s="33"/>
      <c r="W239" s="33"/>
      <c r="X239" s="35">
        <f t="shared" si="149"/>
        <v>8</v>
      </c>
      <c r="Y239" s="61" t="str">
        <f t="shared" si="150"/>
        <v xml:space="preserve"> </v>
      </c>
      <c r="Z239" s="61">
        <f t="shared" si="151"/>
        <v>6.9520508414594007</v>
      </c>
      <c r="AA239" s="68"/>
      <c r="AB239" s="61">
        <f t="shared" si="144"/>
        <v>0.68581199383518088</v>
      </c>
      <c r="AC239" s="61">
        <f t="shared" si="145"/>
        <v>-0.432</v>
      </c>
      <c r="AD239" s="61"/>
      <c r="AE239" s="84"/>
      <c r="AF239" s="61"/>
      <c r="AG239" s="44"/>
      <c r="AI239" s="47">
        <f t="shared" si="135"/>
        <v>1944.7735396822652</v>
      </c>
      <c r="AJ239" s="47">
        <f t="shared" si="136"/>
        <v>1945.1271576414244</v>
      </c>
      <c r="AK239" s="47">
        <f t="shared" si="128"/>
        <v>13.543333333333331</v>
      </c>
      <c r="AL239" s="47">
        <f t="shared" si="139"/>
        <v>13.27212962962963</v>
      </c>
      <c r="AM239" s="88">
        <f t="shared" si="140"/>
        <v>2.0434075862116874</v>
      </c>
      <c r="AN239" s="48"/>
      <c r="AQ239" s="35">
        <f t="shared" si="146"/>
        <v>8</v>
      </c>
      <c r="AR239" s="61" t="str">
        <f t="shared" si="147"/>
        <v xml:space="preserve"> </v>
      </c>
      <c r="AS239" s="61">
        <f t="shared" si="148"/>
        <v>18.918759828118304</v>
      </c>
      <c r="AT239" s="68"/>
      <c r="AU239" s="61">
        <f t="shared" si="141"/>
        <v>-0.8755236934545978</v>
      </c>
      <c r="AV239" s="61">
        <f t="shared" si="142"/>
        <v>0.55000000000000004</v>
      </c>
      <c r="AW239" s="61"/>
      <c r="AX239" s="61"/>
      <c r="AY239" s="44"/>
    </row>
    <row r="240" spans="1:51" ht="14.1" customHeight="1">
      <c r="A240" s="7">
        <v>180511</v>
      </c>
      <c r="B240" s="8">
        <f t="shared" si="131"/>
        <v>1805.8750000003299</v>
      </c>
      <c r="C240" s="9">
        <v>1.4875309999999999E-2</v>
      </c>
      <c r="D240" s="9">
        <v>1.190476E-2</v>
      </c>
      <c r="E240" s="9">
        <v>2.9705500000000002E-3</v>
      </c>
      <c r="H240" s="11">
        <f t="shared" si="132"/>
        <v>2.3905153955893739</v>
      </c>
      <c r="L240" s="31">
        <f t="shared" si="126"/>
        <v>1805.8750000003299</v>
      </c>
      <c r="M240" s="30">
        <f t="shared" si="130"/>
        <v>2.3905153955893739</v>
      </c>
      <c r="P240" s="47">
        <f t="shared" si="133"/>
        <v>1839.8668782001944</v>
      </c>
      <c r="Q240" s="47">
        <f t="shared" si="134"/>
        <v>1839.9847508532475</v>
      </c>
      <c r="R240" s="47">
        <f t="shared" si="127"/>
        <v>1.9842245667498608</v>
      </c>
      <c r="S240" s="47">
        <f t="shared" si="137"/>
        <v>2.1279559745747454</v>
      </c>
      <c r="T240" s="88">
        <f t="shared" si="138"/>
        <v>-6.7544352205692659</v>
      </c>
      <c r="U240" s="48"/>
      <c r="V240" s="33"/>
      <c r="W240" s="33"/>
      <c r="X240" s="35">
        <f t="shared" si="149"/>
        <v>9</v>
      </c>
      <c r="Y240" s="61" t="str">
        <f t="shared" si="150"/>
        <v xml:space="preserve"> </v>
      </c>
      <c r="Z240" s="61">
        <f t="shared" si="151"/>
        <v>6.9520508414594007</v>
      </c>
      <c r="AA240" s="68"/>
      <c r="AB240" s="61">
        <f t="shared" si="144"/>
        <v>5.7555303737932904E-2</v>
      </c>
      <c r="AC240" s="61">
        <f t="shared" si="145"/>
        <v>-0.432</v>
      </c>
      <c r="AD240" s="61"/>
      <c r="AE240" s="84"/>
      <c r="AF240" s="61"/>
      <c r="AG240" s="44"/>
      <c r="AI240" s="47">
        <f t="shared" si="135"/>
        <v>1945.4807756005835</v>
      </c>
      <c r="AJ240" s="47">
        <f t="shared" si="136"/>
        <v>1945.8343935597427</v>
      </c>
      <c r="AK240" s="47">
        <f t="shared" si="128"/>
        <v>16.178749999999997</v>
      </c>
      <c r="AL240" s="47">
        <f t="shared" si="139"/>
        <v>14.103441358024691</v>
      </c>
      <c r="AM240" s="88">
        <f t="shared" si="140"/>
        <v>14.714909569177447</v>
      </c>
      <c r="AN240" s="48"/>
      <c r="AQ240" s="35">
        <f t="shared" si="146"/>
        <v>9</v>
      </c>
      <c r="AR240" s="61" t="str">
        <f t="shared" si="147"/>
        <v xml:space="preserve"> </v>
      </c>
      <c r="AS240" s="61">
        <f t="shared" si="148"/>
        <v>18.918759828118304</v>
      </c>
      <c r="AT240" s="68"/>
      <c r="AU240" s="61">
        <f t="shared" si="141"/>
        <v>-0.98126908427826987</v>
      </c>
      <c r="AV240" s="61">
        <f t="shared" si="142"/>
        <v>0.55000000000000004</v>
      </c>
      <c r="AW240" s="61"/>
      <c r="AX240" s="61"/>
      <c r="AY240" s="44"/>
    </row>
    <row r="241" spans="1:51" ht="14.1" customHeight="1">
      <c r="A241" s="7">
        <v>180512</v>
      </c>
      <c r="B241" s="8">
        <f t="shared" si="131"/>
        <v>1805.9583333336632</v>
      </c>
      <c r="C241" s="9">
        <v>1.7075940000000001E-2</v>
      </c>
      <c r="D241" s="9">
        <v>1.1764709999999999E-2</v>
      </c>
      <c r="E241" s="9">
        <v>5.3112300000000001E-3</v>
      </c>
      <c r="H241" s="11">
        <f t="shared" si="132"/>
        <v>2.4186391159690181</v>
      </c>
      <c r="L241" s="31">
        <f t="shared" si="126"/>
        <v>1805.9583333336632</v>
      </c>
      <c r="M241" s="30">
        <f t="shared" si="130"/>
        <v>2.4186391159690181</v>
      </c>
      <c r="P241" s="47">
        <f t="shared" si="133"/>
        <v>1840.1026235063005</v>
      </c>
      <c r="Q241" s="47">
        <f t="shared" si="134"/>
        <v>1840.2204961593536</v>
      </c>
      <c r="R241" s="47">
        <f t="shared" si="127"/>
        <v>2.0035593771871838</v>
      </c>
      <c r="S241" s="47">
        <f t="shared" si="137"/>
        <v>2.0845461419416513</v>
      </c>
      <c r="T241" s="88">
        <f t="shared" si="138"/>
        <v>-3.885103002758783</v>
      </c>
      <c r="U241" s="48"/>
      <c r="V241" s="33"/>
      <c r="W241" s="33"/>
      <c r="X241" s="35">
        <f t="shared" si="149"/>
        <v>1</v>
      </c>
      <c r="Y241" s="61" t="str">
        <f t="shared" si="150"/>
        <v xml:space="preserve"> </v>
      </c>
      <c r="Z241" s="61">
        <f t="shared" si="151"/>
        <v>4.7741326225013481</v>
      </c>
      <c r="AA241" s="68"/>
      <c r="AB241" s="61">
        <f t="shared" si="144"/>
        <v>-0.59763215263432978</v>
      </c>
      <c r="AC241" s="61">
        <f t="shared" si="145"/>
        <v>-0.432</v>
      </c>
      <c r="AD241" s="61"/>
      <c r="AE241" s="84"/>
      <c r="AF241" s="61"/>
      <c r="AG241" s="44"/>
      <c r="AI241" s="47">
        <f t="shared" si="135"/>
        <v>1946.1880115189017</v>
      </c>
      <c r="AJ241" s="47">
        <f t="shared" si="136"/>
        <v>1946.5416294780609</v>
      </c>
      <c r="AK241" s="47">
        <f t="shared" si="128"/>
        <v>17.45888888888889</v>
      </c>
      <c r="AL241" s="47">
        <f t="shared" si="139"/>
        <v>14.681358024691358</v>
      </c>
      <c r="AM241" s="88">
        <f t="shared" si="140"/>
        <v>18.918759828118304</v>
      </c>
      <c r="AN241" s="48"/>
      <c r="AQ241" s="35">
        <f t="shared" si="146"/>
        <v>1</v>
      </c>
      <c r="AR241" s="61">
        <f t="shared" si="147"/>
        <v>18.918759828118304</v>
      </c>
      <c r="AS241" s="61">
        <f t="shared" si="148"/>
        <v>18.918759828118304</v>
      </c>
      <c r="AT241" s="68"/>
      <c r="AU241" s="61">
        <f t="shared" si="141"/>
        <v>-0.62786776497706032</v>
      </c>
      <c r="AV241" s="61">
        <f t="shared" si="142"/>
        <v>0.55000000000000004</v>
      </c>
      <c r="AW241" s="61"/>
      <c r="AX241" s="61"/>
      <c r="AY241" s="44"/>
    </row>
    <row r="242" spans="1:51" ht="14.1" customHeight="1">
      <c r="A242" s="7">
        <v>180601</v>
      </c>
      <c r="B242" s="8">
        <f t="shared" si="131"/>
        <v>1806.0416666669964</v>
      </c>
      <c r="C242" s="9">
        <v>-6.4260000000000003E-3</v>
      </c>
      <c r="D242" s="9">
        <v>-1.162791E-2</v>
      </c>
      <c r="E242" s="9">
        <v>5.2019099999999997E-3</v>
      </c>
      <c r="H242" s="11">
        <f t="shared" si="132"/>
        <v>2.390515398006051</v>
      </c>
      <c r="L242" s="31">
        <f t="shared" si="126"/>
        <v>1806.0416666669964</v>
      </c>
      <c r="M242" s="30">
        <f t="shared" si="130"/>
        <v>2.390515398006051</v>
      </c>
      <c r="P242" s="47">
        <f t="shared" si="133"/>
        <v>1840.3383688124065</v>
      </c>
      <c r="Q242" s="47">
        <f t="shared" si="134"/>
        <v>1840.4562414654597</v>
      </c>
      <c r="R242" s="47">
        <f t="shared" si="127"/>
        <v>2.018900430821819</v>
      </c>
      <c r="S242" s="47">
        <f t="shared" si="137"/>
        <v>2.0435401455970919</v>
      </c>
      <c r="T242" s="88">
        <f t="shared" si="138"/>
        <v>-1.2057367616858605</v>
      </c>
      <c r="U242" s="48"/>
      <c r="V242" s="33"/>
      <c r="W242" s="33"/>
      <c r="X242" s="35">
        <f t="shared" si="149"/>
        <v>2</v>
      </c>
      <c r="Y242" s="61" t="str">
        <f t="shared" si="150"/>
        <v xml:space="preserve"> </v>
      </c>
      <c r="Z242" s="61">
        <f t="shared" si="151"/>
        <v>4.7741326225013481</v>
      </c>
      <c r="AA242" s="68"/>
      <c r="AB242" s="61">
        <f t="shared" si="144"/>
        <v>-0.97318088284739712</v>
      </c>
      <c r="AC242" s="61">
        <f t="shared" si="145"/>
        <v>-0.432</v>
      </c>
      <c r="AD242" s="61"/>
      <c r="AE242" s="84"/>
      <c r="AF242" s="61"/>
      <c r="AG242" s="44"/>
      <c r="AI242" s="47">
        <f t="shared" si="135"/>
        <v>1946.89524743722</v>
      </c>
      <c r="AJ242" s="47">
        <f t="shared" si="136"/>
        <v>1947.2488653963792</v>
      </c>
      <c r="AK242" s="47">
        <f t="shared" si="128"/>
        <v>14.97125</v>
      </c>
      <c r="AL242" s="47">
        <f t="shared" si="139"/>
        <v>15.256219135802468</v>
      </c>
      <c r="AM242" s="88">
        <f t="shared" si="140"/>
        <v>-1.8678883232197241</v>
      </c>
      <c r="AN242" s="48"/>
      <c r="AQ242" s="35">
        <f t="shared" si="146"/>
        <v>2</v>
      </c>
      <c r="AR242" s="61" t="str">
        <f t="shared" si="147"/>
        <v xml:space="preserve"> </v>
      </c>
      <c r="AS242" s="61">
        <f t="shared" si="148"/>
        <v>18.918759828118304</v>
      </c>
      <c r="AT242" s="68"/>
      <c r="AU242" s="61">
        <f t="shared" si="141"/>
        <v>1.9319859529832908E-2</v>
      </c>
      <c r="AV242" s="61">
        <f t="shared" si="142"/>
        <v>0.55000000000000004</v>
      </c>
      <c r="AW242" s="61"/>
      <c r="AX242" s="61"/>
      <c r="AY242" s="44"/>
    </row>
    <row r="243" spans="1:51" ht="14.1" customHeight="1">
      <c r="A243" s="7">
        <v>180602</v>
      </c>
      <c r="B243" s="8">
        <f t="shared" si="131"/>
        <v>1806.1250000003297</v>
      </c>
      <c r="C243" s="9">
        <v>1.494375E-2</v>
      </c>
      <c r="D243" s="9">
        <v>1.1764709999999999E-2</v>
      </c>
      <c r="E243" s="9">
        <v>3.1790500000000001E-3</v>
      </c>
      <c r="H243" s="11">
        <f t="shared" si="132"/>
        <v>2.4186391184141267</v>
      </c>
      <c r="L243" s="31">
        <f t="shared" si="126"/>
        <v>1806.1250000003297</v>
      </c>
      <c r="M243" s="30">
        <f t="shared" si="130"/>
        <v>2.4186391184141267</v>
      </c>
      <c r="P243" s="47">
        <f t="shared" si="133"/>
        <v>1840.5741141185126</v>
      </c>
      <c r="Q243" s="47">
        <f t="shared" si="134"/>
        <v>1840.6919867715658</v>
      </c>
      <c r="R243" s="47">
        <f t="shared" si="127"/>
        <v>2.0685566529117154</v>
      </c>
      <c r="S243" s="47">
        <f t="shared" si="137"/>
        <v>2.0153747552933416</v>
      </c>
      <c r="T243" s="88">
        <f t="shared" si="138"/>
        <v>2.6388093568549653</v>
      </c>
      <c r="U243" s="48"/>
      <c r="V243" s="33"/>
      <c r="W243" s="33"/>
      <c r="X243" s="35">
        <f t="shared" si="149"/>
        <v>3</v>
      </c>
      <c r="Y243" s="61" t="str">
        <f t="shared" si="150"/>
        <v xml:space="preserve"> </v>
      </c>
      <c r="Z243" s="61">
        <f t="shared" si="151"/>
        <v>4.7741326225013481</v>
      </c>
      <c r="AA243" s="68"/>
      <c r="AB243" s="61">
        <f t="shared" si="144"/>
        <v>-0.8933674622754485</v>
      </c>
      <c r="AC243" s="61">
        <f t="shared" si="145"/>
        <v>-0.432</v>
      </c>
      <c r="AD243" s="61"/>
      <c r="AE243" s="84"/>
      <c r="AF243" s="61"/>
      <c r="AG243" s="44"/>
      <c r="AI243" s="47">
        <f t="shared" si="135"/>
        <v>1947.6024833555382</v>
      </c>
      <c r="AJ243" s="47">
        <f t="shared" si="136"/>
        <v>1947.9561013146974</v>
      </c>
      <c r="AK243" s="47">
        <f t="shared" si="128"/>
        <v>15.029999999999998</v>
      </c>
      <c r="AL243" s="47">
        <f t="shared" si="139"/>
        <v>16.069382716049386</v>
      </c>
      <c r="AM243" s="88">
        <f t="shared" si="140"/>
        <v>-6.4680936064289485</v>
      </c>
      <c r="AN243" s="48"/>
      <c r="AQ243" s="35">
        <f t="shared" si="146"/>
        <v>3</v>
      </c>
      <c r="AR243" s="61" t="str">
        <f t="shared" si="147"/>
        <v xml:space="preserve"> </v>
      </c>
      <c r="AS243" s="61">
        <f t="shared" si="148"/>
        <v>18.918759828118304</v>
      </c>
      <c r="AT243" s="68"/>
      <c r="AU243" s="61">
        <f t="shared" si="141"/>
        <v>0.65746750704640167</v>
      </c>
      <c r="AV243" s="61">
        <f t="shared" si="142"/>
        <v>0.55000000000000004</v>
      </c>
      <c r="AW243" s="61"/>
      <c r="AX243" s="61"/>
      <c r="AY243" s="44"/>
    </row>
    <row r="244" spans="1:51" ht="14.1" customHeight="1">
      <c r="A244" s="7">
        <v>180603</v>
      </c>
      <c r="B244" s="8">
        <f t="shared" si="131"/>
        <v>1806.2083333336629</v>
      </c>
      <c r="C244" s="9">
        <v>1.5625920000000001E-2</v>
      </c>
      <c r="D244" s="9">
        <v>1.162791E-2</v>
      </c>
      <c r="E244" s="9">
        <v>3.9980099999999998E-3</v>
      </c>
      <c r="H244" s="11">
        <f t="shared" si="132"/>
        <v>2.4467628364055254</v>
      </c>
      <c r="L244" s="31">
        <f t="shared" si="126"/>
        <v>1806.2083333336629</v>
      </c>
      <c r="M244" s="30">
        <f t="shared" si="130"/>
        <v>2.4467628364055254</v>
      </c>
      <c r="P244" s="47">
        <f t="shared" si="133"/>
        <v>1840.8098594246187</v>
      </c>
      <c r="Q244" s="47">
        <f t="shared" si="134"/>
        <v>1840.9277320776719</v>
      </c>
      <c r="R244" s="47">
        <f t="shared" si="127"/>
        <v>2.0885920375608995</v>
      </c>
      <c r="S244" s="47">
        <f t="shared" si="137"/>
        <v>1.9934233625068947</v>
      </c>
      <c r="T244" s="88">
        <f t="shared" si="138"/>
        <v>4.7741326225013481</v>
      </c>
      <c r="U244" s="48"/>
      <c r="V244" s="33"/>
      <c r="W244" s="33"/>
      <c r="X244" s="35">
        <f t="shared" si="149"/>
        <v>4</v>
      </c>
      <c r="Y244" s="61" t="str">
        <f t="shared" si="150"/>
        <v xml:space="preserve"> </v>
      </c>
      <c r="Z244" s="61">
        <f t="shared" si="151"/>
        <v>8.2344724333064168</v>
      </c>
      <c r="AA244" s="68"/>
      <c r="AB244" s="61">
        <f t="shared" si="144"/>
        <v>-0.3955374774314282</v>
      </c>
      <c r="AC244" s="61">
        <f t="shared" si="145"/>
        <v>-0.432</v>
      </c>
      <c r="AD244" s="61"/>
      <c r="AE244" s="84"/>
      <c r="AF244" s="61"/>
      <c r="AG244" s="44"/>
      <c r="AI244" s="47">
        <f t="shared" si="135"/>
        <v>1948.3097192738564</v>
      </c>
      <c r="AJ244" s="47">
        <f t="shared" si="136"/>
        <v>1948.6633372330157</v>
      </c>
      <c r="AK244" s="47">
        <f t="shared" si="128"/>
        <v>15.99625</v>
      </c>
      <c r="AL244" s="47">
        <f t="shared" si="139"/>
        <v>17.04054012345679</v>
      </c>
      <c r="AM244" s="88">
        <f t="shared" si="140"/>
        <v>-6.1282689157211356</v>
      </c>
      <c r="AN244" s="48"/>
      <c r="AQ244" s="35">
        <f t="shared" si="146"/>
        <v>4</v>
      </c>
      <c r="AR244" s="61" t="str">
        <f t="shared" si="147"/>
        <v xml:space="preserve"> </v>
      </c>
      <c r="AS244" s="61">
        <f t="shared" si="148"/>
        <v>18.918759828118304</v>
      </c>
      <c r="AT244" s="68"/>
      <c r="AU244" s="61">
        <f t="shared" si="141"/>
        <v>0.98797880107854585</v>
      </c>
      <c r="AV244" s="61">
        <f t="shared" si="142"/>
        <v>0.55000000000000004</v>
      </c>
      <c r="AW244" s="61"/>
      <c r="AX244" s="61"/>
      <c r="AY244" s="44"/>
    </row>
    <row r="245" spans="1:51" ht="14.1" customHeight="1">
      <c r="A245" s="7">
        <v>180604</v>
      </c>
      <c r="B245" s="8">
        <f t="shared" si="131"/>
        <v>1806.2916666669962</v>
      </c>
      <c r="C245" s="9">
        <v>4.5119299999999999E-3</v>
      </c>
      <c r="D245" s="9">
        <v>0</v>
      </c>
      <c r="E245" s="9">
        <v>4.5119299999999999E-3</v>
      </c>
      <c r="H245" s="11">
        <f t="shared" si="132"/>
        <v>2.4467628364055254</v>
      </c>
      <c r="L245" s="31">
        <f t="shared" si="126"/>
        <v>1806.2916666669962</v>
      </c>
      <c r="M245" s="30">
        <f t="shared" si="130"/>
        <v>2.4467628364055254</v>
      </c>
      <c r="P245" s="47">
        <f t="shared" si="133"/>
        <v>1841.0456047307248</v>
      </c>
      <c r="Q245" s="47">
        <f t="shared" si="134"/>
        <v>1841.1634773837779</v>
      </c>
      <c r="R245" s="47">
        <f t="shared" si="127"/>
        <v>1.9403240866321707</v>
      </c>
      <c r="S245" s="47">
        <f t="shared" si="137"/>
        <v>1.9402831361739119</v>
      </c>
      <c r="T245" s="88">
        <f t="shared" si="138"/>
        <v>2.1105403379184651E-3</v>
      </c>
      <c r="U245" s="48"/>
      <c r="V245" s="33"/>
      <c r="W245" s="33"/>
      <c r="X245" s="35">
        <f t="shared" si="149"/>
        <v>5</v>
      </c>
      <c r="Y245" s="61" t="str">
        <f t="shared" si="150"/>
        <v xml:space="preserve"> </v>
      </c>
      <c r="Z245" s="61">
        <f t="shared" si="151"/>
        <v>8.2344724333064168</v>
      </c>
      <c r="AA245" s="68"/>
      <c r="AB245" s="61">
        <f t="shared" si="144"/>
        <v>0.28736888901209889</v>
      </c>
      <c r="AC245" s="61">
        <f t="shared" si="145"/>
        <v>-0.432</v>
      </c>
      <c r="AD245" s="61"/>
      <c r="AE245" s="84"/>
      <c r="AF245" s="61"/>
      <c r="AG245" s="44"/>
      <c r="AI245" s="47">
        <f t="shared" si="135"/>
        <v>1949.0169551921747</v>
      </c>
      <c r="AJ245" s="47">
        <f t="shared" si="136"/>
        <v>1949.3705731513339</v>
      </c>
      <c r="AK245" s="47">
        <f t="shared" si="128"/>
        <v>14.879999999999999</v>
      </c>
      <c r="AL245" s="47">
        <f t="shared" si="139"/>
        <v>17.909074074074077</v>
      </c>
      <c r="AM245" s="88">
        <f t="shared" si="140"/>
        <v>-16.913627480379301</v>
      </c>
      <c r="AN245" s="48"/>
      <c r="AQ245" s="35">
        <f t="shared" si="146"/>
        <v>5</v>
      </c>
      <c r="AR245" s="61" t="str">
        <f t="shared" si="147"/>
        <v xml:space="preserve"> </v>
      </c>
      <c r="AS245" s="61">
        <f t="shared" si="148"/>
        <v>4.5423479959399105</v>
      </c>
      <c r="AT245" s="68"/>
      <c r="AU245" s="61">
        <f t="shared" si="141"/>
        <v>0.85620383392476318</v>
      </c>
      <c r="AV245" s="61">
        <f t="shared" si="142"/>
        <v>0.55000000000000004</v>
      </c>
      <c r="AW245" s="61"/>
      <c r="AX245" s="61"/>
      <c r="AY245" s="44"/>
    </row>
    <row r="246" spans="1:51" ht="14.1" customHeight="1">
      <c r="A246" s="7">
        <v>180605</v>
      </c>
      <c r="B246" s="8">
        <f t="shared" si="131"/>
        <v>1806.3750000003295</v>
      </c>
      <c r="C246" s="9">
        <v>3.2213099999999998E-3</v>
      </c>
      <c r="D246" s="9">
        <v>0</v>
      </c>
      <c r="E246" s="9">
        <v>3.2213099999999998E-3</v>
      </c>
      <c r="H246" s="11">
        <f t="shared" si="132"/>
        <v>2.4467628364055254</v>
      </c>
      <c r="L246" s="31">
        <f t="shared" si="126"/>
        <v>1806.3750000003295</v>
      </c>
      <c r="M246" s="30">
        <f t="shared" si="130"/>
        <v>2.4467628364055254</v>
      </c>
      <c r="P246" s="47">
        <f t="shared" si="133"/>
        <v>1841.2813500368309</v>
      </c>
      <c r="Q246" s="47">
        <f t="shared" si="134"/>
        <v>1841.399222689884</v>
      </c>
      <c r="R246" s="47">
        <f t="shared" si="127"/>
        <v>1.9793400579255458</v>
      </c>
      <c r="S246" s="47">
        <f t="shared" si="137"/>
        <v>1.8903108603129455</v>
      </c>
      <c r="T246" s="88">
        <f t="shared" si="138"/>
        <v>4.7097649112517459</v>
      </c>
      <c r="U246" s="48"/>
      <c r="V246" s="33"/>
      <c r="W246" s="33"/>
      <c r="X246" s="35">
        <f t="shared" si="149"/>
        <v>6</v>
      </c>
      <c r="Y246" s="61" t="str">
        <f t="shared" si="150"/>
        <v xml:space="preserve"> </v>
      </c>
      <c r="Z246" s="61">
        <f t="shared" si="151"/>
        <v>8.2344724333064168</v>
      </c>
      <c r="AA246" s="68"/>
      <c r="AB246" s="61">
        <f t="shared" si="144"/>
        <v>0.83581215853750257</v>
      </c>
      <c r="AC246" s="61">
        <f t="shared" si="145"/>
        <v>-0.432</v>
      </c>
      <c r="AD246" s="61"/>
      <c r="AE246" s="84"/>
      <c r="AF246" s="61"/>
      <c r="AG246" s="44"/>
      <c r="AI246" s="47">
        <f t="shared" si="135"/>
        <v>1949.7241911104929</v>
      </c>
      <c r="AJ246" s="47">
        <f t="shared" si="136"/>
        <v>1950.0778090696522</v>
      </c>
      <c r="AK246" s="47">
        <f t="shared" si="128"/>
        <v>16.973750000000003</v>
      </c>
      <c r="AL246" s="47">
        <f t="shared" si="139"/>
        <v>18.801003086419751</v>
      </c>
      <c r="AM246" s="88">
        <f t="shared" si="140"/>
        <v>-9.7189127517329226</v>
      </c>
      <c r="AN246" s="48"/>
      <c r="AQ246" s="35">
        <f t="shared" si="146"/>
        <v>6</v>
      </c>
      <c r="AR246" s="61" t="str">
        <f t="shared" si="147"/>
        <v xml:space="preserve"> </v>
      </c>
      <c r="AS246" s="61">
        <f t="shared" si="148"/>
        <v>4.5423479959399105</v>
      </c>
      <c r="AT246" s="68"/>
      <c r="AU246" s="61">
        <f t="shared" si="141"/>
        <v>0.32380157723192898</v>
      </c>
      <c r="AV246" s="61">
        <f t="shared" si="142"/>
        <v>0.55000000000000004</v>
      </c>
      <c r="AW246" s="61"/>
      <c r="AX246" s="61"/>
      <c r="AY246" s="44"/>
    </row>
    <row r="247" spans="1:51" ht="14.1" customHeight="1">
      <c r="A247" s="7">
        <v>180606</v>
      </c>
      <c r="B247" s="8">
        <f t="shared" si="131"/>
        <v>1806.4583333336627</v>
      </c>
      <c r="C247" s="9">
        <v>1.6126109999999999E-2</v>
      </c>
      <c r="D247" s="9">
        <v>1.1494249999999999E-2</v>
      </c>
      <c r="E247" s="9">
        <v>4.6318599999999998E-3</v>
      </c>
      <c r="H247" s="11">
        <f t="shared" si="132"/>
        <v>2.4748865401378795</v>
      </c>
      <c r="L247" s="31">
        <f t="shared" si="126"/>
        <v>1806.4583333336627</v>
      </c>
      <c r="M247" s="30">
        <f t="shared" si="130"/>
        <v>2.4748865401378795</v>
      </c>
      <c r="P247" s="47">
        <f t="shared" si="133"/>
        <v>1841.517095342937</v>
      </c>
      <c r="Q247" s="47">
        <f t="shared" si="134"/>
        <v>1841.6349679959901</v>
      </c>
      <c r="R247" s="47">
        <f t="shared" si="127"/>
        <v>1.9886388691591976</v>
      </c>
      <c r="S247" s="47">
        <f t="shared" si="137"/>
        <v>1.8373433384493909</v>
      </c>
      <c r="T247" s="88">
        <f t="shared" si="138"/>
        <v>8.2344724333064168</v>
      </c>
      <c r="U247" s="48"/>
      <c r="V247" s="33"/>
      <c r="W247" s="33"/>
      <c r="X247" s="35">
        <f t="shared" si="149"/>
        <v>7</v>
      </c>
      <c r="Y247" s="61">
        <f t="shared" si="150"/>
        <v>8.2344724333064168</v>
      </c>
      <c r="Z247" s="61">
        <f t="shared" si="151"/>
        <v>8.2344724333064168</v>
      </c>
      <c r="AA247" s="68"/>
      <c r="AB247" s="61">
        <f t="shared" si="144"/>
        <v>0.99316963006573378</v>
      </c>
      <c r="AC247" s="61">
        <f t="shared" si="145"/>
        <v>-0.432</v>
      </c>
      <c r="AD247" s="61"/>
      <c r="AE247" s="84"/>
      <c r="AF247" s="61"/>
      <c r="AG247" s="44"/>
      <c r="AI247" s="47">
        <f t="shared" si="135"/>
        <v>1950.4314270288112</v>
      </c>
      <c r="AJ247" s="47">
        <f t="shared" si="136"/>
        <v>1950.7850449879704</v>
      </c>
      <c r="AK247" s="47">
        <f t="shared" si="128"/>
        <v>19.592222222222222</v>
      </c>
      <c r="AL247" s="47">
        <f t="shared" si="139"/>
        <v>19.839135802469137</v>
      </c>
      <c r="AM247" s="88">
        <f t="shared" si="140"/>
        <v>-1.2445783057555615</v>
      </c>
      <c r="AN247" s="48"/>
      <c r="AQ247" s="35">
        <f t="shared" si="146"/>
        <v>7</v>
      </c>
      <c r="AR247" s="61" t="str">
        <f t="shared" si="147"/>
        <v xml:space="preserve"> </v>
      </c>
      <c r="AS247" s="61">
        <f t="shared" si="148"/>
        <v>4.5423479959399105</v>
      </c>
      <c r="AT247" s="68"/>
      <c r="AU247" s="61">
        <f t="shared" si="141"/>
        <v>-0.36011103610139067</v>
      </c>
      <c r="AV247" s="61">
        <f t="shared" si="142"/>
        <v>0.55000000000000004</v>
      </c>
      <c r="AW247" s="61"/>
      <c r="AX247" s="61"/>
      <c r="AY247" s="44"/>
    </row>
    <row r="248" spans="1:51" ht="14.1" customHeight="1">
      <c r="A248" s="7">
        <v>180607</v>
      </c>
      <c r="B248" s="8">
        <f t="shared" si="131"/>
        <v>1806.541666666996</v>
      </c>
      <c r="C248" s="9">
        <v>1.6685990000000001E-2</v>
      </c>
      <c r="D248" s="9">
        <v>1.136364E-2</v>
      </c>
      <c r="E248" s="9">
        <v>5.32235E-3</v>
      </c>
      <c r="H248" s="11">
        <f t="shared" si="132"/>
        <v>2.5030102598208517</v>
      </c>
      <c r="L248" s="31">
        <f t="shared" si="126"/>
        <v>1806.541666666996</v>
      </c>
      <c r="M248" s="30">
        <f t="shared" si="130"/>
        <v>2.5030102598208517</v>
      </c>
      <c r="P248" s="47">
        <f t="shared" si="133"/>
        <v>1841.752840649043</v>
      </c>
      <c r="Q248" s="47">
        <f t="shared" si="134"/>
        <v>1841.8707133020962</v>
      </c>
      <c r="R248" s="47">
        <f t="shared" si="127"/>
        <v>1.8686741836136607</v>
      </c>
      <c r="S248" s="47">
        <f t="shared" si="137"/>
        <v>1.7761980778494568</v>
      </c>
      <c r="T248" s="88">
        <f t="shared" si="138"/>
        <v>5.2064072649020021</v>
      </c>
      <c r="U248" s="48"/>
      <c r="V248" s="33"/>
      <c r="W248" s="33"/>
      <c r="X248" s="35">
        <f t="shared" si="149"/>
        <v>8</v>
      </c>
      <c r="Y248" s="61" t="str">
        <f t="shared" si="150"/>
        <v xml:space="preserve"> </v>
      </c>
      <c r="Z248" s="61">
        <f t="shared" si="151"/>
        <v>8.2344724333064168</v>
      </c>
      <c r="AA248" s="68"/>
      <c r="AB248" s="61">
        <f t="shared" si="144"/>
        <v>0.68581199383532065</v>
      </c>
      <c r="AC248" s="61">
        <f t="shared" si="145"/>
        <v>-0.432</v>
      </c>
      <c r="AD248" s="61"/>
      <c r="AE248" s="84"/>
      <c r="AF248" s="61"/>
      <c r="AG248" s="44"/>
      <c r="AI248" s="47">
        <f t="shared" si="135"/>
        <v>1951.1386629471294</v>
      </c>
      <c r="AJ248" s="47">
        <f t="shared" si="136"/>
        <v>1951.4922809062887</v>
      </c>
      <c r="AK248" s="47">
        <f t="shared" si="128"/>
        <v>22.283749999999998</v>
      </c>
      <c r="AL248" s="47">
        <f t="shared" si="139"/>
        <v>21.315524691358021</v>
      </c>
      <c r="AM248" s="88">
        <f t="shared" si="140"/>
        <v>4.5423479959399105</v>
      </c>
      <c r="AN248" s="48"/>
      <c r="AQ248" s="35">
        <f t="shared" si="146"/>
        <v>8</v>
      </c>
      <c r="AR248" s="61">
        <f t="shared" si="147"/>
        <v>4.5423479959399105</v>
      </c>
      <c r="AS248" s="61">
        <f t="shared" si="148"/>
        <v>4.5423479959399105</v>
      </c>
      <c r="AT248" s="68"/>
      <c r="AU248" s="61">
        <f t="shared" si="141"/>
        <v>-0.8755236934545152</v>
      </c>
      <c r="AV248" s="61">
        <f t="shared" si="142"/>
        <v>0.55000000000000004</v>
      </c>
      <c r="AW248" s="61"/>
      <c r="AX248" s="61"/>
      <c r="AY248" s="44"/>
    </row>
    <row r="249" spans="1:51" ht="14.1" customHeight="1">
      <c r="A249" s="7">
        <v>180608</v>
      </c>
      <c r="B249" s="8">
        <f t="shared" si="131"/>
        <v>1806.6250000003292</v>
      </c>
      <c r="C249" s="9">
        <v>3.14022E-3</v>
      </c>
      <c r="D249" s="9">
        <v>0</v>
      </c>
      <c r="E249" s="9">
        <v>3.14022E-3</v>
      </c>
      <c r="H249" s="11">
        <f t="shared" si="132"/>
        <v>2.5030102598208517</v>
      </c>
      <c r="L249" s="31">
        <f t="shared" si="126"/>
        <v>1806.6250000003292</v>
      </c>
      <c r="M249" s="30">
        <f t="shared" si="130"/>
        <v>2.5030102598208517</v>
      </c>
      <c r="P249" s="47">
        <f t="shared" si="133"/>
        <v>1841.9885859551491</v>
      </c>
      <c r="Q249" s="47">
        <f t="shared" si="134"/>
        <v>1842.1064586082023</v>
      </c>
      <c r="R249" s="47">
        <f t="shared" si="127"/>
        <v>1.5059625297530161</v>
      </c>
      <c r="S249" s="47">
        <f t="shared" si="137"/>
        <v>1.7067326012136244</v>
      </c>
      <c r="T249" s="88">
        <f t="shared" si="138"/>
        <v>-11.763416912400015</v>
      </c>
      <c r="U249" s="48"/>
      <c r="V249" s="33"/>
      <c r="W249" s="33"/>
      <c r="X249" s="35">
        <f t="shared" si="149"/>
        <v>9</v>
      </c>
      <c r="Y249" s="61" t="str">
        <f t="shared" si="150"/>
        <v xml:space="preserve"> </v>
      </c>
      <c r="Z249" s="61">
        <f t="shared" si="151"/>
        <v>8.2344724333064168</v>
      </c>
      <c r="AA249" s="68"/>
      <c r="AB249" s="61">
        <f t="shared" si="144"/>
        <v>5.7555303738067928E-2</v>
      </c>
      <c r="AC249" s="61">
        <f t="shared" si="145"/>
        <v>-0.432</v>
      </c>
      <c r="AD249" s="61"/>
      <c r="AE249" s="84"/>
      <c r="AF249" s="61"/>
      <c r="AG249" s="44"/>
      <c r="AI249" s="47">
        <f t="shared" si="135"/>
        <v>1951.8458988654477</v>
      </c>
      <c r="AJ249" s="47">
        <f t="shared" si="136"/>
        <v>1952.1995168246069</v>
      </c>
      <c r="AK249" s="47">
        <f t="shared" si="128"/>
        <v>23.995555555555558</v>
      </c>
      <c r="AL249" s="47">
        <f t="shared" si="139"/>
        <v>23.489398148148144</v>
      </c>
      <c r="AM249" s="88">
        <f t="shared" si="140"/>
        <v>2.1548334453487028</v>
      </c>
      <c r="AN249" s="48"/>
      <c r="AQ249" s="35">
        <f t="shared" si="146"/>
        <v>9</v>
      </c>
      <c r="AR249" s="61" t="str">
        <f t="shared" si="147"/>
        <v xml:space="preserve"> </v>
      </c>
      <c r="AS249" s="61">
        <f t="shared" si="148"/>
        <v>4.5423479959399105</v>
      </c>
      <c r="AT249" s="68"/>
      <c r="AU249" s="61">
        <f t="shared" si="141"/>
        <v>-0.98126908427830417</v>
      </c>
      <c r="AV249" s="61">
        <f t="shared" si="142"/>
        <v>0.55000000000000004</v>
      </c>
      <c r="AW249" s="61"/>
      <c r="AX249" s="61"/>
      <c r="AY249" s="44"/>
    </row>
    <row r="250" spans="1:51" ht="14.1" customHeight="1">
      <c r="A250" s="7">
        <v>180609</v>
      </c>
      <c r="B250" s="8">
        <f t="shared" si="131"/>
        <v>1806.7083333336625</v>
      </c>
      <c r="C250" s="9">
        <v>1.513457E-2</v>
      </c>
      <c r="D250" s="9">
        <v>1.123596E-2</v>
      </c>
      <c r="E250" s="9">
        <v>3.8986200000000002E-3</v>
      </c>
      <c r="H250" s="11">
        <f t="shared" si="132"/>
        <v>2.5311339829797883</v>
      </c>
      <c r="L250" s="31">
        <f t="shared" si="126"/>
        <v>1806.7083333336625</v>
      </c>
      <c r="M250" s="30">
        <f t="shared" si="130"/>
        <v>2.5311339829797883</v>
      </c>
      <c r="P250" s="47">
        <f t="shared" si="133"/>
        <v>1842.2243312612552</v>
      </c>
      <c r="Q250" s="47">
        <f t="shared" si="134"/>
        <v>1842.3422039143084</v>
      </c>
      <c r="R250" s="47">
        <f t="shared" si="127"/>
        <v>1.5538088944384825</v>
      </c>
      <c r="S250" s="47">
        <f t="shared" si="137"/>
        <v>1.664592688146193</v>
      </c>
      <c r="T250" s="88">
        <f t="shared" si="138"/>
        <v>-6.6553094037128719</v>
      </c>
      <c r="U250" s="48"/>
      <c r="V250" s="33"/>
      <c r="W250" s="33"/>
      <c r="X250" s="35">
        <f t="shared" si="149"/>
        <v>1</v>
      </c>
      <c r="Y250" s="61" t="str">
        <f t="shared" si="150"/>
        <v xml:space="preserve"> </v>
      </c>
      <c r="Z250" s="61">
        <f t="shared" si="151"/>
        <v>8.2344724333064168</v>
      </c>
      <c r="AA250" s="68"/>
      <c r="AB250" s="61">
        <f t="shared" si="144"/>
        <v>-0.5976321526341758</v>
      </c>
      <c r="AC250" s="61">
        <f t="shared" si="145"/>
        <v>-0.432</v>
      </c>
      <c r="AD250" s="61"/>
      <c r="AE250" s="84"/>
      <c r="AF250" s="61"/>
      <c r="AG250" s="44"/>
      <c r="AI250" s="47">
        <f t="shared" si="135"/>
        <v>1952.5531347837659</v>
      </c>
      <c r="AJ250" s="47">
        <f t="shared" si="136"/>
        <v>1952.9067527429252</v>
      </c>
      <c r="AK250" s="47">
        <f t="shared" si="128"/>
        <v>25.486249999999998</v>
      </c>
      <c r="AL250" s="47">
        <f t="shared" si="139"/>
        <v>26.677037037037035</v>
      </c>
      <c r="AM250" s="88">
        <f t="shared" si="140"/>
        <v>-4.4637154995279644</v>
      </c>
      <c r="AN250" s="48"/>
      <c r="AQ250" s="35">
        <f t="shared" si="146"/>
        <v>1</v>
      </c>
      <c r="AR250" s="61" t="str">
        <f t="shared" si="147"/>
        <v xml:space="preserve"> </v>
      </c>
      <c r="AS250" s="61">
        <f t="shared" si="148"/>
        <v>4.5423479959399105</v>
      </c>
      <c r="AT250" s="68"/>
      <c r="AU250" s="61">
        <f t="shared" si="141"/>
        <v>-0.62786776497719321</v>
      </c>
      <c r="AV250" s="61">
        <f t="shared" si="142"/>
        <v>0.55000000000000004</v>
      </c>
      <c r="AW250" s="61"/>
      <c r="AX250" s="61"/>
      <c r="AY250" s="44"/>
    </row>
    <row r="251" spans="1:51" ht="14.1" customHeight="1">
      <c r="A251" s="7">
        <v>180610</v>
      </c>
      <c r="B251" s="8">
        <f t="shared" si="131"/>
        <v>1806.7916666669958</v>
      </c>
      <c r="C251" s="9">
        <v>4.7423999999999999E-3</v>
      </c>
      <c r="D251" s="9">
        <v>0</v>
      </c>
      <c r="E251" s="9">
        <v>4.7423999999999999E-3</v>
      </c>
      <c r="H251" s="11">
        <f t="shared" si="132"/>
        <v>2.5311339829797883</v>
      </c>
      <c r="L251" s="31">
        <f t="shared" si="126"/>
        <v>1806.7916666669958</v>
      </c>
      <c r="M251" s="30">
        <f t="shared" si="130"/>
        <v>2.5311339829797883</v>
      </c>
      <c r="P251" s="47">
        <f t="shared" si="133"/>
        <v>1842.4600765673613</v>
      </c>
      <c r="Q251" s="47">
        <f t="shared" si="134"/>
        <v>1842.5779492204144</v>
      </c>
      <c r="R251" s="47">
        <f t="shared" si="127"/>
        <v>1.5421927340498269</v>
      </c>
      <c r="S251" s="47">
        <f t="shared" si="137"/>
        <v>1.6453844816238006</v>
      </c>
      <c r="T251" s="88">
        <f t="shared" si="138"/>
        <v>-6.2715887214479853</v>
      </c>
      <c r="U251" s="48"/>
      <c r="V251" s="33"/>
      <c r="W251" s="33"/>
      <c r="X251" s="35">
        <f t="shared" si="149"/>
        <v>2</v>
      </c>
      <c r="Y251" s="61" t="str">
        <f t="shared" si="150"/>
        <v xml:space="preserve"> </v>
      </c>
      <c r="Z251" s="61">
        <f t="shared" si="151"/>
        <v>5.2064072649020021</v>
      </c>
      <c r="AA251" s="68"/>
      <c r="AB251" s="61">
        <f t="shared" si="144"/>
        <v>-0.97318088284736604</v>
      </c>
      <c r="AC251" s="61">
        <f t="shared" si="145"/>
        <v>-0.432</v>
      </c>
      <c r="AD251" s="61"/>
      <c r="AE251" s="84"/>
      <c r="AF251" s="61"/>
      <c r="AG251" s="44"/>
      <c r="AI251" s="47">
        <f t="shared" si="135"/>
        <v>1953.2603707020842</v>
      </c>
      <c r="AJ251" s="47">
        <f t="shared" si="136"/>
        <v>1953.6139886612434</v>
      </c>
      <c r="AK251" s="47">
        <f t="shared" si="128"/>
        <v>24.314444444444444</v>
      </c>
      <c r="AL251" s="47">
        <f t="shared" si="139"/>
        <v>30.003410493827158</v>
      </c>
      <c r="AM251" s="88">
        <f t="shared" si="140"/>
        <v>-18.961064611481916</v>
      </c>
      <c r="AN251" s="48"/>
      <c r="AQ251" s="35">
        <f t="shared" si="146"/>
        <v>2</v>
      </c>
      <c r="AR251" s="61" t="str">
        <f t="shared" si="147"/>
        <v xml:space="preserve"> </v>
      </c>
      <c r="AS251" s="61">
        <f t="shared" si="148"/>
        <v>15.344216028415536</v>
      </c>
      <c r="AT251" s="68"/>
      <c r="AU251" s="61">
        <f t="shared" si="141"/>
        <v>1.9319859529662163E-2</v>
      </c>
      <c r="AV251" s="61">
        <f t="shared" si="142"/>
        <v>0.55000000000000004</v>
      </c>
      <c r="AW251" s="61"/>
      <c r="AX251" s="61"/>
      <c r="AY251" s="44"/>
    </row>
    <row r="252" spans="1:51" ht="14.1" customHeight="1">
      <c r="A252" s="7">
        <v>180611</v>
      </c>
      <c r="B252" s="8">
        <f t="shared" si="131"/>
        <v>1806.875000000329</v>
      </c>
      <c r="C252" s="9">
        <v>3.0614399999999999E-3</v>
      </c>
      <c r="D252" s="9">
        <v>0</v>
      </c>
      <c r="E252" s="9">
        <v>3.0614399999999999E-3</v>
      </c>
      <c r="H252" s="11">
        <f t="shared" si="132"/>
        <v>2.5311339829797883</v>
      </c>
      <c r="L252" s="31">
        <f t="shared" si="126"/>
        <v>1806.875000000329</v>
      </c>
      <c r="M252" s="30">
        <f t="shared" si="130"/>
        <v>2.5311339829797883</v>
      </c>
      <c r="P252" s="47">
        <f t="shared" si="133"/>
        <v>1842.6958218734674</v>
      </c>
      <c r="Q252" s="47">
        <f t="shared" si="134"/>
        <v>1842.8136945265205</v>
      </c>
      <c r="R252" s="47">
        <f t="shared" si="127"/>
        <v>1.5182493075123109</v>
      </c>
      <c r="S252" s="47">
        <f t="shared" si="137"/>
        <v>1.6303308909534737</v>
      </c>
      <c r="T252" s="88">
        <f t="shared" si="138"/>
        <v>-6.8747751798785899</v>
      </c>
      <c r="U252" s="48"/>
      <c r="V252" s="33"/>
      <c r="W252" s="33"/>
      <c r="X252" s="35">
        <f t="shared" si="149"/>
        <v>3</v>
      </c>
      <c r="Y252" s="61" t="str">
        <f t="shared" si="150"/>
        <v xml:space="preserve"> </v>
      </c>
      <c r="Z252" s="61">
        <f t="shared" si="151"/>
        <v>-2.3279269849893369</v>
      </c>
      <c r="AA252" s="68"/>
      <c r="AB252" s="61">
        <f t="shared" si="144"/>
        <v>-0.89336746227553476</v>
      </c>
      <c r="AC252" s="61">
        <f t="shared" si="145"/>
        <v>-0.432</v>
      </c>
      <c r="AD252" s="61"/>
      <c r="AE252" s="84"/>
      <c r="AF252" s="61"/>
      <c r="AG252" s="44"/>
      <c r="AI252" s="47">
        <f t="shared" si="135"/>
        <v>1953.9676066204024</v>
      </c>
      <c r="AJ252" s="47">
        <f t="shared" si="136"/>
        <v>1954.3212245795617</v>
      </c>
      <c r="AK252" s="47">
        <f t="shared" si="128"/>
        <v>28.317500000000003</v>
      </c>
      <c r="AL252" s="47">
        <f t="shared" si="139"/>
        <v>32.887330246913585</v>
      </c>
      <c r="AM252" s="88">
        <f t="shared" si="140"/>
        <v>-13.895412648591176</v>
      </c>
      <c r="AN252" s="48"/>
      <c r="AQ252" s="35">
        <f t="shared" si="146"/>
        <v>3</v>
      </c>
      <c r="AR252" s="61" t="str">
        <f t="shared" si="147"/>
        <v xml:space="preserve"> </v>
      </c>
      <c r="AS252" s="61">
        <f t="shared" si="148"/>
        <v>15.344216028415536</v>
      </c>
      <c r="AT252" s="68"/>
      <c r="AU252" s="61">
        <f t="shared" si="141"/>
        <v>0.65746750704626766</v>
      </c>
      <c r="AV252" s="61">
        <f t="shared" si="142"/>
        <v>0.55000000000000004</v>
      </c>
      <c r="AW252" s="61"/>
      <c r="AX252" s="61"/>
      <c r="AY252" s="44"/>
    </row>
    <row r="253" spans="1:51" ht="14.1" customHeight="1">
      <c r="A253" s="7">
        <v>180612</v>
      </c>
      <c r="B253" s="8">
        <f t="shared" si="131"/>
        <v>1806.9583333336623</v>
      </c>
      <c r="C253" s="9">
        <v>5.27343E-3</v>
      </c>
      <c r="D253" s="9">
        <v>0</v>
      </c>
      <c r="E253" s="9">
        <v>5.27343E-3</v>
      </c>
      <c r="H253" s="11">
        <f t="shared" si="132"/>
        <v>2.5311339829797883</v>
      </c>
      <c r="L253" s="31">
        <f t="shared" si="126"/>
        <v>1806.9583333336623</v>
      </c>
      <c r="M253" s="30">
        <f t="shared" si="130"/>
        <v>2.5311339829797883</v>
      </c>
      <c r="P253" s="47">
        <f t="shared" si="133"/>
        <v>1842.9315671795734</v>
      </c>
      <c r="Q253" s="47">
        <f t="shared" si="134"/>
        <v>1843.0494398326266</v>
      </c>
      <c r="R253" s="47">
        <f t="shared" si="127"/>
        <v>1.4634027478384066</v>
      </c>
      <c r="S253" s="47">
        <f t="shared" si="137"/>
        <v>1.6540689176021555</v>
      </c>
      <c r="T253" s="88">
        <f t="shared" si="138"/>
        <v>-11.527099489914283</v>
      </c>
      <c r="U253" s="48"/>
      <c r="V253" s="33"/>
      <c r="W253" s="33"/>
      <c r="X253" s="35">
        <f t="shared" si="149"/>
        <v>4</v>
      </c>
      <c r="Y253" s="61" t="str">
        <f t="shared" si="150"/>
        <v xml:space="preserve"> </v>
      </c>
      <c r="Z253" s="61">
        <f t="shared" si="151"/>
        <v>-2.3279269849893369</v>
      </c>
      <c r="AA253" s="68"/>
      <c r="AB253" s="61">
        <f t="shared" si="144"/>
        <v>-0.39553747743160461</v>
      </c>
      <c r="AC253" s="61">
        <f t="shared" si="145"/>
        <v>-0.432</v>
      </c>
      <c r="AD253" s="61"/>
      <c r="AE253" s="84"/>
      <c r="AF253" s="61"/>
      <c r="AG253" s="44"/>
      <c r="AI253" s="47">
        <f t="shared" si="135"/>
        <v>1954.6748425387207</v>
      </c>
      <c r="AJ253" s="47">
        <f t="shared" si="136"/>
        <v>1955.0284604978799</v>
      </c>
      <c r="AK253" s="47">
        <f t="shared" si="128"/>
        <v>35.561111111111103</v>
      </c>
      <c r="AL253" s="47">
        <f t="shared" si="139"/>
        <v>35.139259259259262</v>
      </c>
      <c r="AM253" s="88">
        <f t="shared" si="140"/>
        <v>1.2005143555798847</v>
      </c>
      <c r="AN253" s="48"/>
      <c r="AQ253" s="35">
        <f t="shared" si="146"/>
        <v>4</v>
      </c>
      <c r="AR253" s="61" t="str">
        <f t="shared" si="147"/>
        <v xml:space="preserve"> </v>
      </c>
      <c r="AS253" s="61">
        <f t="shared" si="148"/>
        <v>15.344216028415536</v>
      </c>
      <c r="AT253" s="68"/>
      <c r="AU253" s="61">
        <f t="shared" si="141"/>
        <v>0.98797880107851943</v>
      </c>
      <c r="AV253" s="61">
        <f t="shared" si="142"/>
        <v>0.55000000000000004</v>
      </c>
      <c r="AW253" s="61"/>
      <c r="AX253" s="61"/>
      <c r="AY253" s="44"/>
    </row>
    <row r="254" spans="1:51" ht="14.1" customHeight="1">
      <c r="A254" s="7">
        <v>180701</v>
      </c>
      <c r="B254" s="8">
        <f t="shared" si="131"/>
        <v>1807.0416666669955</v>
      </c>
      <c r="C254" s="9">
        <v>5.1407600000000003E-3</v>
      </c>
      <c r="D254" s="9">
        <v>0</v>
      </c>
      <c r="E254" s="9">
        <v>5.1407600000000003E-3</v>
      </c>
      <c r="H254" s="11">
        <f t="shared" si="132"/>
        <v>2.5311339829797883</v>
      </c>
      <c r="L254" s="31">
        <f t="shared" si="126"/>
        <v>1807.0416666669955</v>
      </c>
      <c r="M254" s="30">
        <f t="shared" si="130"/>
        <v>2.5311339829797883</v>
      </c>
      <c r="P254" s="47">
        <f t="shared" si="133"/>
        <v>1843.1673124856795</v>
      </c>
      <c r="Q254" s="47">
        <f t="shared" si="134"/>
        <v>1843.2851851387327</v>
      </c>
      <c r="R254" s="47">
        <f t="shared" si="127"/>
        <v>1.5610648690252893</v>
      </c>
      <c r="S254" s="47">
        <f t="shared" si="137"/>
        <v>1.7404795337744972</v>
      </c>
      <c r="T254" s="88">
        <f t="shared" si="138"/>
        <v>-10.308346709491012</v>
      </c>
      <c r="U254" s="48"/>
      <c r="V254" s="33"/>
      <c r="W254" s="33"/>
      <c r="X254" s="35">
        <f t="shared" si="149"/>
        <v>5</v>
      </c>
      <c r="Y254" s="61" t="str">
        <f t="shared" si="150"/>
        <v xml:space="preserve"> </v>
      </c>
      <c r="Z254" s="61">
        <f t="shared" si="151"/>
        <v>0.21863793063419124</v>
      </c>
      <c r="AA254" s="68"/>
      <c r="AB254" s="61">
        <f t="shared" si="144"/>
        <v>0.28736888901191493</v>
      </c>
      <c r="AC254" s="61">
        <f t="shared" si="145"/>
        <v>-0.432</v>
      </c>
      <c r="AD254" s="61"/>
      <c r="AE254" s="84"/>
      <c r="AF254" s="61"/>
      <c r="AG254" s="44"/>
      <c r="AI254" s="47">
        <f t="shared" si="135"/>
        <v>1955.3820784570389</v>
      </c>
      <c r="AJ254" s="47">
        <f t="shared" si="136"/>
        <v>1955.7356964161982</v>
      </c>
      <c r="AK254" s="47">
        <f t="shared" si="128"/>
        <v>43.568750000000009</v>
      </c>
      <c r="AL254" s="47">
        <f t="shared" si="139"/>
        <v>37.772808641975303</v>
      </c>
      <c r="AM254" s="88">
        <f t="shared" si="140"/>
        <v>15.344216028415536</v>
      </c>
      <c r="AN254" s="48"/>
      <c r="AQ254" s="35">
        <f t="shared" si="146"/>
        <v>5</v>
      </c>
      <c r="AR254" s="61">
        <f t="shared" si="147"/>
        <v>15.344216028415536</v>
      </c>
      <c r="AS254" s="61">
        <f t="shared" si="148"/>
        <v>15.344216028415536</v>
      </c>
      <c r="AT254" s="68"/>
      <c r="AU254" s="61">
        <f t="shared" si="141"/>
        <v>0.85620383392485511</v>
      </c>
      <c r="AV254" s="61">
        <f t="shared" si="142"/>
        <v>0.55000000000000004</v>
      </c>
      <c r="AW254" s="61"/>
      <c r="AX254" s="61"/>
      <c r="AY254" s="44"/>
    </row>
    <row r="255" spans="1:51" ht="14.1" customHeight="1">
      <c r="A255" s="7">
        <v>180702</v>
      </c>
      <c r="B255" s="8">
        <f t="shared" si="131"/>
        <v>1807.1250000003288</v>
      </c>
      <c r="C255" s="9">
        <v>-7.8398300000000008E-3</v>
      </c>
      <c r="D255" s="9">
        <v>-1.111111E-2</v>
      </c>
      <c r="E255" s="9">
        <v>3.2712800000000001E-3</v>
      </c>
      <c r="H255" s="11">
        <f t="shared" si="132"/>
        <v>2.5030102748701619</v>
      </c>
      <c r="L255" s="31">
        <f t="shared" si="126"/>
        <v>1807.1250000003288</v>
      </c>
      <c r="M255" s="30">
        <f t="shared" si="130"/>
        <v>2.5030102748701619</v>
      </c>
      <c r="P255" s="47">
        <f t="shared" si="133"/>
        <v>1843.4030577917856</v>
      </c>
      <c r="Q255" s="47">
        <f t="shared" si="134"/>
        <v>1843.5209304448388</v>
      </c>
      <c r="R255" s="47">
        <f t="shared" si="127"/>
        <v>1.8064661992240143</v>
      </c>
      <c r="S255" s="47">
        <f t="shared" si="137"/>
        <v>1.8495217143045473</v>
      </c>
      <c r="T255" s="88">
        <f t="shared" si="138"/>
        <v>-2.3279269849893369</v>
      </c>
      <c r="U255" s="48"/>
      <c r="V255" s="33"/>
      <c r="W255" s="33"/>
      <c r="X255" s="35">
        <f t="shared" si="149"/>
        <v>6</v>
      </c>
      <c r="Y255" s="61" t="str">
        <f t="shared" si="150"/>
        <v xml:space="preserve"> </v>
      </c>
      <c r="Z255" s="61">
        <f t="shared" si="151"/>
        <v>3.685370899091911</v>
      </c>
      <c r="AA255" s="68"/>
      <c r="AB255" s="61">
        <f t="shared" si="144"/>
        <v>0.8358121585373971</v>
      </c>
      <c r="AC255" s="61">
        <f t="shared" si="145"/>
        <v>-0.432</v>
      </c>
      <c r="AD255" s="61"/>
      <c r="AE255" s="84"/>
      <c r="AF255" s="61"/>
      <c r="AG255" s="44"/>
      <c r="AI255" s="47">
        <f t="shared" si="135"/>
        <v>1956.0893143753572</v>
      </c>
      <c r="AJ255" s="47">
        <f t="shared" si="136"/>
        <v>1956.4429323345164</v>
      </c>
      <c r="AK255" s="47">
        <f t="shared" si="128"/>
        <v>46.911111111111111</v>
      </c>
      <c r="AL255" s="47">
        <f t="shared" si="139"/>
        <v>41.315817901234567</v>
      </c>
      <c r="AM255" s="88">
        <f t="shared" si="140"/>
        <v>13.542738578362634</v>
      </c>
      <c r="AN255" s="48"/>
      <c r="AQ255" s="35">
        <f t="shared" si="146"/>
        <v>6</v>
      </c>
      <c r="AR255" s="61" t="str">
        <f t="shared" si="147"/>
        <v xml:space="preserve"> </v>
      </c>
      <c r="AS255" s="61">
        <f t="shared" si="148"/>
        <v>15.344216028415536</v>
      </c>
      <c r="AT255" s="68"/>
      <c r="AU255" s="61">
        <f t="shared" si="141"/>
        <v>0.32380157723210401</v>
      </c>
      <c r="AV255" s="61">
        <f t="shared" si="142"/>
        <v>0.55000000000000004</v>
      </c>
      <c r="AW255" s="61"/>
      <c r="AX255" s="61"/>
      <c r="AY255" s="44"/>
    </row>
    <row r="256" spans="1:51" ht="14.1" customHeight="1">
      <c r="A256" s="7">
        <v>180703</v>
      </c>
      <c r="B256" s="8">
        <f t="shared" si="131"/>
        <v>1807.208333333662</v>
      </c>
      <c r="C256" s="9">
        <v>4.0924000000000004E-3</v>
      </c>
      <c r="D256" s="9">
        <v>0</v>
      </c>
      <c r="E256" s="9">
        <v>4.0924000000000004E-3</v>
      </c>
      <c r="H256" s="11">
        <f t="shared" si="132"/>
        <v>2.5030102748701619</v>
      </c>
      <c r="L256" s="31">
        <f t="shared" si="126"/>
        <v>1807.208333333662</v>
      </c>
      <c r="M256" s="30">
        <f t="shared" si="130"/>
        <v>2.5030102748701619</v>
      </c>
      <c r="P256" s="47">
        <f t="shared" si="133"/>
        <v>1843.6388030978917</v>
      </c>
      <c r="Q256" s="47">
        <f t="shared" si="134"/>
        <v>1843.7566757509449</v>
      </c>
      <c r="R256" s="47">
        <f t="shared" si="127"/>
        <v>1.8531565531262566</v>
      </c>
      <c r="S256" s="47">
        <f t="shared" si="137"/>
        <v>1.967997794616968</v>
      </c>
      <c r="T256" s="88">
        <f t="shared" si="138"/>
        <v>-5.8354354768503702</v>
      </c>
      <c r="U256" s="48"/>
      <c r="V256" s="33"/>
      <c r="W256" s="33"/>
      <c r="X256" s="35">
        <f t="shared" si="149"/>
        <v>7</v>
      </c>
      <c r="Y256" s="61" t="str">
        <f t="shared" si="150"/>
        <v xml:space="preserve"> </v>
      </c>
      <c r="Z256" s="61">
        <f t="shared" si="151"/>
        <v>9.6186164537120931</v>
      </c>
      <c r="AA256" s="68"/>
      <c r="AB256" s="61">
        <f t="shared" si="144"/>
        <v>0.99316963006575609</v>
      </c>
      <c r="AC256" s="61">
        <f t="shared" si="145"/>
        <v>-0.432</v>
      </c>
      <c r="AD256" s="61"/>
      <c r="AE256" s="84"/>
      <c r="AF256" s="61"/>
      <c r="AG256" s="44"/>
      <c r="AI256" s="47">
        <f t="shared" si="135"/>
        <v>1956.7965502936754</v>
      </c>
      <c r="AJ256" s="47">
        <f t="shared" si="136"/>
        <v>1957.1501682528346</v>
      </c>
      <c r="AK256" s="47">
        <f t="shared" si="128"/>
        <v>45.547499999999999</v>
      </c>
      <c r="AL256" s="47">
        <f t="shared" si="139"/>
        <v>44.919907407407408</v>
      </c>
      <c r="AM256" s="88">
        <f t="shared" si="140"/>
        <v>1.3971368794253092</v>
      </c>
      <c r="AN256" s="48"/>
      <c r="AQ256" s="35">
        <f t="shared" si="146"/>
        <v>7</v>
      </c>
      <c r="AR256" s="61" t="str">
        <f t="shared" si="147"/>
        <v xml:space="preserve"> </v>
      </c>
      <c r="AS256" s="61">
        <f t="shared" si="148"/>
        <v>15.344216028415536</v>
      </c>
      <c r="AT256" s="68"/>
      <c r="AU256" s="61">
        <f t="shared" si="141"/>
        <v>-0.36011103610121808</v>
      </c>
      <c r="AV256" s="61">
        <f t="shared" si="142"/>
        <v>0.55000000000000004</v>
      </c>
      <c r="AW256" s="61"/>
      <c r="AX256" s="61"/>
      <c r="AY256" s="44"/>
    </row>
    <row r="257" spans="1:51" ht="14.1" customHeight="1">
      <c r="A257" s="7">
        <v>180704</v>
      </c>
      <c r="B257" s="8">
        <f t="shared" si="131"/>
        <v>1807.2916666669953</v>
      </c>
      <c r="C257" s="9">
        <v>-6.64892E-3</v>
      </c>
      <c r="D257" s="9">
        <v>-1.123596E-2</v>
      </c>
      <c r="E257" s="9">
        <v>4.5870399999999997E-3</v>
      </c>
      <c r="H257" s="11">
        <f t="shared" si="132"/>
        <v>2.4748865515421317</v>
      </c>
      <c r="L257" s="31">
        <f t="shared" si="126"/>
        <v>1807.2916666669953</v>
      </c>
      <c r="M257" s="30">
        <f t="shared" si="130"/>
        <v>2.4748865515421317</v>
      </c>
      <c r="P257" s="47">
        <f t="shared" si="133"/>
        <v>1843.8745484039978</v>
      </c>
      <c r="Q257" s="47">
        <f t="shared" si="134"/>
        <v>1843.9924210570509</v>
      </c>
      <c r="R257" s="47">
        <f t="shared" si="127"/>
        <v>2.0823164234517977</v>
      </c>
      <c r="S257" s="47">
        <f t="shared" si="137"/>
        <v>2.0777736222009544</v>
      </c>
      <c r="T257" s="88">
        <f t="shared" si="138"/>
        <v>0.21863793063419124</v>
      </c>
      <c r="U257" s="48"/>
      <c r="V257" s="33"/>
      <c r="W257" s="33"/>
      <c r="X257" s="35">
        <f t="shared" si="149"/>
        <v>8</v>
      </c>
      <c r="Y257" s="61" t="str">
        <f t="shared" si="150"/>
        <v xml:space="preserve"> </v>
      </c>
      <c r="Z257" s="61">
        <f t="shared" si="151"/>
        <v>9.6186164537120931</v>
      </c>
      <c r="AA257" s="68"/>
      <c r="AB257" s="61">
        <f t="shared" si="144"/>
        <v>0.68581199383546043</v>
      </c>
      <c r="AC257" s="61">
        <f t="shared" si="145"/>
        <v>-0.432</v>
      </c>
      <c r="AD257" s="61"/>
      <c r="AE257" s="84"/>
      <c r="AF257" s="61"/>
      <c r="AG257" s="44"/>
      <c r="AI257" s="47">
        <f t="shared" si="135"/>
        <v>1957.5037862119937</v>
      </c>
      <c r="AJ257" s="47">
        <f t="shared" si="136"/>
        <v>1957.8574041711529</v>
      </c>
      <c r="AK257" s="47">
        <f t="shared" si="128"/>
        <v>42.551111111111112</v>
      </c>
      <c r="AL257" s="47">
        <f t="shared" si="139"/>
        <v>47.964907407407416</v>
      </c>
      <c r="AM257" s="88">
        <f t="shared" si="140"/>
        <v>-11.286994156607566</v>
      </c>
      <c r="AN257" s="48"/>
      <c r="AQ257" s="35">
        <f t="shared" si="146"/>
        <v>8</v>
      </c>
      <c r="AR257" s="61" t="str">
        <f t="shared" si="147"/>
        <v xml:space="preserve"> </v>
      </c>
      <c r="AS257" s="61">
        <f t="shared" si="148"/>
        <v>15.344216028415536</v>
      </c>
      <c r="AT257" s="68"/>
      <c r="AU257" s="61">
        <f t="shared" si="141"/>
        <v>-0.87552369345443271</v>
      </c>
      <c r="AV257" s="61">
        <f t="shared" si="142"/>
        <v>0.55000000000000004</v>
      </c>
      <c r="AW257" s="61"/>
      <c r="AX257" s="61"/>
      <c r="AY257" s="44"/>
    </row>
    <row r="258" spans="1:51" ht="14.1" customHeight="1">
      <c r="A258" s="7">
        <v>180705</v>
      </c>
      <c r="B258" s="8">
        <f t="shared" si="131"/>
        <v>1807.3750000003286</v>
      </c>
      <c r="C258" s="9">
        <v>3.2816799999999999E-3</v>
      </c>
      <c r="D258" s="9">
        <v>1.136364E-2</v>
      </c>
      <c r="E258" s="9">
        <v>3.2816799999999999E-3</v>
      </c>
      <c r="H258" s="11">
        <f t="shared" si="132"/>
        <v>2.503010271354698</v>
      </c>
      <c r="L258" s="31">
        <f t="shared" ref="L258:L321" si="152">B258</f>
        <v>1807.3750000003286</v>
      </c>
      <c r="M258" s="30">
        <f t="shared" si="130"/>
        <v>2.503010271354698</v>
      </c>
      <c r="P258" s="47">
        <f t="shared" si="133"/>
        <v>1844.1102937101039</v>
      </c>
      <c r="Q258" s="47">
        <f t="shared" si="134"/>
        <v>1844.228166363157</v>
      </c>
      <c r="R258" s="47">
        <f t="shared" ref="R258:R321" si="153">AVERAGEIFS(StkIndex,Year,"&gt;"&amp;P258,Year,"&lt;="&amp;P259)</f>
        <v>2.2836580753040892</v>
      </c>
      <c r="S258" s="47">
        <f t="shared" si="137"/>
        <v>2.2024882155521999</v>
      </c>
      <c r="T258" s="88">
        <f t="shared" si="138"/>
        <v>3.685370899091911</v>
      </c>
      <c r="U258" s="48"/>
      <c r="V258" s="33"/>
      <c r="W258" s="33"/>
      <c r="X258" s="35">
        <f t="shared" si="149"/>
        <v>9</v>
      </c>
      <c r="Y258" s="61" t="str">
        <f t="shared" si="150"/>
        <v xml:space="preserve"> </v>
      </c>
      <c r="Z258" s="61">
        <f t="shared" si="151"/>
        <v>9.6186164537120931</v>
      </c>
      <c r="AA258" s="68"/>
      <c r="AB258" s="61">
        <f t="shared" si="144"/>
        <v>5.7555303738202952E-2</v>
      </c>
      <c r="AC258" s="61">
        <f t="shared" si="145"/>
        <v>-0.432</v>
      </c>
      <c r="AD258" s="61"/>
      <c r="AE258" s="84"/>
      <c r="AF258" s="61"/>
      <c r="AG258" s="44"/>
      <c r="AI258" s="47">
        <f t="shared" si="135"/>
        <v>1958.2110221303119</v>
      </c>
      <c r="AJ258" s="47">
        <f t="shared" si="136"/>
        <v>1958.5646400894711</v>
      </c>
      <c r="AK258" s="47">
        <f t="shared" ref="AK258:AK310" si="154">AVERAGEIFS(StkIndex,Year,"&gt;"&amp;AI258,Year,"&lt;="&amp;AI259)</f>
        <v>47.697499999999998</v>
      </c>
      <c r="AL258" s="47">
        <f t="shared" si="139"/>
        <v>51.277253086419755</v>
      </c>
      <c r="AM258" s="88">
        <f t="shared" si="140"/>
        <v>-6.9811717105568105</v>
      </c>
      <c r="AN258" s="48"/>
      <c r="AQ258" s="35">
        <f t="shared" si="146"/>
        <v>9</v>
      </c>
      <c r="AR258" s="61" t="str">
        <f t="shared" si="147"/>
        <v xml:space="preserve"> </v>
      </c>
      <c r="AS258" s="61">
        <f t="shared" si="148"/>
        <v>13.542738578362634</v>
      </c>
      <c r="AT258" s="68"/>
      <c r="AU258" s="61">
        <f t="shared" si="141"/>
        <v>-0.98126908427833703</v>
      </c>
      <c r="AV258" s="61">
        <f t="shared" si="142"/>
        <v>0.55000000000000004</v>
      </c>
      <c r="AW258" s="61"/>
      <c r="AX258" s="61"/>
      <c r="AY258" s="44"/>
    </row>
    <row r="259" spans="1:51" ht="14.1" customHeight="1">
      <c r="A259" s="7">
        <v>180706</v>
      </c>
      <c r="B259" s="8">
        <f t="shared" si="131"/>
        <v>1807.4583333336618</v>
      </c>
      <c r="C259" s="9">
        <v>1.608969E-2</v>
      </c>
      <c r="D259" s="9">
        <v>1.123596E-2</v>
      </c>
      <c r="E259" s="9">
        <v>4.7260499999999999E-3</v>
      </c>
      <c r="H259" s="11">
        <f t="shared" si="132"/>
        <v>2.5311339946432287</v>
      </c>
      <c r="L259" s="31">
        <f t="shared" si="152"/>
        <v>1807.4583333336618</v>
      </c>
      <c r="M259" s="30">
        <f t="shared" ref="M259:M322" si="155">H259</f>
        <v>2.5311339946432287</v>
      </c>
      <c r="P259" s="47">
        <f t="shared" si="133"/>
        <v>1844.3460390162099</v>
      </c>
      <c r="Q259" s="47">
        <f t="shared" si="134"/>
        <v>1844.4639116692631</v>
      </c>
      <c r="R259" s="47">
        <f t="shared" si="153"/>
        <v>2.5351885192089334</v>
      </c>
      <c r="S259" s="47">
        <f t="shared" si="137"/>
        <v>2.3127353739950278</v>
      </c>
      <c r="T259" s="88">
        <f t="shared" si="138"/>
        <v>9.6186164537120931</v>
      </c>
      <c r="U259" s="48"/>
      <c r="V259" s="33"/>
      <c r="W259" s="33"/>
      <c r="X259" s="35">
        <f t="shared" si="149"/>
        <v>1</v>
      </c>
      <c r="Y259" s="61">
        <f t="shared" si="150"/>
        <v>9.6186164537120931</v>
      </c>
      <c r="Z259" s="61">
        <f t="shared" si="151"/>
        <v>9.6186164537120931</v>
      </c>
      <c r="AA259" s="68"/>
      <c r="AB259" s="61">
        <f t="shared" si="144"/>
        <v>-0.59763215263402181</v>
      </c>
      <c r="AC259" s="61">
        <f t="shared" si="145"/>
        <v>-0.432</v>
      </c>
      <c r="AD259" s="61"/>
      <c r="AE259" s="84"/>
      <c r="AF259" s="61"/>
      <c r="AG259" s="44"/>
      <c r="AI259" s="47">
        <f t="shared" si="135"/>
        <v>1958.9182580486302</v>
      </c>
      <c r="AJ259" s="47">
        <f t="shared" si="136"/>
        <v>1959.2718760077894</v>
      </c>
      <c r="AK259" s="47">
        <f t="shared" si="154"/>
        <v>57.373333333333335</v>
      </c>
      <c r="AL259" s="47">
        <f t="shared" si="139"/>
        <v>54.001697530864199</v>
      </c>
      <c r="AM259" s="88">
        <f t="shared" si="140"/>
        <v>6.2435737331073771</v>
      </c>
      <c r="AN259" s="48"/>
      <c r="AQ259" s="35">
        <f t="shared" si="146"/>
        <v>1</v>
      </c>
      <c r="AR259" s="61">
        <f t="shared" si="147"/>
        <v>6.2435737331073771</v>
      </c>
      <c r="AS259" s="61">
        <f t="shared" si="148"/>
        <v>6.2435737331073771</v>
      </c>
      <c r="AT259" s="68"/>
      <c r="AU259" s="61">
        <f t="shared" si="141"/>
        <v>-0.62786776497733177</v>
      </c>
      <c r="AV259" s="61">
        <f t="shared" si="142"/>
        <v>0.55000000000000004</v>
      </c>
      <c r="AW259" s="61"/>
      <c r="AX259" s="61"/>
      <c r="AY259" s="44"/>
    </row>
    <row r="260" spans="1:51" ht="14.1" customHeight="1">
      <c r="A260" s="7">
        <v>180707</v>
      </c>
      <c r="B260" s="8">
        <f t="shared" ref="B260:B323" si="156">B259+(1/12)</f>
        <v>1807.5416666669951</v>
      </c>
      <c r="C260" s="9">
        <v>-2.8312179999999999E-2</v>
      </c>
      <c r="D260" s="9">
        <v>0</v>
      </c>
      <c r="E260" s="9">
        <v>5.3956899999999999E-3</v>
      </c>
      <c r="H260" s="11">
        <f t="shared" ref="H260:H323" si="157">H259+(H259*D260)</f>
        <v>2.5311339946432287</v>
      </c>
      <c r="L260" s="31">
        <f t="shared" si="152"/>
        <v>1807.5416666669951</v>
      </c>
      <c r="M260" s="30">
        <f t="shared" si="155"/>
        <v>2.5311339946432287</v>
      </c>
      <c r="P260" s="47">
        <f t="shared" ref="P260:P323" si="158">P259+0.235745306106089</f>
        <v>1844.581784322316</v>
      </c>
      <c r="Q260" s="47">
        <f t="shared" ref="Q260:Q323" si="159">Q259+0.235745306106089</f>
        <v>1844.6996569753692</v>
      </c>
      <c r="R260" s="47">
        <f t="shared" si="153"/>
        <v>2.6084774568616127</v>
      </c>
      <c r="S260" s="47">
        <f t="shared" si="137"/>
        <v>2.3886468638258673</v>
      </c>
      <c r="T260" s="88">
        <f t="shared" si="138"/>
        <v>9.203143267634184</v>
      </c>
      <c r="U260" s="48"/>
      <c r="V260" s="33"/>
      <c r="W260" s="33"/>
      <c r="X260" s="35">
        <f t="shared" si="149"/>
        <v>2</v>
      </c>
      <c r="Y260" s="61" t="str">
        <f t="shared" si="150"/>
        <v xml:space="preserve"> </v>
      </c>
      <c r="Z260" s="61">
        <f t="shared" si="151"/>
        <v>9.6186164537120931</v>
      </c>
      <c r="AA260" s="68"/>
      <c r="AB260" s="61">
        <f t="shared" si="144"/>
        <v>-0.97318088284732185</v>
      </c>
      <c r="AC260" s="61">
        <f t="shared" si="145"/>
        <v>-0.432</v>
      </c>
      <c r="AD260" s="61"/>
      <c r="AE260" s="84"/>
      <c r="AF260" s="61"/>
      <c r="AG260" s="44"/>
      <c r="AI260" s="47">
        <f t="shared" ref="AI260:AI323" si="160">AI259+0.707235918318267</f>
        <v>1959.6254939669484</v>
      </c>
      <c r="AJ260" s="47">
        <f t="shared" ref="AJ260:AJ323" si="161">AJ259+0.707235918318267</f>
        <v>1959.9791119261076</v>
      </c>
      <c r="AK260" s="47">
        <f t="shared" si="154"/>
        <v>56.751249999999999</v>
      </c>
      <c r="AL260" s="47">
        <f t="shared" si="139"/>
        <v>55.465154320987658</v>
      </c>
      <c r="AM260" s="88">
        <f t="shared" si="140"/>
        <v>2.318745336160899</v>
      </c>
      <c r="AN260" s="48"/>
      <c r="AQ260" s="35">
        <f t="shared" si="146"/>
        <v>2</v>
      </c>
      <c r="AR260" s="61" t="str">
        <f t="shared" si="147"/>
        <v xml:space="preserve"> </v>
      </c>
      <c r="AS260" s="61">
        <f t="shared" si="148"/>
        <v>6.2435737331073771</v>
      </c>
      <c r="AT260" s="68"/>
      <c r="AU260" s="61">
        <f t="shared" si="141"/>
        <v>1.9319859529491421E-2</v>
      </c>
      <c r="AV260" s="61">
        <f t="shared" si="142"/>
        <v>0.55000000000000004</v>
      </c>
      <c r="AW260" s="61"/>
      <c r="AX260" s="61"/>
      <c r="AY260" s="44"/>
    </row>
    <row r="261" spans="1:51" ht="14.1" customHeight="1">
      <c r="A261" s="7">
        <v>180708</v>
      </c>
      <c r="B261" s="8">
        <f t="shared" si="156"/>
        <v>1807.6250000003283</v>
      </c>
      <c r="C261" s="9">
        <v>3.0528899999999999E-3</v>
      </c>
      <c r="D261" s="9">
        <v>1.111111E-2</v>
      </c>
      <c r="E261" s="9">
        <v>3.0528899999999999E-3</v>
      </c>
      <c r="H261" s="11">
        <f t="shared" si="157"/>
        <v>2.5592577028824492</v>
      </c>
      <c r="L261" s="31">
        <f t="shared" si="152"/>
        <v>1807.6250000003283</v>
      </c>
      <c r="M261" s="30">
        <f t="shared" si="155"/>
        <v>2.5592577028824492</v>
      </c>
      <c r="P261" s="47">
        <f t="shared" si="158"/>
        <v>1844.8175296284221</v>
      </c>
      <c r="Q261" s="47">
        <f t="shared" si="159"/>
        <v>1844.9354022814753</v>
      </c>
      <c r="R261" s="47">
        <f t="shared" si="153"/>
        <v>2.5062317557681868</v>
      </c>
      <c r="S261" s="47">
        <f t="shared" si="137"/>
        <v>2.4771560847222824</v>
      </c>
      <c r="T261" s="88">
        <f t="shared" si="138"/>
        <v>1.1737520790565892</v>
      </c>
      <c r="U261" s="48"/>
      <c r="V261" s="33"/>
      <c r="W261" s="33"/>
      <c r="X261" s="35">
        <f t="shared" si="149"/>
        <v>3</v>
      </c>
      <c r="Y261" s="61" t="str">
        <f t="shared" si="150"/>
        <v xml:space="preserve"> </v>
      </c>
      <c r="Z261" s="61">
        <f t="shared" si="151"/>
        <v>9.6186164537120931</v>
      </c>
      <c r="AA261" s="68"/>
      <c r="AB261" s="61">
        <f t="shared" si="144"/>
        <v>-0.89336746227562114</v>
      </c>
      <c r="AC261" s="61">
        <f t="shared" si="145"/>
        <v>-0.432</v>
      </c>
      <c r="AD261" s="61"/>
      <c r="AE261" s="84"/>
      <c r="AF261" s="61"/>
      <c r="AG261" s="44"/>
      <c r="AI261" s="47">
        <f t="shared" si="160"/>
        <v>1960.3327298852666</v>
      </c>
      <c r="AJ261" s="47">
        <f t="shared" si="161"/>
        <v>1960.6863478444259</v>
      </c>
      <c r="AK261" s="47">
        <f t="shared" si="154"/>
        <v>55.722500000000004</v>
      </c>
      <c r="AL261" s="47">
        <f t="shared" si="139"/>
        <v>58.235987654320994</v>
      </c>
      <c r="AM261" s="88">
        <f t="shared" si="140"/>
        <v>-4.3160385108270694</v>
      </c>
      <c r="AN261" s="48"/>
      <c r="AQ261" s="35">
        <f t="shared" si="146"/>
        <v>3</v>
      </c>
      <c r="AR261" s="61" t="str">
        <f t="shared" si="147"/>
        <v xml:space="preserve"> </v>
      </c>
      <c r="AS261" s="61">
        <f t="shared" si="148"/>
        <v>6.2435737331073771</v>
      </c>
      <c r="AT261" s="68"/>
      <c r="AU261" s="61">
        <f t="shared" si="141"/>
        <v>0.65746750704613899</v>
      </c>
      <c r="AV261" s="61">
        <f t="shared" si="142"/>
        <v>0.55000000000000004</v>
      </c>
      <c r="AW261" s="61"/>
      <c r="AX261" s="61"/>
      <c r="AY261" s="44"/>
    </row>
    <row r="262" spans="1:51" ht="14.1" customHeight="1">
      <c r="A262" s="7">
        <v>180709</v>
      </c>
      <c r="B262" s="8">
        <f t="shared" si="156"/>
        <v>1807.7083333336616</v>
      </c>
      <c r="C262" s="9">
        <v>1.548049E-2</v>
      </c>
      <c r="D262" s="9">
        <v>1.098901E-2</v>
      </c>
      <c r="E262" s="9">
        <v>3.85258E-3</v>
      </c>
      <c r="H262" s="11">
        <f t="shared" si="157"/>
        <v>2.5873814113720015</v>
      </c>
      <c r="L262" s="31">
        <f t="shared" si="152"/>
        <v>1807.7083333336616</v>
      </c>
      <c r="M262" s="30">
        <f t="shared" si="155"/>
        <v>2.5873814113720015</v>
      </c>
      <c r="P262" s="47">
        <f t="shared" si="158"/>
        <v>1845.0532749345282</v>
      </c>
      <c r="Q262" s="47">
        <f t="shared" si="159"/>
        <v>1845.1711475875813</v>
      </c>
      <c r="R262" s="47">
        <f t="shared" si="153"/>
        <v>2.585834087999622</v>
      </c>
      <c r="S262" s="47">
        <f t="shared" si="137"/>
        <v>2.5312082846829238</v>
      </c>
      <c r="T262" s="88">
        <f t="shared" si="138"/>
        <v>2.1580919929527154</v>
      </c>
      <c r="U262" s="48"/>
      <c r="V262" s="33"/>
      <c r="W262" s="33"/>
      <c r="X262" s="35">
        <f t="shared" si="149"/>
        <v>4</v>
      </c>
      <c r="Y262" s="61" t="str">
        <f t="shared" si="150"/>
        <v xml:space="preserve"> </v>
      </c>
      <c r="Z262" s="61">
        <f t="shared" si="151"/>
        <v>9.6186164537120931</v>
      </c>
      <c r="AA262" s="68"/>
      <c r="AB262" s="61">
        <f t="shared" si="144"/>
        <v>-0.39553747743178103</v>
      </c>
      <c r="AC262" s="61">
        <f t="shared" si="145"/>
        <v>-0.432</v>
      </c>
      <c r="AD262" s="61"/>
      <c r="AE262" s="84"/>
      <c r="AF262" s="61"/>
      <c r="AG262" s="44"/>
      <c r="AI262" s="47">
        <f t="shared" si="160"/>
        <v>1961.0399658035849</v>
      </c>
      <c r="AJ262" s="47">
        <f t="shared" si="161"/>
        <v>1961.3935837627441</v>
      </c>
      <c r="AK262" s="47">
        <f t="shared" si="154"/>
        <v>65.372222222222206</v>
      </c>
      <c r="AL262" s="47">
        <f t="shared" si="139"/>
        <v>62.23364197530865</v>
      </c>
      <c r="AM262" s="88">
        <f t="shared" si="140"/>
        <v>5.0432212341980476</v>
      </c>
      <c r="AN262" s="48"/>
      <c r="AQ262" s="35">
        <f t="shared" si="146"/>
        <v>4</v>
      </c>
      <c r="AR262" s="61" t="str">
        <f t="shared" si="147"/>
        <v xml:space="preserve"> </v>
      </c>
      <c r="AS262" s="61">
        <f t="shared" si="148"/>
        <v>6.2435737331073771</v>
      </c>
      <c r="AT262" s="68"/>
      <c r="AU262" s="61">
        <f t="shared" si="141"/>
        <v>0.9879788010784919</v>
      </c>
      <c r="AV262" s="61">
        <f t="shared" si="142"/>
        <v>0.55000000000000004</v>
      </c>
      <c r="AW262" s="61"/>
      <c r="AX262" s="61"/>
      <c r="AY262" s="44"/>
    </row>
    <row r="263" spans="1:51" ht="14.1" customHeight="1">
      <c r="A263" s="7">
        <v>180710</v>
      </c>
      <c r="B263" s="8">
        <f t="shared" si="156"/>
        <v>1807.7916666669948</v>
      </c>
      <c r="C263" s="9">
        <v>-6.41188E-3</v>
      </c>
      <c r="D263" s="9">
        <v>0</v>
      </c>
      <c r="E263" s="9">
        <v>5.0823700000000001E-3</v>
      </c>
      <c r="H263" s="11">
        <f t="shared" si="157"/>
        <v>2.5873814113720015</v>
      </c>
      <c r="L263" s="31">
        <f t="shared" si="152"/>
        <v>1807.7916666669948</v>
      </c>
      <c r="M263" s="30">
        <f t="shared" si="155"/>
        <v>2.5873814113720015</v>
      </c>
      <c r="P263" s="47">
        <f t="shared" si="158"/>
        <v>1845.2890202406343</v>
      </c>
      <c r="Q263" s="47">
        <f t="shared" si="159"/>
        <v>1845.4068928936874</v>
      </c>
      <c r="R263" s="47">
        <f t="shared" si="153"/>
        <v>2.5532892950107384</v>
      </c>
      <c r="S263" s="47">
        <f t="shared" ref="S263:S326" si="162">AVERAGE(R259:R267)</f>
        <v>2.5491467129083714</v>
      </c>
      <c r="T263" s="88">
        <f t="shared" ref="T263:T326" si="163">100*((R263/S263)-1)</f>
        <v>0.16250857910178329</v>
      </c>
      <c r="U263" s="48"/>
      <c r="V263" s="33"/>
      <c r="W263" s="33"/>
      <c r="X263" s="35">
        <f t="shared" si="149"/>
        <v>5</v>
      </c>
      <c r="Y263" s="61" t="str">
        <f t="shared" si="150"/>
        <v xml:space="preserve"> </v>
      </c>
      <c r="Z263" s="61">
        <f t="shared" si="151"/>
        <v>9.203143267634184</v>
      </c>
      <c r="AA263" s="68"/>
      <c r="AB263" s="61">
        <f t="shared" si="144"/>
        <v>0.28736888901178537</v>
      </c>
      <c r="AC263" s="61">
        <f t="shared" si="145"/>
        <v>-0.432</v>
      </c>
      <c r="AD263" s="61"/>
      <c r="AE263" s="84"/>
      <c r="AF263" s="61"/>
      <c r="AG263" s="44"/>
      <c r="AI263" s="47">
        <f t="shared" si="160"/>
        <v>1961.7472017219031</v>
      </c>
      <c r="AJ263" s="47">
        <f t="shared" si="161"/>
        <v>1962.1008196810624</v>
      </c>
      <c r="AK263" s="47">
        <f t="shared" si="154"/>
        <v>68.088750000000005</v>
      </c>
      <c r="AL263" s="47">
        <f t="shared" ref="AL263:AL310" si="164">AVERAGE(AK259:AK267)</f>
        <v>66.394891975308653</v>
      </c>
      <c r="AM263" s="88">
        <f t="shared" ref="AM263:AM310" si="165">100*((AK263/AL263)-1)</f>
        <v>2.5511872589856432</v>
      </c>
      <c r="AN263" s="48"/>
      <c r="AQ263" s="35">
        <f t="shared" si="146"/>
        <v>5</v>
      </c>
      <c r="AR263" s="61" t="str">
        <f t="shared" si="147"/>
        <v xml:space="preserve"> </v>
      </c>
      <c r="AS263" s="61">
        <f t="shared" si="148"/>
        <v>5.0432212341980476</v>
      </c>
      <c r="AT263" s="68"/>
      <c r="AU263" s="61">
        <f t="shared" si="141"/>
        <v>0.85620383392494326</v>
      </c>
      <c r="AV263" s="61">
        <f t="shared" si="142"/>
        <v>0.55000000000000004</v>
      </c>
      <c r="AW263" s="61"/>
      <c r="AX263" s="61"/>
      <c r="AY263" s="44"/>
    </row>
    <row r="264" spans="1:51" ht="14.1" customHeight="1">
      <c r="A264" s="7">
        <v>180711</v>
      </c>
      <c r="B264" s="8">
        <f t="shared" si="156"/>
        <v>1807.8750000003281</v>
      </c>
      <c r="C264" s="9">
        <v>1.4429610000000001E-2</v>
      </c>
      <c r="D264" s="9">
        <v>0</v>
      </c>
      <c r="E264" s="9">
        <v>2.8016999999999999E-3</v>
      </c>
      <c r="H264" s="11">
        <f t="shared" si="157"/>
        <v>2.5873814113720015</v>
      </c>
      <c r="L264" s="31">
        <f t="shared" si="152"/>
        <v>1807.8750000003281</v>
      </c>
      <c r="M264" s="30">
        <f t="shared" si="155"/>
        <v>2.5873814113720015</v>
      </c>
      <c r="P264" s="47">
        <f t="shared" si="158"/>
        <v>1845.5247655467404</v>
      </c>
      <c r="Q264" s="47">
        <f t="shared" si="159"/>
        <v>1845.6426381997935</v>
      </c>
      <c r="R264" s="47">
        <f t="shared" si="153"/>
        <v>2.4896696077015661</v>
      </c>
      <c r="S264" s="47">
        <f t="shared" si="162"/>
        <v>2.5417800973410261</v>
      </c>
      <c r="T264" s="88">
        <f t="shared" si="163"/>
        <v>-2.0501572773338306</v>
      </c>
      <c r="U264" s="48"/>
      <c r="V264" s="33"/>
      <c r="W264" s="33"/>
      <c r="X264" s="35">
        <f t="shared" si="149"/>
        <v>6</v>
      </c>
      <c r="Y264" s="61" t="str">
        <f t="shared" si="150"/>
        <v xml:space="preserve"> </v>
      </c>
      <c r="Z264" s="61">
        <f t="shared" si="151"/>
        <v>5.1734764415635404</v>
      </c>
      <c r="AA264" s="68"/>
      <c r="AB264" s="61">
        <f t="shared" si="144"/>
        <v>0.83581215853729163</v>
      </c>
      <c r="AC264" s="61">
        <f t="shared" si="145"/>
        <v>-0.432</v>
      </c>
      <c r="AD264" s="61"/>
      <c r="AE264" s="84"/>
      <c r="AF264" s="61"/>
      <c r="AG264" s="44"/>
      <c r="AI264" s="47">
        <f t="shared" si="160"/>
        <v>1962.4544376402214</v>
      </c>
      <c r="AJ264" s="47">
        <f t="shared" si="161"/>
        <v>1962.8080555993806</v>
      </c>
      <c r="AK264" s="47">
        <f t="shared" si="154"/>
        <v>60.082222222222221</v>
      </c>
      <c r="AL264" s="47">
        <f t="shared" si="164"/>
        <v>69.902669753086428</v>
      </c>
      <c r="AM264" s="88">
        <f t="shared" si="165"/>
        <v>-14.048744583794104</v>
      </c>
      <c r="AN264" s="48"/>
      <c r="AQ264" s="35">
        <f t="shared" si="146"/>
        <v>6</v>
      </c>
      <c r="AR264" s="61" t="str">
        <f t="shared" si="147"/>
        <v xml:space="preserve"> </v>
      </c>
      <c r="AS264" s="61">
        <f t="shared" si="148"/>
        <v>6.8581550133368196</v>
      </c>
      <c r="AT264" s="68"/>
      <c r="AU264" s="61">
        <f t="shared" si="141"/>
        <v>0.3238015772322656</v>
      </c>
      <c r="AV264" s="61">
        <f t="shared" si="142"/>
        <v>0.55000000000000004</v>
      </c>
      <c r="AW264" s="61"/>
      <c r="AX264" s="61"/>
      <c r="AY264" s="44"/>
    </row>
    <row r="265" spans="1:51" ht="14.1" customHeight="1">
      <c r="A265" s="7">
        <v>180712</v>
      </c>
      <c r="B265" s="8">
        <f t="shared" si="156"/>
        <v>1807.9583333336614</v>
      </c>
      <c r="C265" s="9">
        <v>1.669033E-2</v>
      </c>
      <c r="D265" s="9">
        <v>2.1739129999999999E-2</v>
      </c>
      <c r="E265" s="9">
        <v>5.1960799999999996E-3</v>
      </c>
      <c r="H265" s="11">
        <f t="shared" si="157"/>
        <v>2.6436288322334009</v>
      </c>
      <c r="L265" s="31">
        <f t="shared" si="152"/>
        <v>1807.9583333336614</v>
      </c>
      <c r="M265" s="30">
        <f t="shared" si="155"/>
        <v>2.6436288322334009</v>
      </c>
      <c r="P265" s="47">
        <f t="shared" si="158"/>
        <v>1845.7605108528464</v>
      </c>
      <c r="Q265" s="47">
        <f t="shared" si="159"/>
        <v>1845.8783835058996</v>
      </c>
      <c r="R265" s="47">
        <f t="shared" si="153"/>
        <v>2.6497395411939952</v>
      </c>
      <c r="S265" s="47">
        <f t="shared" si="162"/>
        <v>2.519399026109252</v>
      </c>
      <c r="T265" s="88">
        <f t="shared" si="163"/>
        <v>5.1734764415635404</v>
      </c>
      <c r="U265" s="48"/>
      <c r="V265" s="33"/>
      <c r="W265" s="33"/>
      <c r="X265" s="35">
        <f t="shared" si="149"/>
        <v>7</v>
      </c>
      <c r="Y265" s="61">
        <f t="shared" si="150"/>
        <v>5.1734764415635404</v>
      </c>
      <c r="Z265" s="61">
        <f t="shared" si="151"/>
        <v>5.1734764415635404</v>
      </c>
      <c r="AA265" s="68"/>
      <c r="AB265" s="61">
        <f t="shared" si="144"/>
        <v>0.99316963006577197</v>
      </c>
      <c r="AC265" s="61">
        <f t="shared" si="145"/>
        <v>-0.432</v>
      </c>
      <c r="AD265" s="61"/>
      <c r="AE265" s="84"/>
      <c r="AF265" s="61"/>
      <c r="AG265" s="44"/>
      <c r="AI265" s="47">
        <f t="shared" si="160"/>
        <v>1963.1616735585396</v>
      </c>
      <c r="AJ265" s="47">
        <f t="shared" si="161"/>
        <v>1963.5152915176989</v>
      </c>
      <c r="AK265" s="47">
        <f t="shared" si="154"/>
        <v>70.484999999999999</v>
      </c>
      <c r="AL265" s="47">
        <f t="shared" si="164"/>
        <v>73.263086419753094</v>
      </c>
      <c r="AM265" s="88">
        <f t="shared" si="165"/>
        <v>-3.7919320022041458</v>
      </c>
      <c r="AN265" s="48"/>
      <c r="AQ265" s="35">
        <f t="shared" si="146"/>
        <v>7</v>
      </c>
      <c r="AR265" s="61" t="str">
        <f t="shared" si="147"/>
        <v xml:space="preserve"> </v>
      </c>
      <c r="AS265" s="61">
        <f t="shared" si="148"/>
        <v>7.2155420948477378</v>
      </c>
      <c r="AT265" s="68"/>
      <c r="AU265" s="61">
        <f t="shared" ref="AU265:AU328" si="166" xml:space="preserve"> SIN((2*PI()*(AJ265-2000+AV265)/6.3651232648644) + 1.28299025)</f>
        <v>-0.36011103610105877</v>
      </c>
      <c r="AV265" s="61">
        <f t="shared" ref="AV265:AV328" si="167">AV264</f>
        <v>0.55000000000000004</v>
      </c>
      <c r="AW265" s="61"/>
      <c r="AX265" s="61"/>
      <c r="AY265" s="44"/>
    </row>
    <row r="266" spans="1:51" ht="14.1" customHeight="1">
      <c r="A266" s="7">
        <v>180801</v>
      </c>
      <c r="B266" s="8">
        <f t="shared" si="156"/>
        <v>1808.0416666669946</v>
      </c>
      <c r="C266" s="9">
        <v>-1.739166E-2</v>
      </c>
      <c r="D266" s="9">
        <v>-8.5106379999999995E-2</v>
      </c>
      <c r="E266" s="9">
        <v>5.3356100000000002E-3</v>
      </c>
      <c r="H266" s="11">
        <f t="shared" si="157"/>
        <v>2.4186391522583888</v>
      </c>
      <c r="L266" s="31">
        <f t="shared" si="152"/>
        <v>1808.0416666669946</v>
      </c>
      <c r="M266" s="30">
        <f t="shared" si="155"/>
        <v>2.4186391522583888</v>
      </c>
      <c r="P266" s="47">
        <f t="shared" si="158"/>
        <v>1845.9962561589525</v>
      </c>
      <c r="Q266" s="47">
        <f t="shared" si="159"/>
        <v>1846.1141288120057</v>
      </c>
      <c r="R266" s="47">
        <f t="shared" si="153"/>
        <v>2.5687862230975731</v>
      </c>
      <c r="S266" s="47">
        <f t="shared" si="162"/>
        <v>2.5062643616869642</v>
      </c>
      <c r="T266" s="88">
        <f t="shared" si="163"/>
        <v>2.4946235667064887</v>
      </c>
      <c r="U266" s="48"/>
      <c r="V266" s="33"/>
      <c r="W266" s="33"/>
      <c r="X266" s="35">
        <f t="shared" si="149"/>
        <v>8</v>
      </c>
      <c r="Y266" s="61" t="str">
        <f t="shared" si="150"/>
        <v xml:space="preserve"> </v>
      </c>
      <c r="Z266" s="61">
        <f t="shared" si="151"/>
        <v>5.1734764415635404</v>
      </c>
      <c r="AA266" s="68"/>
      <c r="AB266" s="61">
        <f t="shared" ref="AB266:AB329" si="168" xml:space="preserve"> SIN((2*PI()*(Q266-2000+AC266)/2.1217077549548) + 0.707378034)</f>
        <v>0.68581199383555891</v>
      </c>
      <c r="AC266" s="61">
        <f t="shared" ref="AC266:AC329" si="169">AC265</f>
        <v>-0.432</v>
      </c>
      <c r="AD266" s="61"/>
      <c r="AE266" s="84"/>
      <c r="AF266" s="61"/>
      <c r="AG266" s="44"/>
      <c r="AI266" s="47">
        <f t="shared" si="160"/>
        <v>1963.8689094768579</v>
      </c>
      <c r="AJ266" s="47">
        <f t="shared" si="161"/>
        <v>1964.2225274360171</v>
      </c>
      <c r="AK266" s="47">
        <f t="shared" si="154"/>
        <v>78.53000000000003</v>
      </c>
      <c r="AL266" s="47">
        <f t="shared" si="164"/>
        <v>76.506512345679013</v>
      </c>
      <c r="AM266" s="88">
        <f t="shared" si="165"/>
        <v>2.6448567478521312</v>
      </c>
      <c r="AN266" s="48"/>
      <c r="AQ266" s="35">
        <f t="shared" si="146"/>
        <v>8</v>
      </c>
      <c r="AR266" s="61" t="str">
        <f t="shared" si="147"/>
        <v xml:space="preserve"> </v>
      </c>
      <c r="AS266" s="61">
        <f t="shared" si="148"/>
        <v>7.2155420948477378</v>
      </c>
      <c r="AT266" s="68"/>
      <c r="AU266" s="61">
        <f t="shared" si="166"/>
        <v>-0.87552369345434677</v>
      </c>
      <c r="AV266" s="61">
        <f t="shared" si="167"/>
        <v>0.55000000000000004</v>
      </c>
      <c r="AW266" s="61"/>
      <c r="AX266" s="61"/>
      <c r="AY266" s="44"/>
    </row>
    <row r="267" spans="1:51" ht="14.1" customHeight="1">
      <c r="A267" s="7">
        <v>180802</v>
      </c>
      <c r="B267" s="8">
        <f t="shared" si="156"/>
        <v>1808.1250000003279</v>
      </c>
      <c r="C267" s="9">
        <v>1.48573E-2</v>
      </c>
      <c r="D267" s="9">
        <v>1.162791E-2</v>
      </c>
      <c r="E267" s="9">
        <v>3.22939E-3</v>
      </c>
      <c r="H267" s="11">
        <f t="shared" si="157"/>
        <v>2.4467628706433255</v>
      </c>
      <c r="L267" s="31">
        <f t="shared" si="152"/>
        <v>1808.1250000003279</v>
      </c>
      <c r="M267" s="30">
        <f t="shared" si="155"/>
        <v>2.4467628706433255</v>
      </c>
      <c r="P267" s="47">
        <f t="shared" si="158"/>
        <v>1846.2320014650586</v>
      </c>
      <c r="Q267" s="47">
        <f t="shared" si="159"/>
        <v>1846.3498741181118</v>
      </c>
      <c r="R267" s="47">
        <f t="shared" si="153"/>
        <v>2.4451039293331145</v>
      </c>
      <c r="S267" s="47">
        <f t="shared" si="162"/>
        <v>2.4959132458250672</v>
      </c>
      <c r="T267" s="88">
        <f t="shared" si="163"/>
        <v>-2.0357004225584285</v>
      </c>
      <c r="U267" s="48"/>
      <c r="V267" s="33"/>
      <c r="W267" s="33"/>
      <c r="X267" s="35">
        <f t="shared" si="149"/>
        <v>9</v>
      </c>
      <c r="Y267" s="61" t="str">
        <f t="shared" si="150"/>
        <v xml:space="preserve"> </v>
      </c>
      <c r="Z267" s="61">
        <f t="shared" si="151"/>
        <v>5.1734764415635404</v>
      </c>
      <c r="AA267" s="68"/>
      <c r="AB267" s="61">
        <f t="shared" si="168"/>
        <v>5.7555303738394722E-2</v>
      </c>
      <c r="AC267" s="61">
        <f t="shared" si="169"/>
        <v>-0.432</v>
      </c>
      <c r="AD267" s="61"/>
      <c r="AE267" s="84"/>
      <c r="AF267" s="61"/>
      <c r="AG267" s="44"/>
      <c r="AI267" s="47">
        <f t="shared" si="160"/>
        <v>1964.5761453951761</v>
      </c>
      <c r="AJ267" s="47">
        <f t="shared" si="161"/>
        <v>1964.9297633543354</v>
      </c>
      <c r="AK267" s="47">
        <f t="shared" si="154"/>
        <v>85.148749999999993</v>
      </c>
      <c r="AL267" s="47">
        <f t="shared" si="164"/>
        <v>79.683904320987665</v>
      </c>
      <c r="AM267" s="88">
        <f t="shared" si="165"/>
        <v>6.8581550133368196</v>
      </c>
      <c r="AN267" s="48"/>
      <c r="AQ267" s="35">
        <f t="shared" si="146"/>
        <v>9</v>
      </c>
      <c r="AR267" s="61" t="str">
        <f t="shared" si="147"/>
        <v xml:space="preserve"> </v>
      </c>
      <c r="AS267" s="61">
        <f t="shared" si="148"/>
        <v>7.2155420948477378</v>
      </c>
      <c r="AT267" s="68"/>
      <c r="AU267" s="61">
        <f t="shared" si="166"/>
        <v>-0.98126908427837134</v>
      </c>
      <c r="AV267" s="61">
        <f t="shared" si="167"/>
        <v>0.55000000000000004</v>
      </c>
      <c r="AW267" s="61"/>
      <c r="AX267" s="61"/>
      <c r="AY267" s="44"/>
    </row>
    <row r="268" spans="1:51" ht="14.1" customHeight="1">
      <c r="A268" s="7">
        <v>180803</v>
      </c>
      <c r="B268" s="8">
        <f t="shared" si="156"/>
        <v>1808.2083333336611</v>
      </c>
      <c r="C268" s="9">
        <v>4.1781400000000003E-3</v>
      </c>
      <c r="D268" s="9">
        <v>0</v>
      </c>
      <c r="E268" s="9">
        <v>4.1781400000000003E-3</v>
      </c>
      <c r="H268" s="11">
        <f t="shared" si="157"/>
        <v>2.4467628706433255</v>
      </c>
      <c r="L268" s="31">
        <f t="shared" si="152"/>
        <v>1808.2083333336611</v>
      </c>
      <c r="M268" s="30">
        <f t="shared" si="155"/>
        <v>2.4467628706433255</v>
      </c>
      <c r="P268" s="47">
        <f t="shared" si="158"/>
        <v>1846.4677467711647</v>
      </c>
      <c r="Q268" s="47">
        <f t="shared" si="159"/>
        <v>1846.5856194242178</v>
      </c>
      <c r="R268" s="47">
        <f t="shared" si="153"/>
        <v>2.468888979102827</v>
      </c>
      <c r="S268" s="47">
        <f t="shared" si="162"/>
        <v>2.5166631758451752</v>
      </c>
      <c r="T268" s="88">
        <f t="shared" si="163"/>
        <v>-1.8983150864558596</v>
      </c>
      <c r="U268" s="48"/>
      <c r="V268" s="33"/>
      <c r="W268" s="33"/>
      <c r="X268" s="35">
        <f t="shared" si="149"/>
        <v>1</v>
      </c>
      <c r="Y268" s="61" t="str">
        <f t="shared" si="150"/>
        <v xml:space="preserve"> </v>
      </c>
      <c r="Z268" s="61">
        <f t="shared" si="151"/>
        <v>5.1734764415635404</v>
      </c>
      <c r="AA268" s="68"/>
      <c r="AB268" s="61">
        <f t="shared" si="168"/>
        <v>-0.59763215263386771</v>
      </c>
      <c r="AC268" s="61">
        <f t="shared" si="169"/>
        <v>-0.432</v>
      </c>
      <c r="AD268" s="61"/>
      <c r="AE268" s="84"/>
      <c r="AF268" s="61"/>
      <c r="AG268" s="44"/>
      <c r="AI268" s="47">
        <f t="shared" si="160"/>
        <v>1965.2833813134944</v>
      </c>
      <c r="AJ268" s="47">
        <f t="shared" si="161"/>
        <v>1965.6369992726536</v>
      </c>
      <c r="AK268" s="47">
        <f t="shared" si="154"/>
        <v>88.943333333333328</v>
      </c>
      <c r="AL268" s="47">
        <f t="shared" si="164"/>
        <v>82.95750000000001</v>
      </c>
      <c r="AM268" s="88">
        <f t="shared" si="165"/>
        <v>7.2155420948477378</v>
      </c>
      <c r="AN268" s="48"/>
      <c r="AQ268" s="35">
        <f t="shared" si="146"/>
        <v>1</v>
      </c>
      <c r="AR268" s="61">
        <f t="shared" si="147"/>
        <v>7.2155420948477378</v>
      </c>
      <c r="AS268" s="61">
        <f t="shared" si="148"/>
        <v>7.2155420948477378</v>
      </c>
      <c r="AT268" s="68"/>
      <c r="AU268" s="61">
        <f t="shared" si="166"/>
        <v>-0.62786776497746466</v>
      </c>
      <c r="AV268" s="61">
        <f t="shared" si="167"/>
        <v>0.55000000000000004</v>
      </c>
      <c r="AW268" s="61"/>
      <c r="AX268" s="61"/>
      <c r="AY268" s="44"/>
    </row>
    <row r="269" spans="1:51" ht="14.1" customHeight="1">
      <c r="A269" s="7">
        <v>180804</v>
      </c>
      <c r="B269" s="8">
        <f t="shared" si="156"/>
        <v>1808.2916666669944</v>
      </c>
      <c r="C269" s="9">
        <v>1.6398059999999999E-2</v>
      </c>
      <c r="D269" s="9">
        <v>1.1494249999999999E-2</v>
      </c>
      <c r="E269" s="9">
        <v>4.9038099999999998E-3</v>
      </c>
      <c r="H269" s="11">
        <f t="shared" si="157"/>
        <v>2.4748865747692177</v>
      </c>
      <c r="L269" s="31">
        <f t="shared" si="152"/>
        <v>1808.2916666669944</v>
      </c>
      <c r="M269" s="30">
        <f t="shared" si="155"/>
        <v>2.4748865747692177</v>
      </c>
      <c r="P269" s="47">
        <f t="shared" si="158"/>
        <v>1846.7034920772708</v>
      </c>
      <c r="Q269" s="47">
        <f t="shared" si="159"/>
        <v>1846.8213647303239</v>
      </c>
      <c r="R269" s="47">
        <f t="shared" si="153"/>
        <v>2.4070478157756394</v>
      </c>
      <c r="S269" s="47">
        <f t="shared" si="162"/>
        <v>2.5275681422380956</v>
      </c>
      <c r="T269" s="88">
        <f t="shared" si="163"/>
        <v>-4.7682325334160396</v>
      </c>
      <c r="U269" s="48"/>
      <c r="V269" s="33"/>
      <c r="W269" s="33"/>
      <c r="X269" s="35">
        <f t="shared" si="149"/>
        <v>2</v>
      </c>
      <c r="Y269" s="61" t="str">
        <f t="shared" si="150"/>
        <v xml:space="preserve"> </v>
      </c>
      <c r="Z269" s="61">
        <f t="shared" si="151"/>
        <v>11.149227937979633</v>
      </c>
      <c r="AA269" s="68"/>
      <c r="AB269" s="61">
        <f t="shared" si="168"/>
        <v>-0.97318088284729065</v>
      </c>
      <c r="AC269" s="61">
        <f t="shared" si="169"/>
        <v>-0.432</v>
      </c>
      <c r="AD269" s="61"/>
      <c r="AE269" s="84"/>
      <c r="AF269" s="61"/>
      <c r="AG269" s="44"/>
      <c r="AI269" s="47">
        <f t="shared" si="160"/>
        <v>1965.9906172318126</v>
      </c>
      <c r="AJ269" s="47">
        <f t="shared" si="161"/>
        <v>1966.3442351909719</v>
      </c>
      <c r="AK269" s="47">
        <f t="shared" si="154"/>
        <v>86.995000000000005</v>
      </c>
      <c r="AL269" s="47">
        <f t="shared" si="164"/>
        <v>87.66697530864198</v>
      </c>
      <c r="AM269" s="88">
        <f t="shared" si="165"/>
        <v>-0.76650906031171528</v>
      </c>
      <c r="AN269" s="48"/>
      <c r="AQ269" s="35">
        <f t="shared" si="146"/>
        <v>2</v>
      </c>
      <c r="AR269" s="61" t="str">
        <f t="shared" si="147"/>
        <v xml:space="preserve"> </v>
      </c>
      <c r="AS269" s="61">
        <f t="shared" si="148"/>
        <v>7.2155420948477378</v>
      </c>
      <c r="AT269" s="68"/>
      <c r="AU269" s="61">
        <f t="shared" si="166"/>
        <v>1.9319859529317127E-2</v>
      </c>
      <c r="AV269" s="61">
        <f t="shared" si="167"/>
        <v>0.55000000000000004</v>
      </c>
      <c r="AW269" s="61"/>
      <c r="AX269" s="61"/>
      <c r="AY269" s="44"/>
    </row>
    <row r="270" spans="1:51" ht="14.1" customHeight="1">
      <c r="A270" s="7">
        <v>180805</v>
      </c>
      <c r="B270" s="8">
        <f t="shared" si="156"/>
        <v>1808.3750000003276</v>
      </c>
      <c r="C270" s="9">
        <v>1.451711E-2</v>
      </c>
      <c r="D270" s="9">
        <v>1.136364E-2</v>
      </c>
      <c r="E270" s="9">
        <v>3.1534699999999998E-3</v>
      </c>
      <c r="H270" s="11">
        <f t="shared" si="157"/>
        <v>2.503010294845728</v>
      </c>
      <c r="L270" s="31">
        <f t="shared" si="152"/>
        <v>1808.3750000003276</v>
      </c>
      <c r="M270" s="30">
        <f t="shared" si="155"/>
        <v>2.503010294845728</v>
      </c>
      <c r="P270" s="47">
        <f t="shared" si="158"/>
        <v>1846.9392373833768</v>
      </c>
      <c r="Q270" s="47">
        <f t="shared" si="159"/>
        <v>1847.05711003643</v>
      </c>
      <c r="R270" s="47">
        <f t="shared" si="153"/>
        <v>2.3880197759675976</v>
      </c>
      <c r="S270" s="47">
        <f t="shared" si="162"/>
        <v>2.4947882769933831</v>
      </c>
      <c r="T270" s="88">
        <f t="shared" si="163"/>
        <v>-4.2796618057889262</v>
      </c>
      <c r="U270" s="48"/>
      <c r="V270" s="33"/>
      <c r="W270" s="33"/>
      <c r="X270" s="35">
        <f t="shared" si="149"/>
        <v>3</v>
      </c>
      <c r="Y270" s="61" t="str">
        <f t="shared" si="150"/>
        <v xml:space="preserve"> </v>
      </c>
      <c r="Z270" s="61">
        <f t="shared" si="151"/>
        <v>11.149227937979633</v>
      </c>
      <c r="AA270" s="68"/>
      <c r="AB270" s="61">
        <f t="shared" si="168"/>
        <v>-0.89336746227568187</v>
      </c>
      <c r="AC270" s="61">
        <f t="shared" si="169"/>
        <v>-0.432</v>
      </c>
      <c r="AD270" s="61"/>
      <c r="AE270" s="84"/>
      <c r="AF270" s="61"/>
      <c r="AG270" s="44"/>
      <c r="AI270" s="47">
        <f t="shared" si="160"/>
        <v>1966.6978531501309</v>
      </c>
      <c r="AJ270" s="47">
        <f t="shared" si="161"/>
        <v>1967.0514711092901</v>
      </c>
      <c r="AK270" s="47">
        <f t="shared" si="154"/>
        <v>84.913333333333341</v>
      </c>
      <c r="AL270" s="47">
        <f t="shared" si="164"/>
        <v>90.052592592592589</v>
      </c>
      <c r="AM270" s="88">
        <f t="shared" si="165"/>
        <v>-5.7069531384951855</v>
      </c>
      <c r="AN270" s="48"/>
      <c r="AQ270" s="35">
        <f t="shared" si="146"/>
        <v>3</v>
      </c>
      <c r="AR270" s="61" t="str">
        <f t="shared" si="147"/>
        <v xml:space="preserve"> </v>
      </c>
      <c r="AS270" s="61">
        <f t="shared" si="148"/>
        <v>10.01691868509791</v>
      </c>
      <c r="AT270" s="68"/>
      <c r="AU270" s="61">
        <f t="shared" si="166"/>
        <v>0.65746750704600765</v>
      </c>
      <c r="AV270" s="61">
        <f t="shared" si="167"/>
        <v>0.55000000000000004</v>
      </c>
      <c r="AW270" s="61"/>
      <c r="AX270" s="61"/>
      <c r="AY270" s="44"/>
    </row>
    <row r="271" spans="1:51" ht="14.1" customHeight="1">
      <c r="A271" s="7">
        <v>180806</v>
      </c>
      <c r="B271" s="8">
        <f t="shared" si="156"/>
        <v>1808.4583333336609</v>
      </c>
      <c r="C271" s="9">
        <v>1.590977E-2</v>
      </c>
      <c r="D271" s="9">
        <v>1.123596E-2</v>
      </c>
      <c r="E271" s="9">
        <v>4.6738200000000004E-3</v>
      </c>
      <c r="H271" s="11">
        <f t="shared" si="157"/>
        <v>2.5311340183982027</v>
      </c>
      <c r="L271" s="31">
        <f t="shared" si="152"/>
        <v>1808.4583333336609</v>
      </c>
      <c r="M271" s="30">
        <f t="shared" si="155"/>
        <v>2.5311340183982027</v>
      </c>
      <c r="P271" s="47">
        <f t="shared" si="158"/>
        <v>1847.1749826894829</v>
      </c>
      <c r="Q271" s="47">
        <f t="shared" si="159"/>
        <v>1847.2928553425361</v>
      </c>
      <c r="R271" s="47">
        <f t="shared" si="153"/>
        <v>2.492674045242552</v>
      </c>
      <c r="S271" s="47">
        <f t="shared" si="162"/>
        <v>2.4789315801269263</v>
      </c>
      <c r="T271" s="88">
        <f t="shared" si="163"/>
        <v>0.55437048871360695</v>
      </c>
      <c r="U271" s="48"/>
      <c r="V271" s="33"/>
      <c r="W271" s="33"/>
      <c r="X271" s="35">
        <f t="shared" si="149"/>
        <v>4</v>
      </c>
      <c r="Y271" s="61" t="str">
        <f t="shared" si="150"/>
        <v xml:space="preserve"> </v>
      </c>
      <c r="Z271" s="61">
        <f t="shared" si="151"/>
        <v>11.149227937979633</v>
      </c>
      <c r="AA271" s="68"/>
      <c r="AB271" s="61">
        <f t="shared" si="168"/>
        <v>-0.3955374774319575</v>
      </c>
      <c r="AC271" s="61">
        <f t="shared" si="169"/>
        <v>-0.432</v>
      </c>
      <c r="AD271" s="61"/>
      <c r="AE271" s="84"/>
      <c r="AF271" s="61"/>
      <c r="AG271" s="44"/>
      <c r="AI271" s="47">
        <f t="shared" si="160"/>
        <v>1967.4050890684491</v>
      </c>
      <c r="AJ271" s="47">
        <f t="shared" si="161"/>
        <v>1967.7587070276084</v>
      </c>
      <c r="AK271" s="47">
        <f t="shared" si="154"/>
        <v>93.96875</v>
      </c>
      <c r="AL271" s="47">
        <f t="shared" si="164"/>
        <v>90.28689814814814</v>
      </c>
      <c r="AM271" s="88">
        <f t="shared" si="165"/>
        <v>4.0779469971495175</v>
      </c>
      <c r="AN271" s="48"/>
      <c r="AQ271" s="35">
        <f t="shared" si="146"/>
        <v>4</v>
      </c>
      <c r="AR271" s="61" t="str">
        <f t="shared" si="147"/>
        <v xml:space="preserve"> </v>
      </c>
      <c r="AS271" s="61">
        <f t="shared" si="148"/>
        <v>10.01691868509791</v>
      </c>
      <c r="AT271" s="68"/>
      <c r="AU271" s="61">
        <f t="shared" si="166"/>
        <v>0.98797880107846603</v>
      </c>
      <c r="AV271" s="61">
        <f t="shared" si="167"/>
        <v>0.55000000000000004</v>
      </c>
      <c r="AW271" s="61"/>
      <c r="AX271" s="61"/>
      <c r="AY271" s="44"/>
    </row>
    <row r="272" spans="1:51" ht="14.1" customHeight="1">
      <c r="A272" s="7">
        <v>180807</v>
      </c>
      <c r="B272" s="8">
        <f t="shared" si="156"/>
        <v>1808.5416666669942</v>
      </c>
      <c r="C272" s="9">
        <v>5.2782999999999997E-3</v>
      </c>
      <c r="D272" s="9">
        <v>0</v>
      </c>
      <c r="E272" s="9">
        <v>5.2782999999999997E-3</v>
      </c>
      <c r="H272" s="11">
        <f t="shared" si="157"/>
        <v>2.5311340183982027</v>
      </c>
      <c r="L272" s="31">
        <f t="shared" si="152"/>
        <v>1808.5416666669942</v>
      </c>
      <c r="M272" s="30">
        <f t="shared" si="155"/>
        <v>2.5311340183982027</v>
      </c>
      <c r="P272" s="47">
        <f t="shared" si="158"/>
        <v>1847.410727995589</v>
      </c>
      <c r="Q272" s="47">
        <f t="shared" si="159"/>
        <v>1847.5286006486422</v>
      </c>
      <c r="R272" s="47">
        <f t="shared" si="153"/>
        <v>2.7400386651917099</v>
      </c>
      <c r="S272" s="47">
        <f t="shared" si="162"/>
        <v>2.4651891119933187</v>
      </c>
      <c r="T272" s="88">
        <f t="shared" si="163"/>
        <v>11.149227937979633</v>
      </c>
      <c r="U272" s="48"/>
      <c r="V272" s="33"/>
      <c r="W272" s="33"/>
      <c r="X272" s="35">
        <f t="shared" si="149"/>
        <v>5</v>
      </c>
      <c r="Y272" s="61">
        <f t="shared" si="150"/>
        <v>11.149227937979633</v>
      </c>
      <c r="Z272" s="61">
        <f t="shared" si="151"/>
        <v>11.149227937979633</v>
      </c>
      <c r="AA272" s="68"/>
      <c r="AB272" s="61">
        <f t="shared" si="168"/>
        <v>0.28736888901165586</v>
      </c>
      <c r="AC272" s="61">
        <f t="shared" si="169"/>
        <v>-0.432</v>
      </c>
      <c r="AD272" s="61"/>
      <c r="AE272" s="84"/>
      <c r="AF272" s="61"/>
      <c r="AG272" s="44"/>
      <c r="AI272" s="47">
        <f t="shared" si="160"/>
        <v>1968.1123249867674</v>
      </c>
      <c r="AJ272" s="47">
        <f t="shared" si="161"/>
        <v>1968.4659429459266</v>
      </c>
      <c r="AK272" s="47">
        <f t="shared" si="154"/>
        <v>97.551111111111098</v>
      </c>
      <c r="AL272" s="47">
        <f t="shared" si="164"/>
        <v>91.71456790123456</v>
      </c>
      <c r="AM272" s="88">
        <f t="shared" si="165"/>
        <v>6.3638125800928202</v>
      </c>
      <c r="AN272" s="48"/>
      <c r="AQ272" s="35">
        <f t="shared" si="146"/>
        <v>5</v>
      </c>
      <c r="AR272" s="61" t="str">
        <f t="shared" si="147"/>
        <v xml:space="preserve"> </v>
      </c>
      <c r="AS272" s="61">
        <f t="shared" si="148"/>
        <v>10.01691868509791</v>
      </c>
      <c r="AT272" s="68"/>
      <c r="AU272" s="61">
        <f t="shared" si="166"/>
        <v>0.85620383392503152</v>
      </c>
      <c r="AV272" s="61">
        <f t="shared" si="167"/>
        <v>0.55000000000000004</v>
      </c>
      <c r="AW272" s="61"/>
      <c r="AX272" s="61"/>
      <c r="AY272" s="44"/>
    </row>
    <row r="273" spans="1:51" ht="14.1" customHeight="1">
      <c r="A273" s="7">
        <v>180808</v>
      </c>
      <c r="B273" s="8">
        <f t="shared" si="156"/>
        <v>1808.6250000003274</v>
      </c>
      <c r="C273" s="9">
        <v>1.4164E-2</v>
      </c>
      <c r="D273" s="9">
        <v>1.111111E-2</v>
      </c>
      <c r="E273" s="9">
        <v>3.0528899999999999E-3</v>
      </c>
      <c r="H273" s="11">
        <f t="shared" si="157"/>
        <v>2.5592577269013672</v>
      </c>
      <c r="L273" s="31">
        <f t="shared" si="152"/>
        <v>1808.6250000003274</v>
      </c>
      <c r="M273" s="30">
        <f t="shared" si="155"/>
        <v>2.5592577269013672</v>
      </c>
      <c r="P273" s="47">
        <f t="shared" si="158"/>
        <v>1847.6464733016951</v>
      </c>
      <c r="Q273" s="47">
        <f t="shared" si="159"/>
        <v>1847.7643459547483</v>
      </c>
      <c r="R273" s="47">
        <f t="shared" si="153"/>
        <v>2.5878143052378504</v>
      </c>
      <c r="S273" s="47">
        <f t="shared" si="162"/>
        <v>2.4382327243721531</v>
      </c>
      <c r="T273" s="88">
        <f t="shared" si="163"/>
        <v>6.1348360790381307</v>
      </c>
      <c r="U273" s="48"/>
      <c r="V273" s="33"/>
      <c r="W273" s="33"/>
      <c r="X273" s="35">
        <f t="shared" si="149"/>
        <v>6</v>
      </c>
      <c r="Y273" s="61" t="str">
        <f t="shared" si="150"/>
        <v xml:space="preserve"> </v>
      </c>
      <c r="Z273" s="61">
        <f t="shared" si="151"/>
        <v>11.149227937979633</v>
      </c>
      <c r="AA273" s="68"/>
      <c r="AB273" s="61">
        <f t="shared" si="168"/>
        <v>0.83581215853718616</v>
      </c>
      <c r="AC273" s="61">
        <f t="shared" si="169"/>
        <v>-0.432</v>
      </c>
      <c r="AD273" s="61"/>
      <c r="AE273" s="84"/>
      <c r="AF273" s="61"/>
      <c r="AG273" s="44"/>
      <c r="AI273" s="47">
        <f t="shared" si="160"/>
        <v>1968.8195609050856</v>
      </c>
      <c r="AJ273" s="47">
        <f t="shared" si="161"/>
        <v>1969.1731788642448</v>
      </c>
      <c r="AK273" s="47">
        <f t="shared" si="154"/>
        <v>102.4675</v>
      </c>
      <c r="AL273" s="47">
        <f t="shared" si="164"/>
        <v>93.137947530864182</v>
      </c>
      <c r="AM273" s="88">
        <f t="shared" si="165"/>
        <v>10.01691868509791</v>
      </c>
      <c r="AN273" s="48"/>
      <c r="AQ273" s="35">
        <f t="shared" si="146"/>
        <v>6</v>
      </c>
      <c r="AR273" s="61">
        <f t="shared" si="147"/>
        <v>10.01691868509791</v>
      </c>
      <c r="AS273" s="61">
        <f t="shared" si="148"/>
        <v>10.01691868509791</v>
      </c>
      <c r="AT273" s="68"/>
      <c r="AU273" s="61">
        <f t="shared" si="166"/>
        <v>0.32380157723242381</v>
      </c>
      <c r="AV273" s="61">
        <f t="shared" si="167"/>
        <v>0.55000000000000004</v>
      </c>
      <c r="AW273" s="61"/>
      <c r="AX273" s="61"/>
      <c r="AY273" s="44"/>
    </row>
    <row r="274" spans="1:51" ht="14.1" customHeight="1">
      <c r="A274" s="7">
        <v>180809</v>
      </c>
      <c r="B274" s="8">
        <f t="shared" si="156"/>
        <v>1808.7083333336607</v>
      </c>
      <c r="C274" s="9">
        <v>1.484159E-2</v>
      </c>
      <c r="D274" s="9">
        <v>1.098901E-2</v>
      </c>
      <c r="E274" s="9">
        <v>3.85258E-3</v>
      </c>
      <c r="H274" s="11">
        <f t="shared" si="157"/>
        <v>2.5873814356548634</v>
      </c>
      <c r="L274" s="31">
        <f t="shared" si="152"/>
        <v>1808.7083333336607</v>
      </c>
      <c r="M274" s="30">
        <f t="shared" si="155"/>
        <v>2.5873814356548634</v>
      </c>
      <c r="P274" s="47">
        <f t="shared" si="158"/>
        <v>1847.8822186078012</v>
      </c>
      <c r="Q274" s="47">
        <f t="shared" si="159"/>
        <v>1848.0000912608543</v>
      </c>
      <c r="R274" s="47">
        <f t="shared" si="153"/>
        <v>2.3547207539915846</v>
      </c>
      <c r="S274" s="47">
        <f t="shared" si="162"/>
        <v>2.4192046931778299</v>
      </c>
      <c r="T274" s="88">
        <f t="shared" si="163"/>
        <v>-2.6655015744674437</v>
      </c>
      <c r="U274" s="48"/>
      <c r="V274" s="33"/>
      <c r="W274" s="33"/>
      <c r="X274" s="35">
        <f t="shared" si="149"/>
        <v>7</v>
      </c>
      <c r="Y274" s="61" t="str">
        <f t="shared" si="150"/>
        <v xml:space="preserve"> </v>
      </c>
      <c r="Z274" s="61">
        <f t="shared" si="151"/>
        <v>11.149227937979633</v>
      </c>
      <c r="AA274" s="68"/>
      <c r="AB274" s="61">
        <f t="shared" si="168"/>
        <v>0.9931696300657944</v>
      </c>
      <c r="AC274" s="61">
        <f t="shared" si="169"/>
        <v>-0.432</v>
      </c>
      <c r="AD274" s="61"/>
      <c r="AE274" s="84"/>
      <c r="AF274" s="61"/>
      <c r="AG274" s="44"/>
      <c r="AI274" s="47">
        <f t="shared" si="160"/>
        <v>1969.5267968234039</v>
      </c>
      <c r="AJ274" s="47">
        <f t="shared" si="161"/>
        <v>1969.8804147825631</v>
      </c>
      <c r="AK274" s="47">
        <f t="shared" si="154"/>
        <v>91.955555555555563</v>
      </c>
      <c r="AL274" s="47">
        <f t="shared" si="164"/>
        <v>95.916651234567894</v>
      </c>
      <c r="AM274" s="88">
        <f t="shared" si="165"/>
        <v>-4.1297268284787414</v>
      </c>
      <c r="AN274" s="48"/>
      <c r="AQ274" s="35">
        <f t="shared" si="146"/>
        <v>7</v>
      </c>
      <c r="AR274" s="61" t="str">
        <f t="shared" si="147"/>
        <v xml:space="preserve"> </v>
      </c>
      <c r="AS274" s="61">
        <f t="shared" si="148"/>
        <v>10.01691868509791</v>
      </c>
      <c r="AT274" s="68"/>
      <c r="AU274" s="61">
        <f t="shared" si="166"/>
        <v>-0.36011103610090606</v>
      </c>
      <c r="AV274" s="61">
        <f t="shared" si="167"/>
        <v>0.55000000000000004</v>
      </c>
      <c r="AW274" s="61"/>
      <c r="AX274" s="61"/>
      <c r="AY274" s="44"/>
    </row>
    <row r="275" spans="1:51" ht="14.1" customHeight="1">
      <c r="A275" s="7">
        <v>180810</v>
      </c>
      <c r="B275" s="8">
        <f t="shared" si="156"/>
        <v>1808.7916666669939</v>
      </c>
      <c r="C275" s="9">
        <v>4.8460600000000001E-3</v>
      </c>
      <c r="D275" s="9">
        <v>0</v>
      </c>
      <c r="E275" s="9">
        <v>4.8460600000000001E-3</v>
      </c>
      <c r="H275" s="11">
        <f t="shared" si="157"/>
        <v>2.5873814356548634</v>
      </c>
      <c r="L275" s="31">
        <f t="shared" si="152"/>
        <v>1808.7916666669939</v>
      </c>
      <c r="M275" s="30">
        <f t="shared" si="155"/>
        <v>2.5873814356548634</v>
      </c>
      <c r="P275" s="47">
        <f t="shared" si="158"/>
        <v>1848.1179639139073</v>
      </c>
      <c r="Q275" s="47">
        <f t="shared" si="159"/>
        <v>1848.2358365669604</v>
      </c>
      <c r="R275" s="47">
        <f t="shared" si="153"/>
        <v>2.4260759512994583</v>
      </c>
      <c r="S275" s="47">
        <f t="shared" si="162"/>
        <v>2.4118049120482667</v>
      </c>
      <c r="T275" s="88">
        <f t="shared" si="163"/>
        <v>0.59171615332151983</v>
      </c>
      <c r="U275" s="48"/>
      <c r="V275" s="33"/>
      <c r="W275" s="33"/>
      <c r="X275" s="35">
        <f t="shared" si="149"/>
        <v>8</v>
      </c>
      <c r="Y275" s="61" t="str">
        <f t="shared" si="150"/>
        <v xml:space="preserve"> </v>
      </c>
      <c r="Z275" s="61">
        <f t="shared" si="151"/>
        <v>11.149227937979633</v>
      </c>
      <c r="AA275" s="68"/>
      <c r="AB275" s="61">
        <f t="shared" si="168"/>
        <v>0.68581199383569869</v>
      </c>
      <c r="AC275" s="61">
        <f t="shared" si="169"/>
        <v>-0.432</v>
      </c>
      <c r="AD275" s="61"/>
      <c r="AE275" s="84"/>
      <c r="AF275" s="61"/>
      <c r="AG275" s="44"/>
      <c r="AI275" s="47">
        <f t="shared" si="160"/>
        <v>1970.2340327417221</v>
      </c>
      <c r="AJ275" s="47">
        <f t="shared" si="161"/>
        <v>1970.5876507008813</v>
      </c>
      <c r="AK275" s="47">
        <f t="shared" si="154"/>
        <v>80.638750000000002</v>
      </c>
      <c r="AL275" s="47">
        <f t="shared" si="164"/>
        <v>98.430169753086417</v>
      </c>
      <c r="AM275" s="88">
        <f t="shared" si="165"/>
        <v>-18.075169226789367</v>
      </c>
      <c r="AN275" s="48"/>
      <c r="AQ275" s="35">
        <f t="shared" si="146"/>
        <v>8</v>
      </c>
      <c r="AR275" s="61" t="str">
        <f t="shared" si="147"/>
        <v xml:space="preserve"> </v>
      </c>
      <c r="AS275" s="61">
        <f t="shared" si="148"/>
        <v>18.822458898141758</v>
      </c>
      <c r="AT275" s="68"/>
      <c r="AU275" s="61">
        <f t="shared" si="166"/>
        <v>-0.87552369345426428</v>
      </c>
      <c r="AV275" s="61">
        <f t="shared" si="167"/>
        <v>0.55000000000000004</v>
      </c>
      <c r="AW275" s="61"/>
      <c r="AX275" s="61"/>
      <c r="AY275" s="44"/>
    </row>
    <row r="276" spans="1:51" ht="14.1" customHeight="1">
      <c r="A276" s="7">
        <v>180811</v>
      </c>
      <c r="B276" s="8">
        <f t="shared" si="156"/>
        <v>1808.8750000003272</v>
      </c>
      <c r="C276" s="9">
        <v>2.96408E-3</v>
      </c>
      <c r="D276" s="9">
        <v>0</v>
      </c>
      <c r="E276" s="9">
        <v>2.96408E-3</v>
      </c>
      <c r="H276" s="11">
        <f t="shared" si="157"/>
        <v>2.5873814356548634</v>
      </c>
      <c r="L276" s="31">
        <f t="shared" si="152"/>
        <v>1808.8750000003272</v>
      </c>
      <c r="M276" s="30">
        <f t="shared" si="155"/>
        <v>2.5873814356548634</v>
      </c>
      <c r="P276" s="47">
        <f t="shared" si="158"/>
        <v>1848.3537092200133</v>
      </c>
      <c r="Q276" s="47">
        <f t="shared" si="159"/>
        <v>1848.4715818730665</v>
      </c>
      <c r="R276" s="47">
        <f t="shared" si="153"/>
        <v>2.3214217161306476</v>
      </c>
      <c r="S276" s="47">
        <f t="shared" si="162"/>
        <v>2.4012337888851398</v>
      </c>
      <c r="T276" s="88">
        <f t="shared" si="163"/>
        <v>-3.323794339556907</v>
      </c>
      <c r="U276" s="48"/>
      <c r="V276" s="33"/>
      <c r="W276" s="33"/>
      <c r="X276" s="35">
        <f t="shared" si="149"/>
        <v>9</v>
      </c>
      <c r="Y276" s="61" t="str">
        <f t="shared" si="150"/>
        <v xml:space="preserve"> </v>
      </c>
      <c r="Z276" s="61">
        <f t="shared" si="151"/>
        <v>6.1348360790381307</v>
      </c>
      <c r="AA276" s="68"/>
      <c r="AB276" s="61">
        <f t="shared" si="168"/>
        <v>5.7555303738586493E-2</v>
      </c>
      <c r="AC276" s="61">
        <f t="shared" si="169"/>
        <v>-0.432</v>
      </c>
      <c r="AD276" s="61"/>
      <c r="AE276" s="84"/>
      <c r="AF276" s="61"/>
      <c r="AG276" s="44"/>
      <c r="AI276" s="47">
        <f t="shared" si="160"/>
        <v>1970.9412686600404</v>
      </c>
      <c r="AJ276" s="47">
        <f t="shared" si="161"/>
        <v>1971.2948866191996</v>
      </c>
      <c r="AK276" s="47">
        <f t="shared" si="154"/>
        <v>97.997777777777785</v>
      </c>
      <c r="AL276" s="47">
        <f t="shared" si="164"/>
        <v>98.509691358024696</v>
      </c>
      <c r="AM276" s="88">
        <f t="shared" si="165"/>
        <v>-0.51965808966593086</v>
      </c>
      <c r="AN276" s="48"/>
      <c r="AQ276" s="35">
        <f t="shared" si="146"/>
        <v>9</v>
      </c>
      <c r="AR276" s="61" t="str">
        <f t="shared" si="147"/>
        <v xml:space="preserve"> </v>
      </c>
      <c r="AS276" s="61">
        <f t="shared" si="148"/>
        <v>18.822458898141758</v>
      </c>
      <c r="AT276" s="68"/>
      <c r="AU276" s="61">
        <f t="shared" si="166"/>
        <v>-0.98126908427840354</v>
      </c>
      <c r="AV276" s="61">
        <f t="shared" si="167"/>
        <v>0.55000000000000004</v>
      </c>
      <c r="AW276" s="61"/>
      <c r="AX276" s="61"/>
      <c r="AY276" s="44"/>
    </row>
    <row r="277" spans="1:51" ht="14.1" customHeight="1">
      <c r="A277" s="7">
        <v>180812</v>
      </c>
      <c r="B277" s="8">
        <f t="shared" si="156"/>
        <v>1808.9583333336604</v>
      </c>
      <c r="C277" s="9">
        <v>2.6958920000000001E-2</v>
      </c>
      <c r="D277" s="9">
        <v>2.1739129999999999E-2</v>
      </c>
      <c r="E277" s="9">
        <v>5.2197900000000002E-3</v>
      </c>
      <c r="H277" s="11">
        <f t="shared" si="157"/>
        <v>2.6436288570441513</v>
      </c>
      <c r="L277" s="31">
        <f t="shared" si="152"/>
        <v>1808.9583333336604</v>
      </c>
      <c r="M277" s="30">
        <f t="shared" si="155"/>
        <v>2.6436288570441513</v>
      </c>
      <c r="P277" s="47">
        <f t="shared" si="158"/>
        <v>1848.5894545261194</v>
      </c>
      <c r="Q277" s="47">
        <f t="shared" si="159"/>
        <v>1848.7073271791726</v>
      </c>
      <c r="R277" s="47">
        <f t="shared" si="153"/>
        <v>2.2262814905123376</v>
      </c>
      <c r="S277" s="47">
        <f t="shared" si="162"/>
        <v>2.3568350242920544</v>
      </c>
      <c r="T277" s="88">
        <f t="shared" si="163"/>
        <v>-5.539358183075727</v>
      </c>
      <c r="U277" s="48"/>
      <c r="V277" s="33"/>
      <c r="W277" s="33"/>
      <c r="X277" s="35">
        <f t="shared" si="149"/>
        <v>1</v>
      </c>
      <c r="Y277" s="61" t="str">
        <f t="shared" si="150"/>
        <v xml:space="preserve"> </v>
      </c>
      <c r="Z277" s="61">
        <f t="shared" si="151"/>
        <v>3.7037043326230812</v>
      </c>
      <c r="AA277" s="68"/>
      <c r="AB277" s="61">
        <f t="shared" si="168"/>
        <v>-0.59763215263375935</v>
      </c>
      <c r="AC277" s="61">
        <f t="shared" si="169"/>
        <v>-0.432</v>
      </c>
      <c r="AD277" s="61"/>
      <c r="AE277" s="84"/>
      <c r="AF277" s="61"/>
      <c r="AG277" s="44"/>
      <c r="AI277" s="47">
        <f t="shared" si="160"/>
        <v>1971.6485045783586</v>
      </c>
      <c r="AJ277" s="47">
        <f t="shared" si="161"/>
        <v>1972.0021225375178</v>
      </c>
      <c r="AK277" s="47">
        <f t="shared" si="154"/>
        <v>101.75375</v>
      </c>
      <c r="AL277" s="47">
        <f t="shared" si="164"/>
        <v>95.809567901234573</v>
      </c>
      <c r="AM277" s="88">
        <f t="shared" si="165"/>
        <v>6.2041633512980532</v>
      </c>
      <c r="AN277" s="48"/>
      <c r="AQ277" s="35">
        <f t="shared" si="146"/>
        <v>1</v>
      </c>
      <c r="AR277" s="61" t="str">
        <f t="shared" si="147"/>
        <v xml:space="preserve"> </v>
      </c>
      <c r="AS277" s="61">
        <f t="shared" si="148"/>
        <v>18.822458898141758</v>
      </c>
      <c r="AT277" s="68"/>
      <c r="AU277" s="61">
        <f t="shared" si="166"/>
        <v>-0.62786776497759755</v>
      </c>
      <c r="AV277" s="61">
        <f t="shared" si="167"/>
        <v>0.55000000000000004</v>
      </c>
      <c r="AW277" s="61"/>
      <c r="AX277" s="61"/>
      <c r="AY277" s="44"/>
    </row>
    <row r="278" spans="1:51" ht="14.1" customHeight="1">
      <c r="A278" s="7">
        <v>180901</v>
      </c>
      <c r="B278" s="8">
        <f t="shared" si="156"/>
        <v>1809.0416666669937</v>
      </c>
      <c r="C278" s="9">
        <v>-5.5040200000000001E-3</v>
      </c>
      <c r="D278" s="9">
        <v>-1.06383E-2</v>
      </c>
      <c r="E278" s="9">
        <v>5.1342799999999997E-3</v>
      </c>
      <c r="H278" s="11">
        <f t="shared" si="157"/>
        <v>2.6155051401742586</v>
      </c>
      <c r="L278" s="31">
        <f t="shared" si="152"/>
        <v>1809.0416666669937</v>
      </c>
      <c r="M278" s="30">
        <f t="shared" si="155"/>
        <v>2.6155051401742586</v>
      </c>
      <c r="P278" s="47">
        <f t="shared" si="158"/>
        <v>1848.8251998322255</v>
      </c>
      <c r="Q278" s="47">
        <f t="shared" si="159"/>
        <v>1848.9430724852787</v>
      </c>
      <c r="R278" s="47">
        <f t="shared" si="153"/>
        <v>2.2357955350267265</v>
      </c>
      <c r="S278" s="47">
        <f t="shared" si="162"/>
        <v>2.3230073944918157</v>
      </c>
      <c r="T278" s="88">
        <f t="shared" si="163"/>
        <v>-3.7542652542510657</v>
      </c>
      <c r="U278" s="48"/>
      <c r="V278" s="33"/>
      <c r="W278" s="33"/>
      <c r="X278" s="35">
        <f t="shared" si="149"/>
        <v>2</v>
      </c>
      <c r="Y278" s="61" t="str">
        <f t="shared" si="150"/>
        <v xml:space="preserve"> </v>
      </c>
      <c r="Z278" s="61">
        <f t="shared" si="151"/>
        <v>3.7037043326230812</v>
      </c>
      <c r="AA278" s="68"/>
      <c r="AB278" s="61">
        <f t="shared" si="168"/>
        <v>-0.97318088284724646</v>
      </c>
      <c r="AC278" s="61">
        <f t="shared" si="169"/>
        <v>-0.432</v>
      </c>
      <c r="AD278" s="61"/>
      <c r="AE278" s="84"/>
      <c r="AF278" s="61"/>
      <c r="AG278" s="44"/>
      <c r="AI278" s="47">
        <f t="shared" si="160"/>
        <v>1972.3557404966768</v>
      </c>
      <c r="AJ278" s="47">
        <f t="shared" si="161"/>
        <v>1972.7093584558361</v>
      </c>
      <c r="AK278" s="47">
        <f t="shared" si="154"/>
        <v>112.00333333333332</v>
      </c>
      <c r="AL278" s="47">
        <f t="shared" si="164"/>
        <v>94.261080246913579</v>
      </c>
      <c r="AM278" s="88">
        <f t="shared" si="165"/>
        <v>18.822458898141758</v>
      </c>
      <c r="AN278" s="48"/>
      <c r="AQ278" s="35">
        <f t="shared" si="146"/>
        <v>2</v>
      </c>
      <c r="AR278" s="61">
        <f t="shared" si="147"/>
        <v>18.822458898141758</v>
      </c>
      <c r="AS278" s="61">
        <f t="shared" si="148"/>
        <v>18.822458898141758</v>
      </c>
      <c r="AT278" s="68"/>
      <c r="AU278" s="61">
        <f t="shared" si="166"/>
        <v>1.9319859529142829E-2</v>
      </c>
      <c r="AV278" s="61">
        <f t="shared" si="167"/>
        <v>0.55000000000000004</v>
      </c>
      <c r="AW278" s="61"/>
      <c r="AX278" s="61"/>
      <c r="AY278" s="44"/>
    </row>
    <row r="279" spans="1:51" ht="14.1" customHeight="1">
      <c r="A279" s="7">
        <v>180902</v>
      </c>
      <c r="B279" s="8">
        <f t="shared" si="156"/>
        <v>1809.125000000327</v>
      </c>
      <c r="C279" s="9">
        <v>3.2468800000000002E-3</v>
      </c>
      <c r="D279" s="9">
        <v>0</v>
      </c>
      <c r="E279" s="9">
        <v>3.2468800000000002E-3</v>
      </c>
      <c r="H279" s="11">
        <f t="shared" si="157"/>
        <v>2.6155051401742586</v>
      </c>
      <c r="L279" s="31">
        <f t="shared" si="152"/>
        <v>1809.125000000327</v>
      </c>
      <c r="M279" s="30">
        <f t="shared" si="155"/>
        <v>2.6155051401742586</v>
      </c>
      <c r="P279" s="47">
        <f t="shared" si="158"/>
        <v>1849.0609451383316</v>
      </c>
      <c r="Q279" s="47">
        <f t="shared" si="159"/>
        <v>1849.1788177913847</v>
      </c>
      <c r="R279" s="47">
        <f t="shared" si="153"/>
        <v>2.321421745801532</v>
      </c>
      <c r="S279" s="47">
        <f t="shared" si="162"/>
        <v>2.3161361615882421</v>
      </c>
      <c r="T279" s="88">
        <f t="shared" si="163"/>
        <v>0.2282069724979241</v>
      </c>
      <c r="U279" s="48"/>
      <c r="V279" s="33"/>
      <c r="W279" s="33"/>
      <c r="X279" s="35">
        <f t="shared" si="149"/>
        <v>3</v>
      </c>
      <c r="Y279" s="61" t="str">
        <f t="shared" si="150"/>
        <v xml:space="preserve"> </v>
      </c>
      <c r="Z279" s="61">
        <f t="shared" si="151"/>
        <v>3.7037043326230812</v>
      </c>
      <c r="AA279" s="68"/>
      <c r="AB279" s="61">
        <f t="shared" si="168"/>
        <v>-0.89336746227576824</v>
      </c>
      <c r="AC279" s="61">
        <f t="shared" si="169"/>
        <v>-0.432</v>
      </c>
      <c r="AD279" s="61"/>
      <c r="AE279" s="84"/>
      <c r="AF279" s="61"/>
      <c r="AG279" s="44"/>
      <c r="AI279" s="47">
        <f t="shared" si="160"/>
        <v>1973.0629764149951</v>
      </c>
      <c r="AJ279" s="47">
        <f t="shared" si="161"/>
        <v>1973.4165943741543</v>
      </c>
      <c r="AK279" s="47">
        <f t="shared" si="154"/>
        <v>107.535</v>
      </c>
      <c r="AL279" s="47">
        <f t="shared" si="164"/>
        <v>95.197546296296295</v>
      </c>
      <c r="AM279" s="88">
        <f t="shared" si="165"/>
        <v>12.959844222564488</v>
      </c>
      <c r="AN279" s="48"/>
      <c r="AQ279" s="35">
        <f t="shared" si="146"/>
        <v>3</v>
      </c>
      <c r="AR279" s="61" t="str">
        <f t="shared" si="147"/>
        <v xml:space="preserve"> </v>
      </c>
      <c r="AS279" s="61">
        <f t="shared" si="148"/>
        <v>18.822458898141758</v>
      </c>
      <c r="AT279" s="68"/>
      <c r="AU279" s="61">
        <f t="shared" si="166"/>
        <v>0.65746750704588164</v>
      </c>
      <c r="AV279" s="61">
        <f t="shared" si="167"/>
        <v>0.55000000000000004</v>
      </c>
      <c r="AW279" s="61"/>
      <c r="AX279" s="61"/>
      <c r="AY279" s="44"/>
    </row>
    <row r="280" spans="1:51" ht="14.1" customHeight="1">
      <c r="A280" s="7">
        <v>180903</v>
      </c>
      <c r="B280" s="8">
        <f t="shared" si="156"/>
        <v>1809.2083333336602</v>
      </c>
      <c r="C280" s="9">
        <v>3.9541100000000003E-3</v>
      </c>
      <c r="D280" s="9">
        <v>0</v>
      </c>
      <c r="E280" s="9">
        <v>3.9541100000000003E-3</v>
      </c>
      <c r="H280" s="11">
        <f t="shared" si="157"/>
        <v>2.6155051401742586</v>
      </c>
      <c r="L280" s="31">
        <f t="shared" si="152"/>
        <v>1809.2083333336602</v>
      </c>
      <c r="M280" s="30">
        <f t="shared" si="155"/>
        <v>2.6155051401742586</v>
      </c>
      <c r="P280" s="47">
        <f t="shared" si="158"/>
        <v>1849.2966904444377</v>
      </c>
      <c r="Q280" s="47">
        <f t="shared" si="159"/>
        <v>1849.4145630974908</v>
      </c>
      <c r="R280" s="47">
        <f t="shared" si="153"/>
        <v>2.3975339367744093</v>
      </c>
      <c r="S280" s="47">
        <f t="shared" si="162"/>
        <v>2.3119077107260031</v>
      </c>
      <c r="T280" s="88">
        <f t="shared" si="163"/>
        <v>3.7037043326230812</v>
      </c>
      <c r="U280" s="48"/>
      <c r="V280" s="33"/>
      <c r="W280" s="33"/>
      <c r="X280" s="35">
        <f t="shared" si="149"/>
        <v>4</v>
      </c>
      <c r="Y280" s="61">
        <f t="shared" si="150"/>
        <v>3.7037043326230812</v>
      </c>
      <c r="Z280" s="61">
        <f t="shared" si="151"/>
        <v>3.7037043326230812</v>
      </c>
      <c r="AA280" s="68"/>
      <c r="AB280" s="61">
        <f t="shared" si="168"/>
        <v>-0.39553747743213391</v>
      </c>
      <c r="AC280" s="61">
        <f t="shared" si="169"/>
        <v>-0.432</v>
      </c>
      <c r="AD280" s="61"/>
      <c r="AE280" s="84"/>
      <c r="AF280" s="61"/>
      <c r="AG280" s="44"/>
      <c r="AI280" s="47">
        <f t="shared" si="160"/>
        <v>1973.7702123333133</v>
      </c>
      <c r="AJ280" s="47">
        <f t="shared" si="161"/>
        <v>1974.1238302924726</v>
      </c>
      <c r="AK280" s="47">
        <f t="shared" si="154"/>
        <v>94.684444444444452</v>
      </c>
      <c r="AL280" s="47">
        <f t="shared" si="164"/>
        <v>97.587314814814803</v>
      </c>
      <c r="AM280" s="88">
        <f t="shared" si="165"/>
        <v>-2.9746390459445937</v>
      </c>
      <c r="AN280" s="48"/>
      <c r="AQ280" s="35">
        <f t="shared" si="146"/>
        <v>4</v>
      </c>
      <c r="AR280" s="61" t="str">
        <f t="shared" si="147"/>
        <v xml:space="preserve"> </v>
      </c>
      <c r="AS280" s="61">
        <f t="shared" si="148"/>
        <v>18.822458898141758</v>
      </c>
      <c r="AT280" s="68"/>
      <c r="AU280" s="61">
        <f t="shared" si="166"/>
        <v>0.98797880107843916</v>
      </c>
      <c r="AV280" s="61">
        <f t="shared" si="167"/>
        <v>0.55000000000000004</v>
      </c>
      <c r="AW280" s="61"/>
      <c r="AX280" s="61"/>
      <c r="AY280" s="44"/>
    </row>
    <row r="281" spans="1:51" ht="14.1" customHeight="1">
      <c r="A281" s="7">
        <v>180904</v>
      </c>
      <c r="B281" s="8">
        <f t="shared" si="156"/>
        <v>1809.2916666669935</v>
      </c>
      <c r="C281" s="9">
        <v>4.62569E-3</v>
      </c>
      <c r="D281" s="9">
        <v>0</v>
      </c>
      <c r="E281" s="9">
        <v>4.62569E-3</v>
      </c>
      <c r="H281" s="11">
        <f t="shared" si="157"/>
        <v>2.6155051401742586</v>
      </c>
      <c r="L281" s="31">
        <f t="shared" si="152"/>
        <v>1809.2916666669935</v>
      </c>
      <c r="M281" s="30">
        <f t="shared" si="155"/>
        <v>2.6155051401742586</v>
      </c>
      <c r="P281" s="47">
        <f t="shared" si="158"/>
        <v>1849.5324357505438</v>
      </c>
      <c r="Q281" s="47">
        <f t="shared" si="159"/>
        <v>1849.6503084035969</v>
      </c>
      <c r="R281" s="47">
        <f t="shared" si="153"/>
        <v>2.3404497838539444</v>
      </c>
      <c r="S281" s="47">
        <f t="shared" si="162"/>
        <v>2.3203646211283564</v>
      </c>
      <c r="T281" s="88">
        <f t="shared" si="163"/>
        <v>0.86560373066801866</v>
      </c>
      <c r="U281" s="48"/>
      <c r="V281" s="33"/>
      <c r="W281" s="33"/>
      <c r="X281" s="35">
        <f t="shared" si="149"/>
        <v>5</v>
      </c>
      <c r="Y281" s="61" t="str">
        <f t="shared" si="150"/>
        <v xml:space="preserve"> </v>
      </c>
      <c r="Z281" s="61">
        <f t="shared" si="151"/>
        <v>3.7037043326230812</v>
      </c>
      <c r="AA281" s="68"/>
      <c r="AB281" s="61">
        <f t="shared" si="168"/>
        <v>0.28736888901147184</v>
      </c>
      <c r="AC281" s="61">
        <f t="shared" si="169"/>
        <v>-0.432</v>
      </c>
      <c r="AD281" s="61"/>
      <c r="AE281" s="84"/>
      <c r="AF281" s="61"/>
      <c r="AG281" s="44"/>
      <c r="AI281" s="47">
        <f t="shared" si="160"/>
        <v>1974.4774482516316</v>
      </c>
      <c r="AJ281" s="47">
        <f t="shared" si="161"/>
        <v>1974.8310662107908</v>
      </c>
      <c r="AK281" s="47">
        <f t="shared" si="154"/>
        <v>73.25</v>
      </c>
      <c r="AL281" s="47">
        <f t="shared" si="164"/>
        <v>97.40728395061727</v>
      </c>
      <c r="AM281" s="88">
        <f t="shared" si="165"/>
        <v>-24.800284917978345</v>
      </c>
      <c r="AN281" s="48"/>
      <c r="AQ281" s="35">
        <f t="shared" si="146"/>
        <v>5</v>
      </c>
      <c r="AR281" s="61" t="str">
        <f t="shared" si="147"/>
        <v xml:space="preserve"> </v>
      </c>
      <c r="AS281" s="61">
        <f t="shared" si="148"/>
        <v>18.822458898141758</v>
      </c>
      <c r="AT281" s="68"/>
      <c r="AU281" s="61">
        <f t="shared" si="166"/>
        <v>0.85620383392512156</v>
      </c>
      <c r="AV281" s="61">
        <f t="shared" si="167"/>
        <v>0.55000000000000004</v>
      </c>
      <c r="AW281" s="61"/>
      <c r="AX281" s="61"/>
      <c r="AY281" s="44"/>
    </row>
    <row r="282" spans="1:51" ht="14.1" customHeight="1">
      <c r="A282" s="7">
        <v>180905</v>
      </c>
      <c r="B282" s="8">
        <f t="shared" si="156"/>
        <v>1809.3750000003267</v>
      </c>
      <c r="C282" s="9">
        <v>3.27772E-3</v>
      </c>
      <c r="D282" s="9">
        <v>0</v>
      </c>
      <c r="E282" s="9">
        <v>3.27772E-3</v>
      </c>
      <c r="H282" s="11">
        <f t="shared" si="157"/>
        <v>2.6155051401742586</v>
      </c>
      <c r="L282" s="31">
        <f t="shared" si="152"/>
        <v>1809.3750000003267</v>
      </c>
      <c r="M282" s="30">
        <f t="shared" si="155"/>
        <v>2.6155051401742586</v>
      </c>
      <c r="P282" s="47">
        <f t="shared" si="158"/>
        <v>1849.7681810566498</v>
      </c>
      <c r="Q282" s="47">
        <f t="shared" si="159"/>
        <v>1849.886053709703</v>
      </c>
      <c r="R282" s="47">
        <f t="shared" si="153"/>
        <v>2.2833656370357001</v>
      </c>
      <c r="S282" s="47">
        <f t="shared" si="162"/>
        <v>2.3600063845725745</v>
      </c>
      <c r="T282" s="88">
        <f t="shared" si="163"/>
        <v>-3.247480516912038</v>
      </c>
      <c r="U282" s="48"/>
      <c r="V282" s="33"/>
      <c r="W282" s="33"/>
      <c r="X282" s="35">
        <f t="shared" si="149"/>
        <v>6</v>
      </c>
      <c r="Y282" s="61" t="str">
        <f t="shared" si="150"/>
        <v xml:space="preserve"> </v>
      </c>
      <c r="Z282" s="61">
        <f t="shared" si="151"/>
        <v>3.7037043326230812</v>
      </c>
      <c r="AA282" s="68"/>
      <c r="AB282" s="61">
        <f t="shared" si="168"/>
        <v>0.8358121585370808</v>
      </c>
      <c r="AC282" s="61">
        <f t="shared" si="169"/>
        <v>-0.432</v>
      </c>
      <c r="AD282" s="61"/>
      <c r="AE282" s="84"/>
      <c r="AF282" s="61"/>
      <c r="AG282" s="44"/>
      <c r="AI282" s="47">
        <f t="shared" si="160"/>
        <v>1975.1846841699498</v>
      </c>
      <c r="AJ282" s="47">
        <f t="shared" si="161"/>
        <v>1975.5383021291091</v>
      </c>
      <c r="AK282" s="47">
        <f t="shared" si="154"/>
        <v>88.531111111111102</v>
      </c>
      <c r="AL282" s="47">
        <f t="shared" si="164"/>
        <v>96.738472222222228</v>
      </c>
      <c r="AM282" s="88">
        <f t="shared" si="165"/>
        <v>-8.4840714584138119</v>
      </c>
      <c r="AN282" s="48"/>
      <c r="AQ282" s="35">
        <f t="shared" si="146"/>
        <v>6</v>
      </c>
      <c r="AR282" s="61" t="str">
        <f t="shared" si="147"/>
        <v xml:space="preserve"> </v>
      </c>
      <c r="AS282" s="61">
        <f t="shared" si="148"/>
        <v>12.959844222564488</v>
      </c>
      <c r="AT282" s="68"/>
      <c r="AU282" s="61">
        <f t="shared" si="166"/>
        <v>0.32380157723258873</v>
      </c>
      <c r="AV282" s="61">
        <f t="shared" si="167"/>
        <v>0.55000000000000004</v>
      </c>
      <c r="AW282" s="61"/>
      <c r="AX282" s="61"/>
      <c r="AY282" s="44"/>
    </row>
    <row r="283" spans="1:51" ht="14.1" customHeight="1">
      <c r="A283" s="7">
        <v>180906</v>
      </c>
      <c r="B283" s="8">
        <f t="shared" si="156"/>
        <v>1809.45833333366</v>
      </c>
      <c r="C283" s="9">
        <v>2.618916E-2</v>
      </c>
      <c r="D283" s="9">
        <v>2.1505380000000001E-2</v>
      </c>
      <c r="E283" s="9">
        <v>4.6837800000000002E-3</v>
      </c>
      <c r="H283" s="11">
        <f t="shared" si="157"/>
        <v>2.6717525721056594</v>
      </c>
      <c r="L283" s="31">
        <f t="shared" si="152"/>
        <v>1809.45833333366</v>
      </c>
      <c r="M283" s="30">
        <f t="shared" si="155"/>
        <v>2.6717525721056594</v>
      </c>
      <c r="P283" s="47">
        <f t="shared" si="158"/>
        <v>1850.0039263627559</v>
      </c>
      <c r="Q283" s="47">
        <f t="shared" si="159"/>
        <v>1850.1217990158091</v>
      </c>
      <c r="R283" s="47">
        <f t="shared" si="153"/>
        <v>2.2928796578594222</v>
      </c>
      <c r="S283" s="47">
        <f t="shared" si="162"/>
        <v>2.4118049514510629</v>
      </c>
      <c r="T283" s="88">
        <f t="shared" si="163"/>
        <v>-4.9309664747180015</v>
      </c>
      <c r="U283" s="48"/>
      <c r="V283" s="33"/>
      <c r="W283" s="33"/>
      <c r="X283" s="35">
        <f t="shared" si="149"/>
        <v>7</v>
      </c>
      <c r="Y283" s="61" t="str">
        <f t="shared" si="150"/>
        <v xml:space="preserve"> </v>
      </c>
      <c r="Z283" s="61">
        <f t="shared" si="151"/>
        <v>3.7037043326230812</v>
      </c>
      <c r="AA283" s="68"/>
      <c r="AB283" s="61">
        <f t="shared" si="168"/>
        <v>0.99316963006581671</v>
      </c>
      <c r="AC283" s="61">
        <f t="shared" si="169"/>
        <v>-0.432</v>
      </c>
      <c r="AD283" s="61"/>
      <c r="AE283" s="84"/>
      <c r="AF283" s="61"/>
      <c r="AG283" s="44"/>
      <c r="AI283" s="47">
        <f t="shared" si="160"/>
        <v>1975.8919200882681</v>
      </c>
      <c r="AJ283" s="47">
        <f t="shared" si="161"/>
        <v>1976.2455380474273</v>
      </c>
      <c r="AK283" s="47">
        <f t="shared" si="154"/>
        <v>100.38374999999999</v>
      </c>
      <c r="AL283" s="47">
        <f t="shared" si="164"/>
        <v>95.163101851851863</v>
      </c>
      <c r="AM283" s="88">
        <f t="shared" si="165"/>
        <v>5.4860003998981943</v>
      </c>
      <c r="AN283" s="48"/>
      <c r="AQ283" s="35">
        <f t="shared" si="146"/>
        <v>7</v>
      </c>
      <c r="AR283" s="61" t="str">
        <f t="shared" si="147"/>
        <v xml:space="preserve"> </v>
      </c>
      <c r="AS283" s="61">
        <f t="shared" si="148"/>
        <v>7.3206307091724598</v>
      </c>
      <c r="AT283" s="68"/>
      <c r="AU283" s="61">
        <f t="shared" si="166"/>
        <v>-0.36011103610074013</v>
      </c>
      <c r="AV283" s="61">
        <f t="shared" si="167"/>
        <v>0.55000000000000004</v>
      </c>
      <c r="AW283" s="61"/>
      <c r="AX283" s="61"/>
      <c r="AY283" s="44"/>
    </row>
    <row r="284" spans="1:51" ht="14.1" customHeight="1">
      <c r="A284" s="7">
        <v>180907</v>
      </c>
      <c r="B284" s="8">
        <f t="shared" si="156"/>
        <v>1809.5416666669933</v>
      </c>
      <c r="C284" s="9">
        <v>-5.1597199999999996E-3</v>
      </c>
      <c r="D284" s="9">
        <v>-1.052632E-2</v>
      </c>
      <c r="E284" s="9">
        <v>5.3665900000000001E-3</v>
      </c>
      <c r="H284" s="11">
        <f t="shared" si="157"/>
        <v>2.643628849570852</v>
      </c>
      <c r="L284" s="31">
        <f t="shared" si="152"/>
        <v>1809.5416666669933</v>
      </c>
      <c r="M284" s="30">
        <f t="shared" si="155"/>
        <v>2.643628849570852</v>
      </c>
      <c r="P284" s="47">
        <f t="shared" si="158"/>
        <v>1850.239671668862</v>
      </c>
      <c r="Q284" s="47">
        <f t="shared" si="159"/>
        <v>1850.3575443219152</v>
      </c>
      <c r="R284" s="47">
        <f t="shared" si="153"/>
        <v>2.3880198935393078</v>
      </c>
      <c r="S284" s="47">
        <f t="shared" si="162"/>
        <v>2.4551466078320794</v>
      </c>
      <c r="T284" s="88">
        <f t="shared" si="163"/>
        <v>-2.734122438091191</v>
      </c>
      <c r="U284" s="48"/>
      <c r="V284" s="33"/>
      <c r="W284" s="33"/>
      <c r="X284" s="35">
        <f t="shared" si="149"/>
        <v>8</v>
      </c>
      <c r="Y284" s="61" t="str">
        <f t="shared" si="150"/>
        <v xml:space="preserve"> </v>
      </c>
      <c r="Z284" s="61">
        <f t="shared" si="151"/>
        <v>6.5666037847999625</v>
      </c>
      <c r="AA284" s="68"/>
      <c r="AB284" s="61">
        <f t="shared" si="168"/>
        <v>0.68581199383579716</v>
      </c>
      <c r="AC284" s="61">
        <f t="shared" si="169"/>
        <v>-0.432</v>
      </c>
      <c r="AD284" s="61"/>
      <c r="AE284" s="84"/>
      <c r="AF284" s="61"/>
      <c r="AG284" s="44"/>
      <c r="AI284" s="47">
        <f t="shared" si="160"/>
        <v>1976.5991560065863</v>
      </c>
      <c r="AJ284" s="47">
        <f t="shared" si="161"/>
        <v>1976.9527739657456</v>
      </c>
      <c r="AK284" s="47">
        <f t="shared" si="154"/>
        <v>102.14666666666666</v>
      </c>
      <c r="AL284" s="47">
        <f t="shared" si="164"/>
        <v>95.178966049382723</v>
      </c>
      <c r="AM284" s="88">
        <f t="shared" si="165"/>
        <v>7.3206307091724598</v>
      </c>
      <c r="AN284" s="48"/>
      <c r="AQ284" s="35">
        <f t="shared" si="146"/>
        <v>8</v>
      </c>
      <c r="AR284" s="61">
        <f t="shared" si="147"/>
        <v>7.3206307091724598</v>
      </c>
      <c r="AS284" s="61">
        <f t="shared" si="148"/>
        <v>7.3206307091724598</v>
      </c>
      <c r="AT284" s="68"/>
      <c r="AU284" s="61">
        <f t="shared" si="166"/>
        <v>-0.87552369345418002</v>
      </c>
      <c r="AV284" s="61">
        <f t="shared" si="167"/>
        <v>0.55000000000000004</v>
      </c>
      <c r="AW284" s="61"/>
      <c r="AX284" s="61"/>
      <c r="AY284" s="44"/>
    </row>
    <row r="285" spans="1:51" ht="14.1" customHeight="1">
      <c r="A285" s="7">
        <v>180908</v>
      </c>
      <c r="B285" s="8">
        <f t="shared" si="156"/>
        <v>1809.6250000003265</v>
      </c>
      <c r="C285" s="9">
        <v>3.0872999999999999E-3</v>
      </c>
      <c r="D285" s="9">
        <v>0</v>
      </c>
      <c r="E285" s="9">
        <v>3.0872999999999999E-3</v>
      </c>
      <c r="H285" s="11">
        <f t="shared" si="157"/>
        <v>2.643628849570852</v>
      </c>
      <c r="L285" s="31">
        <f t="shared" si="152"/>
        <v>1809.6250000003265</v>
      </c>
      <c r="M285" s="30">
        <f t="shared" si="155"/>
        <v>2.643628849570852</v>
      </c>
      <c r="P285" s="47">
        <f t="shared" si="158"/>
        <v>1850.4754169749681</v>
      </c>
      <c r="Q285" s="47">
        <f t="shared" si="159"/>
        <v>1850.5932896280212</v>
      </c>
      <c r="R285" s="47">
        <f t="shared" si="153"/>
        <v>2.3975339097518251</v>
      </c>
      <c r="S285" s="47">
        <f t="shared" si="162"/>
        <v>2.4805173316266433</v>
      </c>
      <c r="T285" s="88">
        <f t="shared" si="163"/>
        <v>-3.3454078637862317</v>
      </c>
      <c r="U285" s="48"/>
      <c r="V285" s="33"/>
      <c r="W285" s="33"/>
      <c r="X285" s="35">
        <f t="shared" si="149"/>
        <v>9</v>
      </c>
      <c r="Y285" s="61" t="str">
        <f t="shared" si="150"/>
        <v xml:space="preserve"> </v>
      </c>
      <c r="Z285" s="61">
        <f t="shared" si="151"/>
        <v>6.5666037847999625</v>
      </c>
      <c r="AA285" s="68"/>
      <c r="AB285" s="61">
        <f t="shared" si="168"/>
        <v>5.755530373877827E-2</v>
      </c>
      <c r="AC285" s="61">
        <f t="shared" si="169"/>
        <v>-0.432</v>
      </c>
      <c r="AD285" s="61"/>
      <c r="AE285" s="84"/>
      <c r="AF285" s="61"/>
      <c r="AG285" s="44"/>
      <c r="AI285" s="47">
        <f t="shared" si="160"/>
        <v>1977.3063919249046</v>
      </c>
      <c r="AJ285" s="47">
        <f t="shared" si="161"/>
        <v>1977.6600098840638</v>
      </c>
      <c r="AK285" s="47">
        <f t="shared" si="154"/>
        <v>96.377500000000012</v>
      </c>
      <c r="AL285" s="47">
        <f t="shared" si="164"/>
        <v>97.586805555555571</v>
      </c>
      <c r="AM285" s="88">
        <f t="shared" si="165"/>
        <v>-1.2392101049635285</v>
      </c>
      <c r="AN285" s="48"/>
      <c r="AQ285" s="35">
        <f t="shared" si="146"/>
        <v>9</v>
      </c>
      <c r="AR285" s="61" t="str">
        <f t="shared" si="147"/>
        <v xml:space="preserve"> </v>
      </c>
      <c r="AS285" s="61">
        <f t="shared" si="148"/>
        <v>7.3206307091724598</v>
      </c>
      <c r="AT285" s="68"/>
      <c r="AU285" s="61">
        <f t="shared" si="166"/>
        <v>-0.98126908427843718</v>
      </c>
      <c r="AV285" s="61">
        <f t="shared" si="167"/>
        <v>0.55000000000000004</v>
      </c>
      <c r="AW285" s="61"/>
      <c r="AX285" s="61"/>
      <c r="AY285" s="44"/>
    </row>
    <row r="286" spans="1:51" ht="14.1" customHeight="1">
      <c r="A286" s="7">
        <v>180909</v>
      </c>
      <c r="B286" s="8">
        <f t="shared" si="156"/>
        <v>1809.7083333336598</v>
      </c>
      <c r="C286" s="9">
        <v>3.9500000000000004E-3</v>
      </c>
      <c r="D286" s="9">
        <v>0</v>
      </c>
      <c r="E286" s="9">
        <v>3.9500000000000004E-3</v>
      </c>
      <c r="H286" s="11">
        <f t="shared" si="157"/>
        <v>2.643628849570852</v>
      </c>
      <c r="L286" s="31">
        <f t="shared" si="152"/>
        <v>1809.7083333336598</v>
      </c>
      <c r="M286" s="30">
        <f t="shared" si="155"/>
        <v>2.643628849570852</v>
      </c>
      <c r="P286" s="47">
        <f t="shared" si="158"/>
        <v>1850.7111622810742</v>
      </c>
      <c r="Q286" s="47">
        <f t="shared" si="159"/>
        <v>1850.8290349341273</v>
      </c>
      <c r="R286" s="47">
        <f t="shared" si="153"/>
        <v>2.5830573615103019</v>
      </c>
      <c r="S286" s="47">
        <f t="shared" si="162"/>
        <v>2.5037738290822626</v>
      </c>
      <c r="T286" s="88">
        <f t="shared" si="163"/>
        <v>3.1665612727128867</v>
      </c>
      <c r="U286" s="48"/>
      <c r="V286" s="33"/>
      <c r="W286" s="33"/>
      <c r="X286" s="35">
        <f t="shared" si="149"/>
        <v>1</v>
      </c>
      <c r="Y286" s="61" t="str">
        <f t="shared" si="150"/>
        <v xml:space="preserve"> </v>
      </c>
      <c r="Z286" s="61">
        <f t="shared" si="151"/>
        <v>6.5666037847999625</v>
      </c>
      <c r="AA286" s="68"/>
      <c r="AB286" s="61">
        <f t="shared" si="168"/>
        <v>-0.59763215263360525</v>
      </c>
      <c r="AC286" s="61">
        <f t="shared" si="169"/>
        <v>-0.432</v>
      </c>
      <c r="AD286" s="61"/>
      <c r="AE286" s="84"/>
      <c r="AF286" s="61"/>
      <c r="AG286" s="44"/>
      <c r="AI286" s="47">
        <f t="shared" si="160"/>
        <v>1978.0136278432228</v>
      </c>
      <c r="AJ286" s="47">
        <f t="shared" si="161"/>
        <v>1978.3672458023821</v>
      </c>
      <c r="AK286" s="47">
        <f t="shared" si="154"/>
        <v>95.734444444444435</v>
      </c>
      <c r="AL286" s="47">
        <f t="shared" si="164"/>
        <v>104.27050925925926</v>
      </c>
      <c r="AM286" s="88">
        <f t="shared" si="165"/>
        <v>-8.1864612299827435</v>
      </c>
      <c r="AN286" s="48"/>
      <c r="AQ286" s="35">
        <f t="shared" ref="AQ286:AQ330" si="170">IF(AQ285=9, 1, AQ285+1)</f>
        <v>1</v>
      </c>
      <c r="AR286" s="61" t="str">
        <f t="shared" ref="AR286:AR310" si="171">IF(AM286=AS286, AM286," ")</f>
        <v xml:space="preserve"> </v>
      </c>
      <c r="AS286" s="61">
        <f t="shared" ref="AS286:AS310" si="172">MAX(AM283:AM289)</f>
        <v>7.3206307091724598</v>
      </c>
      <c r="AT286" s="68"/>
      <c r="AU286" s="61">
        <f t="shared" si="166"/>
        <v>-0.62786776497773322</v>
      </c>
      <c r="AV286" s="61">
        <f t="shared" si="167"/>
        <v>0.55000000000000004</v>
      </c>
      <c r="AW286" s="61"/>
      <c r="AX286" s="61"/>
      <c r="AY286" s="44"/>
    </row>
    <row r="287" spans="1:51" ht="14.1" customHeight="1">
      <c r="A287" s="7">
        <v>180910</v>
      </c>
      <c r="B287" s="8">
        <f t="shared" si="156"/>
        <v>1809.791666666993</v>
      </c>
      <c r="C287" s="9">
        <v>4.9003700000000002E-3</v>
      </c>
      <c r="D287" s="9">
        <v>0</v>
      </c>
      <c r="E287" s="9">
        <v>4.9003700000000002E-3</v>
      </c>
      <c r="H287" s="11">
        <f t="shared" si="157"/>
        <v>2.643628849570852</v>
      </c>
      <c r="L287" s="31">
        <f t="shared" si="152"/>
        <v>1809.791666666993</v>
      </c>
      <c r="M287" s="30">
        <f t="shared" si="155"/>
        <v>2.643628849570852</v>
      </c>
      <c r="P287" s="47">
        <f t="shared" si="158"/>
        <v>1850.9469075871802</v>
      </c>
      <c r="Q287" s="47">
        <f t="shared" si="159"/>
        <v>1851.0647802402334</v>
      </c>
      <c r="R287" s="47">
        <f t="shared" si="153"/>
        <v>2.701982636933121</v>
      </c>
      <c r="S287" s="47">
        <f t="shared" si="162"/>
        <v>2.5354872361227638</v>
      </c>
      <c r="T287" s="88">
        <f t="shared" si="163"/>
        <v>6.5666037847999625</v>
      </c>
      <c r="U287" s="48"/>
      <c r="V287" s="33"/>
      <c r="W287" s="33"/>
      <c r="X287" s="35">
        <f t="shared" si="149"/>
        <v>2</v>
      </c>
      <c r="Y287" s="61">
        <f t="shared" si="150"/>
        <v>6.5666037847999625</v>
      </c>
      <c r="Z287" s="61">
        <f t="shared" si="151"/>
        <v>6.5666037847999625</v>
      </c>
      <c r="AA287" s="68"/>
      <c r="AB287" s="61">
        <f t="shared" si="168"/>
        <v>-0.97318088284720228</v>
      </c>
      <c r="AC287" s="61">
        <f t="shared" si="169"/>
        <v>-0.432</v>
      </c>
      <c r="AD287" s="61"/>
      <c r="AE287" s="84"/>
      <c r="AF287" s="61"/>
      <c r="AG287" s="44"/>
      <c r="AI287" s="47">
        <f t="shared" si="160"/>
        <v>1978.7208637615411</v>
      </c>
      <c r="AJ287" s="47">
        <f t="shared" si="161"/>
        <v>1979.0744817207003</v>
      </c>
      <c r="AK287" s="47">
        <f t="shared" si="154"/>
        <v>97.825000000000017</v>
      </c>
      <c r="AL287" s="47">
        <f t="shared" si="164"/>
        <v>107.70080246913579</v>
      </c>
      <c r="AM287" s="88">
        <f t="shared" si="165"/>
        <v>-9.1696647032559646</v>
      </c>
      <c r="AN287" s="48"/>
      <c r="AQ287" s="35">
        <f t="shared" si="170"/>
        <v>2</v>
      </c>
      <c r="AR287" s="61" t="str">
        <f t="shared" si="171"/>
        <v xml:space="preserve"> </v>
      </c>
      <c r="AS287" s="61">
        <f t="shared" si="172"/>
        <v>7.9612487609392213</v>
      </c>
      <c r="AT287" s="68"/>
      <c r="AU287" s="61">
        <f t="shared" si="166"/>
        <v>1.9319859528972087E-2</v>
      </c>
      <c r="AV287" s="61">
        <f t="shared" si="167"/>
        <v>0.55000000000000004</v>
      </c>
      <c r="AW287" s="61"/>
      <c r="AX287" s="61"/>
      <c r="AY287" s="44"/>
    </row>
    <row r="288" spans="1:51" ht="14.1" customHeight="1">
      <c r="A288" s="7">
        <v>180911</v>
      </c>
      <c r="B288" s="8">
        <f t="shared" si="156"/>
        <v>1809.8750000003263</v>
      </c>
      <c r="C288" s="9">
        <v>1.363955E-2</v>
      </c>
      <c r="D288" s="9">
        <v>1.06383E-2</v>
      </c>
      <c r="E288" s="9">
        <v>3.00125E-3</v>
      </c>
      <c r="H288" s="11">
        <f t="shared" si="157"/>
        <v>2.6717525663612416</v>
      </c>
      <c r="L288" s="31">
        <f t="shared" si="152"/>
        <v>1809.8750000003263</v>
      </c>
      <c r="M288" s="30">
        <f t="shared" si="155"/>
        <v>2.6717525663612416</v>
      </c>
      <c r="P288" s="47">
        <f t="shared" si="158"/>
        <v>1851.1826528932863</v>
      </c>
      <c r="Q288" s="47">
        <f t="shared" si="159"/>
        <v>1851.3005255463395</v>
      </c>
      <c r="R288" s="47">
        <f t="shared" si="153"/>
        <v>2.7114966532306823</v>
      </c>
      <c r="S288" s="47">
        <f t="shared" si="162"/>
        <v>2.5820002368154524</v>
      </c>
      <c r="T288" s="88">
        <f t="shared" si="163"/>
        <v>5.0153526157281192</v>
      </c>
      <c r="U288" s="48"/>
      <c r="V288" s="33"/>
      <c r="W288" s="33"/>
      <c r="X288" s="35">
        <f t="shared" si="149"/>
        <v>3</v>
      </c>
      <c r="Y288" s="61" t="str">
        <f t="shared" si="150"/>
        <v xml:space="preserve"> </v>
      </c>
      <c r="Z288" s="61">
        <f t="shared" si="151"/>
        <v>6.5666037847999625</v>
      </c>
      <c r="AA288" s="68"/>
      <c r="AB288" s="61">
        <f t="shared" si="168"/>
        <v>-0.89336746227585451</v>
      </c>
      <c r="AC288" s="61">
        <f t="shared" si="169"/>
        <v>-0.432</v>
      </c>
      <c r="AD288" s="61"/>
      <c r="AE288" s="84"/>
      <c r="AF288" s="61"/>
      <c r="AG288" s="44"/>
      <c r="AI288" s="47">
        <f t="shared" si="160"/>
        <v>1979.4280996798593</v>
      </c>
      <c r="AJ288" s="47">
        <f t="shared" si="161"/>
        <v>1979.7817176390186</v>
      </c>
      <c r="AK288" s="47">
        <f t="shared" si="154"/>
        <v>107.67777777777776</v>
      </c>
      <c r="AL288" s="47">
        <f t="shared" si="164"/>
        <v>110.10063271604938</v>
      </c>
      <c r="AM288" s="88">
        <f t="shared" si="165"/>
        <v>-2.2005822114757323</v>
      </c>
      <c r="AN288" s="48"/>
      <c r="AQ288" s="35">
        <f t="shared" si="170"/>
        <v>3</v>
      </c>
      <c r="AR288" s="61" t="str">
        <f t="shared" si="171"/>
        <v xml:space="preserve"> </v>
      </c>
      <c r="AS288" s="61">
        <f t="shared" si="172"/>
        <v>7.9612487609392213</v>
      </c>
      <c r="AT288" s="68"/>
      <c r="AU288" s="61">
        <f t="shared" si="166"/>
        <v>0.65746750704574763</v>
      </c>
      <c r="AV288" s="61">
        <f t="shared" si="167"/>
        <v>0.55000000000000004</v>
      </c>
      <c r="AW288" s="61"/>
      <c r="AX288" s="61"/>
      <c r="AY288" s="44"/>
    </row>
    <row r="289" spans="1:51" ht="14.1" customHeight="1">
      <c r="A289" s="7">
        <v>180912</v>
      </c>
      <c r="B289" s="8">
        <f t="shared" si="156"/>
        <v>1809.9583333336595</v>
      </c>
      <c r="C289" s="9">
        <v>5.4065299999999997E-3</v>
      </c>
      <c r="D289" s="9">
        <v>0</v>
      </c>
      <c r="E289" s="9">
        <v>5.4065299999999997E-3</v>
      </c>
      <c r="H289" s="11">
        <f t="shared" si="157"/>
        <v>2.6717525663612416</v>
      </c>
      <c r="L289" s="31">
        <f t="shared" si="152"/>
        <v>1809.9583333336595</v>
      </c>
      <c r="M289" s="30">
        <f t="shared" si="155"/>
        <v>2.6717525663612416</v>
      </c>
      <c r="P289" s="47">
        <f t="shared" si="158"/>
        <v>1851.4183981993924</v>
      </c>
      <c r="Q289" s="47">
        <f t="shared" si="159"/>
        <v>1851.5362708524456</v>
      </c>
      <c r="R289" s="47">
        <f t="shared" si="153"/>
        <v>2.6258704509254867</v>
      </c>
      <c r="S289" s="47">
        <f t="shared" si="162"/>
        <v>2.6285132367577853</v>
      </c>
      <c r="T289" s="88">
        <f t="shared" si="163"/>
        <v>-0.10054299119902632</v>
      </c>
      <c r="U289" s="48"/>
      <c r="V289" s="33"/>
      <c r="W289" s="33"/>
      <c r="X289" s="35">
        <f t="shared" si="149"/>
        <v>4</v>
      </c>
      <c r="Y289" s="61" t="str">
        <f t="shared" si="150"/>
        <v xml:space="preserve"> </v>
      </c>
      <c r="Z289" s="61">
        <f t="shared" si="151"/>
        <v>6.5666037847999625</v>
      </c>
      <c r="AA289" s="68"/>
      <c r="AB289" s="61">
        <f t="shared" si="168"/>
        <v>-0.39553747743220591</v>
      </c>
      <c r="AC289" s="61">
        <f t="shared" si="169"/>
        <v>-0.432</v>
      </c>
      <c r="AD289" s="61"/>
      <c r="AE289" s="84"/>
      <c r="AF289" s="61"/>
      <c r="AG289" s="44"/>
      <c r="AI289" s="47">
        <f t="shared" si="160"/>
        <v>1980.1353355981776</v>
      </c>
      <c r="AJ289" s="47">
        <f t="shared" si="161"/>
        <v>1980.4889535573368</v>
      </c>
      <c r="AK289" s="47">
        <f t="shared" si="154"/>
        <v>116.355</v>
      </c>
      <c r="AL289" s="47">
        <f t="shared" si="164"/>
        <v>116.35850308641973</v>
      </c>
      <c r="AM289" s="88">
        <f t="shared" si="165"/>
        <v>-3.0105977017691465E-3</v>
      </c>
      <c r="AN289" s="48"/>
      <c r="AQ289" s="35">
        <f t="shared" si="170"/>
        <v>4</v>
      </c>
      <c r="AR289" s="61" t="str">
        <f t="shared" si="171"/>
        <v xml:space="preserve"> </v>
      </c>
      <c r="AS289" s="61">
        <f t="shared" si="172"/>
        <v>7.9612487609392213</v>
      </c>
      <c r="AT289" s="68"/>
      <c r="AU289" s="61">
        <f t="shared" si="166"/>
        <v>0.98797880107841218</v>
      </c>
      <c r="AV289" s="61">
        <f t="shared" si="167"/>
        <v>0.55000000000000004</v>
      </c>
      <c r="AW289" s="61"/>
      <c r="AX289" s="61"/>
      <c r="AY289" s="44"/>
    </row>
    <row r="290" spans="1:51" ht="14.1" customHeight="1">
      <c r="A290" s="7">
        <v>181001</v>
      </c>
      <c r="B290" s="8">
        <f t="shared" si="156"/>
        <v>1810.0416666669928</v>
      </c>
      <c r="C290" s="9">
        <v>-5.47687E-3</v>
      </c>
      <c r="D290" s="9">
        <v>-1.052632E-2</v>
      </c>
      <c r="E290" s="9">
        <v>5.0494399999999997E-3</v>
      </c>
      <c r="H290" s="11">
        <f t="shared" si="157"/>
        <v>2.6436288438869018</v>
      </c>
      <c r="L290" s="31">
        <f t="shared" si="152"/>
        <v>1810.0416666669928</v>
      </c>
      <c r="M290" s="30">
        <f t="shared" si="155"/>
        <v>2.6436288438869018</v>
      </c>
      <c r="P290" s="47">
        <f t="shared" si="158"/>
        <v>1851.6541435054985</v>
      </c>
      <c r="Q290" s="47">
        <f t="shared" si="159"/>
        <v>1851.7720161585517</v>
      </c>
      <c r="R290" s="47">
        <f t="shared" si="153"/>
        <v>2.5497582609545195</v>
      </c>
      <c r="S290" s="47">
        <f t="shared" si="162"/>
        <v>2.6855973739667061</v>
      </c>
      <c r="T290" s="88">
        <f t="shared" si="163"/>
        <v>-5.0580594965189523</v>
      </c>
      <c r="U290" s="48"/>
      <c r="V290" s="33"/>
      <c r="W290" s="33"/>
      <c r="X290" s="35">
        <f t="shared" ref="X290:X353" si="173">IF(X289=9, 1, X289+1)</f>
        <v>5</v>
      </c>
      <c r="Y290" s="61" t="str">
        <f t="shared" ref="Y290:Y353" si="174">IF(T290=Z290, T290," ")</f>
        <v xml:space="preserve"> </v>
      </c>
      <c r="Z290" s="61">
        <f t="shared" ref="Z290:Z353" si="175">MAX(T287:T293)</f>
        <v>6.5666037847999625</v>
      </c>
      <c r="AA290" s="68"/>
      <c r="AB290" s="61">
        <f t="shared" si="168"/>
        <v>0.28736888901128788</v>
      </c>
      <c r="AC290" s="61">
        <f t="shared" si="169"/>
        <v>-0.432</v>
      </c>
      <c r="AD290" s="61"/>
      <c r="AE290" s="84"/>
      <c r="AF290" s="61"/>
      <c r="AG290" s="44"/>
      <c r="AI290" s="47">
        <f t="shared" si="160"/>
        <v>1980.8425715164958</v>
      </c>
      <c r="AJ290" s="47">
        <f t="shared" si="161"/>
        <v>1981.196189475655</v>
      </c>
      <c r="AK290" s="47">
        <f t="shared" si="154"/>
        <v>133.40333333333334</v>
      </c>
      <c r="AL290" s="47">
        <f t="shared" si="164"/>
        <v>123.5659413580247</v>
      </c>
      <c r="AM290" s="88">
        <f t="shared" si="165"/>
        <v>7.9612487609392213</v>
      </c>
      <c r="AN290" s="48"/>
      <c r="AQ290" s="35">
        <f t="shared" si="170"/>
        <v>5</v>
      </c>
      <c r="AR290" s="61">
        <f t="shared" si="171"/>
        <v>7.9612487609392213</v>
      </c>
      <c r="AS290" s="61">
        <f t="shared" si="172"/>
        <v>7.9612487609392213</v>
      </c>
      <c r="AT290" s="68"/>
      <c r="AU290" s="61">
        <f t="shared" si="166"/>
        <v>0.8562038339252116</v>
      </c>
      <c r="AV290" s="61">
        <f t="shared" si="167"/>
        <v>0.55000000000000004</v>
      </c>
      <c r="AW290" s="61"/>
      <c r="AX290" s="61"/>
      <c r="AY290" s="44"/>
    </row>
    <row r="291" spans="1:51" ht="14.1" customHeight="1">
      <c r="A291" s="7">
        <v>181002</v>
      </c>
      <c r="B291" s="8">
        <f t="shared" si="156"/>
        <v>1810.1250000003261</v>
      </c>
      <c r="C291" s="9">
        <v>3.24778E-3</v>
      </c>
      <c r="D291" s="9">
        <v>0</v>
      </c>
      <c r="E291" s="9">
        <v>3.24778E-3</v>
      </c>
      <c r="H291" s="11">
        <f t="shared" si="157"/>
        <v>2.6436288438869018</v>
      </c>
      <c r="L291" s="31">
        <f t="shared" si="152"/>
        <v>1810.1250000003261</v>
      </c>
      <c r="M291" s="30">
        <f t="shared" si="155"/>
        <v>2.6436288438869018</v>
      </c>
      <c r="P291" s="47">
        <f t="shared" si="158"/>
        <v>1851.8898888116046</v>
      </c>
      <c r="Q291" s="47">
        <f t="shared" si="159"/>
        <v>1852.0077614646577</v>
      </c>
      <c r="R291" s="47">
        <f t="shared" si="153"/>
        <v>2.5687863004002098</v>
      </c>
      <c r="S291" s="47">
        <f t="shared" si="162"/>
        <v>2.737924498027283</v>
      </c>
      <c r="T291" s="88">
        <f t="shared" si="163"/>
        <v>-6.1776063492232858</v>
      </c>
      <c r="U291" s="48"/>
      <c r="V291" s="33"/>
      <c r="W291" s="33"/>
      <c r="X291" s="35">
        <f t="shared" si="173"/>
        <v>6</v>
      </c>
      <c r="Y291" s="61" t="str">
        <f t="shared" si="174"/>
        <v xml:space="preserve"> </v>
      </c>
      <c r="Z291" s="61">
        <f t="shared" si="175"/>
        <v>5.0153526157281192</v>
      </c>
      <c r="AA291" s="68"/>
      <c r="AB291" s="61">
        <f t="shared" si="168"/>
        <v>0.83581215853700652</v>
      </c>
      <c r="AC291" s="61">
        <f t="shared" si="169"/>
        <v>-0.432</v>
      </c>
      <c r="AD291" s="61"/>
      <c r="AE291" s="84"/>
      <c r="AF291" s="61"/>
      <c r="AG291" s="44"/>
      <c r="AI291" s="47">
        <f t="shared" si="160"/>
        <v>1981.5498074348141</v>
      </c>
      <c r="AJ291" s="47">
        <f t="shared" si="161"/>
        <v>1981.9034253939733</v>
      </c>
      <c r="AK291" s="47">
        <f t="shared" si="154"/>
        <v>119.40375</v>
      </c>
      <c r="AL291" s="47">
        <f t="shared" si="164"/>
        <v>131.16711419753085</v>
      </c>
      <c r="AM291" s="88">
        <f t="shared" si="165"/>
        <v>-8.9682267308373032</v>
      </c>
      <c r="AN291" s="48"/>
      <c r="AQ291" s="35">
        <f t="shared" si="170"/>
        <v>6</v>
      </c>
      <c r="AR291" s="61" t="str">
        <f t="shared" si="171"/>
        <v xml:space="preserve"> </v>
      </c>
      <c r="AS291" s="61">
        <f t="shared" si="172"/>
        <v>7.9612487609392213</v>
      </c>
      <c r="AT291" s="68"/>
      <c r="AU291" s="61">
        <f t="shared" si="166"/>
        <v>0.32380157723275704</v>
      </c>
      <c r="AV291" s="61">
        <f t="shared" si="167"/>
        <v>0.55000000000000004</v>
      </c>
      <c r="AW291" s="61"/>
      <c r="AX291" s="61"/>
      <c r="AY291" s="44"/>
    </row>
    <row r="292" spans="1:51" ht="14.1" customHeight="1">
      <c r="A292" s="7">
        <v>181003</v>
      </c>
      <c r="B292" s="8">
        <f t="shared" si="156"/>
        <v>1810.2083333336593</v>
      </c>
      <c r="C292" s="9">
        <v>-1.7104020000000001E-2</v>
      </c>
      <c r="D292" s="9">
        <v>-2.12766E-2</v>
      </c>
      <c r="E292" s="9">
        <v>4.1725800000000004E-3</v>
      </c>
      <c r="H292" s="11">
        <f t="shared" si="157"/>
        <v>2.5873814104270578</v>
      </c>
      <c r="L292" s="31">
        <f t="shared" si="152"/>
        <v>1810.2083333336593</v>
      </c>
      <c r="M292" s="30">
        <f t="shared" si="155"/>
        <v>2.5873814104270578</v>
      </c>
      <c r="P292" s="47">
        <f t="shared" si="158"/>
        <v>1852.1256341177107</v>
      </c>
      <c r="Q292" s="47">
        <f t="shared" si="159"/>
        <v>1852.2435067707638</v>
      </c>
      <c r="R292" s="47">
        <f t="shared" si="153"/>
        <v>2.7114966640936178</v>
      </c>
      <c r="S292" s="47">
        <f t="shared" si="162"/>
        <v>2.7643523378732895</v>
      </c>
      <c r="T292" s="88">
        <f t="shared" si="163"/>
        <v>-1.9120454746494264</v>
      </c>
      <c r="U292" s="48"/>
      <c r="V292" s="33"/>
      <c r="W292" s="33"/>
      <c r="X292" s="35">
        <f t="shared" si="173"/>
        <v>7</v>
      </c>
      <c r="Y292" s="61" t="str">
        <f t="shared" si="174"/>
        <v xml:space="preserve"> </v>
      </c>
      <c r="Z292" s="61">
        <f t="shared" si="175"/>
        <v>7.9394729491463867</v>
      </c>
      <c r="AA292" s="68"/>
      <c r="AB292" s="61">
        <f t="shared" si="168"/>
        <v>0.99316963006583259</v>
      </c>
      <c r="AC292" s="61">
        <f t="shared" si="169"/>
        <v>-0.432</v>
      </c>
      <c r="AD292" s="61"/>
      <c r="AE292" s="84"/>
      <c r="AF292" s="61"/>
      <c r="AG292" s="44"/>
      <c r="AI292" s="47">
        <f t="shared" si="160"/>
        <v>1982.2570433531323</v>
      </c>
      <c r="AJ292" s="47">
        <f t="shared" si="161"/>
        <v>1982.6106613122915</v>
      </c>
      <c r="AK292" s="47">
        <f t="shared" si="154"/>
        <v>121.98222222222222</v>
      </c>
      <c r="AL292" s="47">
        <f t="shared" si="164"/>
        <v>140.97075617283951</v>
      </c>
      <c r="AM292" s="88">
        <f t="shared" si="165"/>
        <v>-13.469839040471687</v>
      </c>
      <c r="AN292" s="48"/>
      <c r="AQ292" s="35">
        <f t="shared" si="170"/>
        <v>7</v>
      </c>
      <c r="AR292" s="61" t="str">
        <f t="shared" si="171"/>
        <v xml:space="preserve"> </v>
      </c>
      <c r="AS292" s="61">
        <f t="shared" si="172"/>
        <v>7.9612487609392213</v>
      </c>
      <c r="AT292" s="68"/>
      <c r="AU292" s="61">
        <f t="shared" si="166"/>
        <v>-0.36011103610058082</v>
      </c>
      <c r="AV292" s="61">
        <f t="shared" si="167"/>
        <v>0.55000000000000004</v>
      </c>
      <c r="AW292" s="61"/>
      <c r="AX292" s="61"/>
      <c r="AY292" s="44"/>
    </row>
    <row r="293" spans="1:51" ht="14.1" customHeight="1">
      <c r="A293" s="7">
        <v>181004</v>
      </c>
      <c r="B293" s="8">
        <f t="shared" si="156"/>
        <v>1810.2916666669926</v>
      </c>
      <c r="C293" s="9">
        <v>1.5419510000000001E-2</v>
      </c>
      <c r="D293" s="9">
        <v>1.086957E-2</v>
      </c>
      <c r="E293" s="9">
        <v>4.5499499999999997E-3</v>
      </c>
      <c r="H293" s="11">
        <f t="shared" si="157"/>
        <v>2.6155051337843935</v>
      </c>
      <c r="L293" s="31">
        <f t="shared" si="152"/>
        <v>1810.2916666669926</v>
      </c>
      <c r="M293" s="30">
        <f t="shared" si="155"/>
        <v>2.6155051337843935</v>
      </c>
      <c r="P293" s="47">
        <f t="shared" si="158"/>
        <v>1852.3613794238167</v>
      </c>
      <c r="Q293" s="47">
        <f t="shared" si="159"/>
        <v>1852.4792520768699</v>
      </c>
      <c r="R293" s="47">
        <f t="shared" si="153"/>
        <v>2.8066368930203023</v>
      </c>
      <c r="S293" s="47">
        <f t="shared" si="162"/>
        <v>2.7944800748873053</v>
      </c>
      <c r="T293" s="88">
        <f t="shared" si="163"/>
        <v>0.43502969451256757</v>
      </c>
      <c r="U293" s="48"/>
      <c r="V293" s="33"/>
      <c r="W293" s="33"/>
      <c r="X293" s="35">
        <f t="shared" si="173"/>
        <v>8</v>
      </c>
      <c r="Y293" s="61" t="str">
        <f t="shared" si="174"/>
        <v xml:space="preserve"> </v>
      </c>
      <c r="Z293" s="61">
        <f t="shared" si="175"/>
        <v>7.9394729491463867</v>
      </c>
      <c r="AA293" s="68"/>
      <c r="AB293" s="61">
        <f t="shared" si="168"/>
        <v>0.68581199383593694</v>
      </c>
      <c r="AC293" s="61">
        <f t="shared" si="169"/>
        <v>-0.432</v>
      </c>
      <c r="AD293" s="61"/>
      <c r="AE293" s="84"/>
      <c r="AF293" s="61"/>
      <c r="AG293" s="44"/>
      <c r="AI293" s="47">
        <f t="shared" si="160"/>
        <v>1982.9642792714506</v>
      </c>
      <c r="AJ293" s="47">
        <f t="shared" si="161"/>
        <v>1983.3178972306098</v>
      </c>
      <c r="AK293" s="47">
        <f t="shared" si="154"/>
        <v>158.4675</v>
      </c>
      <c r="AL293" s="47">
        <f t="shared" si="164"/>
        <v>154.35044753086422</v>
      </c>
      <c r="AM293" s="88">
        <f t="shared" si="165"/>
        <v>2.6673408046403724</v>
      </c>
      <c r="AN293" s="48"/>
      <c r="AQ293" s="35">
        <f t="shared" si="170"/>
        <v>8</v>
      </c>
      <c r="AR293" s="61" t="str">
        <f t="shared" si="171"/>
        <v xml:space="preserve"> </v>
      </c>
      <c r="AS293" s="61">
        <f t="shared" si="172"/>
        <v>7.9612487609392213</v>
      </c>
      <c r="AT293" s="68"/>
      <c r="AU293" s="61">
        <f t="shared" si="166"/>
        <v>-0.87552369345409575</v>
      </c>
      <c r="AV293" s="61">
        <f t="shared" si="167"/>
        <v>0.55000000000000004</v>
      </c>
      <c r="AW293" s="61"/>
      <c r="AX293" s="61"/>
      <c r="AY293" s="44"/>
    </row>
    <row r="294" spans="1:51" ht="14.1" customHeight="1">
      <c r="A294" s="7">
        <v>181005</v>
      </c>
      <c r="B294" s="8">
        <f t="shared" si="156"/>
        <v>1810.3750000003258</v>
      </c>
      <c r="C294" s="9">
        <v>3.3329499999999999E-3</v>
      </c>
      <c r="D294" s="9">
        <v>0</v>
      </c>
      <c r="E294" s="9">
        <v>3.3329499999999999E-3</v>
      </c>
      <c r="H294" s="11">
        <f t="shared" si="157"/>
        <v>2.6155051337843935</v>
      </c>
      <c r="L294" s="31">
        <f t="shared" si="152"/>
        <v>1810.3750000003258</v>
      </c>
      <c r="M294" s="30">
        <f t="shared" si="155"/>
        <v>2.6155051337843935</v>
      </c>
      <c r="P294" s="47">
        <f t="shared" si="158"/>
        <v>1852.5971247299228</v>
      </c>
      <c r="Q294" s="47">
        <f t="shared" si="159"/>
        <v>1852.714997382976</v>
      </c>
      <c r="R294" s="47">
        <f t="shared" si="153"/>
        <v>2.9112911446321164</v>
      </c>
      <c r="S294" s="47">
        <f t="shared" si="162"/>
        <v>2.8166794600151546</v>
      </c>
      <c r="T294" s="88">
        <f t="shared" si="163"/>
        <v>3.3589794635862757</v>
      </c>
      <c r="U294" s="48"/>
      <c r="V294" s="33"/>
      <c r="W294" s="33"/>
      <c r="X294" s="35">
        <f t="shared" si="173"/>
        <v>9</v>
      </c>
      <c r="Y294" s="61" t="str">
        <f t="shared" si="174"/>
        <v xml:space="preserve"> </v>
      </c>
      <c r="Z294" s="61">
        <f t="shared" si="175"/>
        <v>7.9394729491463867</v>
      </c>
      <c r="AA294" s="68"/>
      <c r="AB294" s="61">
        <f t="shared" si="168"/>
        <v>5.755530373897004E-2</v>
      </c>
      <c r="AC294" s="61">
        <f t="shared" si="169"/>
        <v>-0.432</v>
      </c>
      <c r="AD294" s="61"/>
      <c r="AE294" s="84"/>
      <c r="AF294" s="61"/>
      <c r="AG294" s="44"/>
      <c r="AI294" s="47">
        <f t="shared" si="160"/>
        <v>1983.6715151897688</v>
      </c>
      <c r="AJ294" s="47">
        <f t="shared" si="161"/>
        <v>1984.025133148928</v>
      </c>
      <c r="AK294" s="47">
        <f t="shared" si="154"/>
        <v>161.24444444444444</v>
      </c>
      <c r="AL294" s="47">
        <f t="shared" si="164"/>
        <v>169.39461419753087</v>
      </c>
      <c r="AM294" s="88">
        <f t="shared" si="165"/>
        <v>-4.8113511705764944</v>
      </c>
      <c r="AN294" s="48"/>
      <c r="AQ294" s="35">
        <f t="shared" si="170"/>
        <v>9</v>
      </c>
      <c r="AR294" s="61" t="str">
        <f t="shared" si="171"/>
        <v xml:space="preserve"> </v>
      </c>
      <c r="AS294" s="61">
        <f t="shared" si="172"/>
        <v>3.2657075520373224</v>
      </c>
      <c r="AT294" s="68"/>
      <c r="AU294" s="61">
        <f t="shared" si="166"/>
        <v>-0.98126908427847137</v>
      </c>
      <c r="AV294" s="61">
        <f t="shared" si="167"/>
        <v>0.55000000000000004</v>
      </c>
      <c r="AW294" s="61"/>
      <c r="AX294" s="61"/>
      <c r="AY294" s="44"/>
    </row>
    <row r="295" spans="1:51" ht="14.1" customHeight="1">
      <c r="A295" s="7">
        <v>181006</v>
      </c>
      <c r="B295" s="8">
        <f t="shared" si="156"/>
        <v>1810.4583333336591</v>
      </c>
      <c r="C295" s="9">
        <v>1.5560859999999999E-2</v>
      </c>
      <c r="D295" s="9">
        <v>1.0752690000000001E-2</v>
      </c>
      <c r="E295" s="9">
        <v>4.8081699999999996E-3</v>
      </c>
      <c r="H295" s="11">
        <f t="shared" si="157"/>
        <v>2.6436288496813858</v>
      </c>
      <c r="L295" s="31">
        <f t="shared" si="152"/>
        <v>1810.4583333336591</v>
      </c>
      <c r="M295" s="30">
        <f t="shared" si="155"/>
        <v>2.6436288496813858</v>
      </c>
      <c r="P295" s="47">
        <f t="shared" si="158"/>
        <v>1852.8328700360289</v>
      </c>
      <c r="Q295" s="47">
        <f t="shared" si="159"/>
        <v>1852.9507426890821</v>
      </c>
      <c r="R295" s="47">
        <f t="shared" si="153"/>
        <v>3.054001478055492</v>
      </c>
      <c r="S295" s="47">
        <f t="shared" si="162"/>
        <v>2.8293648232786222</v>
      </c>
      <c r="T295" s="88">
        <f t="shared" si="163"/>
        <v>7.9394729491463867</v>
      </c>
      <c r="U295" s="48"/>
      <c r="V295" s="33"/>
      <c r="W295" s="33"/>
      <c r="X295" s="35">
        <f t="shared" si="173"/>
        <v>1</v>
      </c>
      <c r="Y295" s="61">
        <f t="shared" si="174"/>
        <v>7.9394729491463867</v>
      </c>
      <c r="Z295" s="61">
        <f t="shared" si="175"/>
        <v>7.9394729491463867</v>
      </c>
      <c r="AA295" s="68"/>
      <c r="AB295" s="61">
        <f t="shared" si="168"/>
        <v>-0.59763215263349689</v>
      </c>
      <c r="AC295" s="61">
        <f t="shared" si="169"/>
        <v>-0.432</v>
      </c>
      <c r="AD295" s="61"/>
      <c r="AE295" s="84"/>
      <c r="AF295" s="61"/>
      <c r="AG295" s="44"/>
      <c r="AI295" s="47">
        <f t="shared" si="160"/>
        <v>1984.378751108087</v>
      </c>
      <c r="AJ295" s="47">
        <f t="shared" si="161"/>
        <v>1984.7323690672463</v>
      </c>
      <c r="AK295" s="47">
        <f t="shared" si="154"/>
        <v>164.14500000000004</v>
      </c>
      <c r="AL295" s="47">
        <f t="shared" si="164"/>
        <v>186.99844135802471</v>
      </c>
      <c r="AM295" s="88">
        <f t="shared" si="165"/>
        <v>-12.221193498757444</v>
      </c>
      <c r="AN295" s="48"/>
      <c r="AQ295" s="35">
        <f t="shared" si="170"/>
        <v>1</v>
      </c>
      <c r="AR295" s="61" t="str">
        <f t="shared" si="171"/>
        <v xml:space="preserve"> </v>
      </c>
      <c r="AS295" s="61">
        <f t="shared" si="172"/>
        <v>4.409456317671312</v>
      </c>
      <c r="AT295" s="68"/>
      <c r="AU295" s="61">
        <f t="shared" si="166"/>
        <v>-0.62786776497786889</v>
      </c>
      <c r="AV295" s="61">
        <f t="shared" si="167"/>
        <v>0.55000000000000004</v>
      </c>
      <c r="AW295" s="61"/>
      <c r="AX295" s="61"/>
      <c r="AY295" s="44"/>
    </row>
    <row r="296" spans="1:51" ht="14.1" customHeight="1">
      <c r="A296" s="7">
        <v>181007</v>
      </c>
      <c r="B296" s="8">
        <f t="shared" si="156"/>
        <v>1810.5416666669923</v>
      </c>
      <c r="C296" s="9">
        <v>5.2828900000000002E-3</v>
      </c>
      <c r="D296" s="9">
        <v>0</v>
      </c>
      <c r="E296" s="9">
        <v>5.2828900000000002E-3</v>
      </c>
      <c r="H296" s="11">
        <f t="shared" si="157"/>
        <v>2.6436288496813858</v>
      </c>
      <c r="L296" s="31">
        <f t="shared" si="152"/>
        <v>1810.5416666669923</v>
      </c>
      <c r="M296" s="30">
        <f t="shared" si="155"/>
        <v>2.6436288496813858</v>
      </c>
      <c r="P296" s="47">
        <f t="shared" si="158"/>
        <v>1853.068615342135</v>
      </c>
      <c r="Q296" s="47">
        <f t="shared" si="159"/>
        <v>1853.1864879951881</v>
      </c>
      <c r="R296" s="47">
        <f t="shared" si="153"/>
        <v>2.9398331955471817</v>
      </c>
      <c r="S296" s="47">
        <f t="shared" si="162"/>
        <v>2.8462786444004697</v>
      </c>
      <c r="T296" s="88">
        <f t="shared" si="163"/>
        <v>3.2869076726118607</v>
      </c>
      <c r="U296" s="48"/>
      <c r="V296" s="33"/>
      <c r="W296" s="33"/>
      <c r="X296" s="35">
        <f t="shared" si="173"/>
        <v>2</v>
      </c>
      <c r="Y296" s="61" t="str">
        <f t="shared" si="174"/>
        <v xml:space="preserve"> </v>
      </c>
      <c r="Z296" s="61">
        <f t="shared" si="175"/>
        <v>7.9394729491463867</v>
      </c>
      <c r="AA296" s="68"/>
      <c r="AB296" s="61">
        <f t="shared" si="168"/>
        <v>-0.97318088284717119</v>
      </c>
      <c r="AC296" s="61">
        <f t="shared" si="169"/>
        <v>-0.432</v>
      </c>
      <c r="AD296" s="61"/>
      <c r="AE296" s="84"/>
      <c r="AF296" s="61"/>
      <c r="AG296" s="44"/>
      <c r="AI296" s="47">
        <f t="shared" si="160"/>
        <v>1985.0859870264053</v>
      </c>
      <c r="AJ296" s="47">
        <f t="shared" si="161"/>
        <v>1985.4396049855645</v>
      </c>
      <c r="AK296" s="47">
        <f t="shared" si="154"/>
        <v>186.05777777777774</v>
      </c>
      <c r="AL296" s="47">
        <f t="shared" si="164"/>
        <v>202.89621913580245</v>
      </c>
      <c r="AM296" s="88">
        <f t="shared" si="165"/>
        <v>-8.2990414655062743</v>
      </c>
      <c r="AN296" s="48"/>
      <c r="AQ296" s="35">
        <f t="shared" si="170"/>
        <v>2</v>
      </c>
      <c r="AR296" s="61" t="str">
        <f t="shared" si="171"/>
        <v xml:space="preserve"> </v>
      </c>
      <c r="AS296" s="61">
        <f t="shared" si="172"/>
        <v>11.951479669514109</v>
      </c>
      <c r="AT296" s="68"/>
      <c r="AU296" s="61">
        <f t="shared" si="166"/>
        <v>1.9319859528794239E-2</v>
      </c>
      <c r="AV296" s="61">
        <f t="shared" si="167"/>
        <v>0.55000000000000004</v>
      </c>
      <c r="AW296" s="61"/>
      <c r="AX296" s="61"/>
      <c r="AY296" s="44"/>
    </row>
    <row r="297" spans="1:51" ht="14.1" customHeight="1">
      <c r="A297" s="7">
        <v>181008</v>
      </c>
      <c r="B297" s="8">
        <f t="shared" si="156"/>
        <v>1810.6250000003256</v>
      </c>
      <c r="C297" s="9">
        <v>3.1407800000000001E-3</v>
      </c>
      <c r="D297" s="9">
        <v>0</v>
      </c>
      <c r="E297" s="9">
        <v>3.1407800000000001E-3</v>
      </c>
      <c r="H297" s="11">
        <f t="shared" si="157"/>
        <v>2.6436288496813858</v>
      </c>
      <c r="L297" s="31">
        <f t="shared" si="152"/>
        <v>1810.6250000003256</v>
      </c>
      <c r="M297" s="30">
        <f t="shared" si="155"/>
        <v>2.6436288496813858</v>
      </c>
      <c r="P297" s="47">
        <f t="shared" si="158"/>
        <v>1853.3043606482411</v>
      </c>
      <c r="Q297" s="47">
        <f t="shared" si="159"/>
        <v>1853.4222333012942</v>
      </c>
      <c r="R297" s="47">
        <f t="shared" si="153"/>
        <v>2.9826462863568253</v>
      </c>
      <c r="S297" s="47">
        <f t="shared" si="162"/>
        <v>2.8431073043175319</v>
      </c>
      <c r="T297" s="88">
        <f t="shared" si="163"/>
        <v>4.9079745188438828</v>
      </c>
      <c r="U297" s="48"/>
      <c r="V297" s="33"/>
      <c r="W297" s="33"/>
      <c r="X297" s="35">
        <f t="shared" si="173"/>
        <v>3</v>
      </c>
      <c r="Y297" s="61" t="str">
        <f t="shared" si="174"/>
        <v xml:space="preserve"> </v>
      </c>
      <c r="Z297" s="61">
        <f t="shared" si="175"/>
        <v>7.9394729491463867</v>
      </c>
      <c r="AA297" s="68"/>
      <c r="AB297" s="61">
        <f t="shared" si="168"/>
        <v>-0.89336746227594088</v>
      </c>
      <c r="AC297" s="61">
        <f t="shared" si="169"/>
        <v>-0.432</v>
      </c>
      <c r="AD297" s="61"/>
      <c r="AE297" s="84"/>
      <c r="AF297" s="61"/>
      <c r="AG297" s="44"/>
      <c r="AI297" s="47">
        <f t="shared" si="160"/>
        <v>1985.7932229447235</v>
      </c>
      <c r="AJ297" s="47">
        <f t="shared" si="161"/>
        <v>1986.1468409038828</v>
      </c>
      <c r="AK297" s="47">
        <f t="shared" si="154"/>
        <v>228.09499999999997</v>
      </c>
      <c r="AL297" s="47">
        <f t="shared" si="164"/>
        <v>220.88165123456793</v>
      </c>
      <c r="AM297" s="88">
        <f t="shared" si="165"/>
        <v>3.2657075520373224</v>
      </c>
      <c r="AN297" s="48"/>
      <c r="AQ297" s="35">
        <f t="shared" si="170"/>
        <v>3</v>
      </c>
      <c r="AR297" s="61" t="str">
        <f t="shared" si="171"/>
        <v xml:space="preserve"> </v>
      </c>
      <c r="AS297" s="61">
        <f t="shared" si="172"/>
        <v>11.951479669514109</v>
      </c>
      <c r="AT297" s="68"/>
      <c r="AU297" s="61">
        <f t="shared" si="166"/>
        <v>0.6574675070456163</v>
      </c>
      <c r="AV297" s="61">
        <f t="shared" si="167"/>
        <v>0.55000000000000004</v>
      </c>
      <c r="AW297" s="61"/>
      <c r="AX297" s="61"/>
      <c r="AY297" s="44"/>
    </row>
    <row r="298" spans="1:51" ht="14.1" customHeight="1">
      <c r="A298" s="7">
        <v>181009</v>
      </c>
      <c r="B298" s="8">
        <f t="shared" si="156"/>
        <v>1810.7083333336589</v>
      </c>
      <c r="C298" s="9">
        <v>3.9971800000000004E-3</v>
      </c>
      <c r="D298" s="9">
        <v>0</v>
      </c>
      <c r="E298" s="9">
        <v>3.9971800000000004E-3</v>
      </c>
      <c r="H298" s="11">
        <f t="shared" si="157"/>
        <v>2.6436288496813858</v>
      </c>
      <c r="L298" s="31">
        <f t="shared" si="152"/>
        <v>1810.7083333336589</v>
      </c>
      <c r="M298" s="30">
        <f t="shared" si="155"/>
        <v>2.6436288496813858</v>
      </c>
      <c r="P298" s="47">
        <f t="shared" si="158"/>
        <v>1853.5401059543472</v>
      </c>
      <c r="Q298" s="47">
        <f t="shared" si="159"/>
        <v>1853.6579786074003</v>
      </c>
      <c r="R298" s="47">
        <f t="shared" si="153"/>
        <v>2.8256649170761272</v>
      </c>
      <c r="S298" s="47">
        <f t="shared" si="162"/>
        <v>2.7828518221643432</v>
      </c>
      <c r="T298" s="88">
        <f t="shared" si="163"/>
        <v>1.5384611775155932</v>
      </c>
      <c r="U298" s="48"/>
      <c r="V298" s="33"/>
      <c r="W298" s="33"/>
      <c r="X298" s="35">
        <f t="shared" si="173"/>
        <v>4</v>
      </c>
      <c r="Y298" s="61" t="str">
        <f t="shared" si="174"/>
        <v xml:space="preserve"> </v>
      </c>
      <c r="Z298" s="61">
        <f t="shared" si="175"/>
        <v>7.9394729491463867</v>
      </c>
      <c r="AA298" s="68"/>
      <c r="AB298" s="61">
        <f t="shared" si="168"/>
        <v>-0.39553747743238232</v>
      </c>
      <c r="AC298" s="61">
        <f t="shared" si="169"/>
        <v>-0.432</v>
      </c>
      <c r="AD298" s="61"/>
      <c r="AE298" s="84"/>
      <c r="AF298" s="61"/>
      <c r="AG298" s="44"/>
      <c r="AI298" s="47">
        <f t="shared" si="160"/>
        <v>1986.5004588630418</v>
      </c>
      <c r="AJ298" s="47">
        <f t="shared" si="161"/>
        <v>1986.854076822201</v>
      </c>
      <c r="AK298" s="47">
        <f t="shared" si="154"/>
        <v>251.7525</v>
      </c>
      <c r="AL298" s="47">
        <f t="shared" si="164"/>
        <v>241.12040123456791</v>
      </c>
      <c r="AM298" s="88">
        <f t="shared" si="165"/>
        <v>4.409456317671312</v>
      </c>
      <c r="AN298" s="48"/>
      <c r="AQ298" s="35">
        <f t="shared" si="170"/>
        <v>4</v>
      </c>
      <c r="AR298" s="61" t="str">
        <f t="shared" si="171"/>
        <v xml:space="preserve"> </v>
      </c>
      <c r="AS298" s="61">
        <f t="shared" si="172"/>
        <v>11.951479669514109</v>
      </c>
      <c r="AT298" s="68"/>
      <c r="AU298" s="61">
        <f t="shared" si="166"/>
        <v>0.9879788010783852</v>
      </c>
      <c r="AV298" s="61">
        <f t="shared" si="167"/>
        <v>0.55000000000000004</v>
      </c>
      <c r="AW298" s="61"/>
      <c r="AX298" s="61"/>
      <c r="AY298" s="44"/>
    </row>
    <row r="299" spans="1:51" ht="14.1" customHeight="1">
      <c r="A299" s="7">
        <v>181010</v>
      </c>
      <c r="B299" s="8">
        <f t="shared" si="156"/>
        <v>1810.7916666669921</v>
      </c>
      <c r="C299" s="9">
        <v>4.8226099999999997E-3</v>
      </c>
      <c r="D299" s="9">
        <v>0</v>
      </c>
      <c r="E299" s="9">
        <v>4.8226099999999997E-3</v>
      </c>
      <c r="H299" s="11">
        <f t="shared" si="157"/>
        <v>2.6436288496813858</v>
      </c>
      <c r="L299" s="31">
        <f t="shared" si="152"/>
        <v>1810.7916666669921</v>
      </c>
      <c r="M299" s="30">
        <f t="shared" si="155"/>
        <v>2.6436288496813858</v>
      </c>
      <c r="P299" s="47">
        <f t="shared" si="158"/>
        <v>1853.7758512604532</v>
      </c>
      <c r="Q299" s="47">
        <f t="shared" si="159"/>
        <v>1853.8937239135064</v>
      </c>
      <c r="R299" s="47">
        <f t="shared" si="153"/>
        <v>2.6639265303257234</v>
      </c>
      <c r="S299" s="47">
        <f t="shared" si="162"/>
        <v>2.6988112814198284</v>
      </c>
      <c r="T299" s="88">
        <f t="shared" si="163"/>
        <v>-1.2925969049511488</v>
      </c>
      <c r="U299" s="48"/>
      <c r="V299" s="33"/>
      <c r="W299" s="33"/>
      <c r="X299" s="35">
        <f t="shared" si="173"/>
        <v>5</v>
      </c>
      <c r="Y299" s="61" t="str">
        <f t="shared" si="174"/>
        <v xml:space="preserve"> </v>
      </c>
      <c r="Z299" s="61">
        <f t="shared" si="175"/>
        <v>7.5879619579220625</v>
      </c>
      <c r="AA299" s="68"/>
      <c r="AB299" s="61">
        <f t="shared" si="168"/>
        <v>0.28736888901110386</v>
      </c>
      <c r="AC299" s="61">
        <f t="shared" si="169"/>
        <v>-0.432</v>
      </c>
      <c r="AD299" s="61"/>
      <c r="AE299" s="84"/>
      <c r="AF299" s="61"/>
      <c r="AG299" s="44"/>
      <c r="AI299" s="47">
        <f t="shared" si="160"/>
        <v>1987.20769478136</v>
      </c>
      <c r="AJ299" s="47">
        <f t="shared" si="161"/>
        <v>1987.5613127405193</v>
      </c>
      <c r="AK299" s="47">
        <f t="shared" si="154"/>
        <v>291.83777777777777</v>
      </c>
      <c r="AL299" s="47">
        <f t="shared" si="164"/>
        <v>260.68237654320984</v>
      </c>
      <c r="AM299" s="88">
        <f t="shared" si="165"/>
        <v>11.951479669514109</v>
      </c>
      <c r="AN299" s="48"/>
      <c r="AQ299" s="35">
        <f t="shared" si="170"/>
        <v>5</v>
      </c>
      <c r="AR299" s="61">
        <f t="shared" si="171"/>
        <v>11.951479669514109</v>
      </c>
      <c r="AS299" s="61">
        <f t="shared" si="172"/>
        <v>11.951479669514109</v>
      </c>
      <c r="AT299" s="68"/>
      <c r="AU299" s="61">
        <f t="shared" si="166"/>
        <v>0.85620383392530353</v>
      </c>
      <c r="AV299" s="61">
        <f t="shared" si="167"/>
        <v>0.55000000000000004</v>
      </c>
      <c r="AW299" s="61"/>
      <c r="AX299" s="61"/>
      <c r="AY299" s="44"/>
    </row>
    <row r="300" spans="1:51" ht="14.1" customHeight="1">
      <c r="A300" s="7">
        <v>181011</v>
      </c>
      <c r="B300" s="8">
        <f t="shared" si="156"/>
        <v>1810.8750000003254</v>
      </c>
      <c r="C300" s="9">
        <v>3.02769E-3</v>
      </c>
      <c r="D300" s="9">
        <v>0</v>
      </c>
      <c r="E300" s="9">
        <v>3.02769E-3</v>
      </c>
      <c r="H300" s="11">
        <f t="shared" si="157"/>
        <v>2.6436288496813858</v>
      </c>
      <c r="L300" s="31">
        <f t="shared" si="152"/>
        <v>1810.8750000003254</v>
      </c>
      <c r="M300" s="30">
        <f t="shared" si="155"/>
        <v>2.6436288496813858</v>
      </c>
      <c r="P300" s="47">
        <f t="shared" si="158"/>
        <v>1854.0115965665593</v>
      </c>
      <c r="Q300" s="47">
        <f t="shared" si="159"/>
        <v>1854.1294692196125</v>
      </c>
      <c r="R300" s="47">
        <f t="shared" si="153"/>
        <v>2.7210106904968381</v>
      </c>
      <c r="S300" s="47">
        <f t="shared" si="162"/>
        <v>2.579357434364403</v>
      </c>
      <c r="T300" s="88">
        <f t="shared" si="163"/>
        <v>5.4918040534130519</v>
      </c>
      <c r="U300" s="48"/>
      <c r="V300" s="33"/>
      <c r="W300" s="33"/>
      <c r="X300" s="35">
        <f t="shared" si="173"/>
        <v>6</v>
      </c>
      <c r="Y300" s="61" t="str">
        <f t="shared" si="174"/>
        <v xml:space="preserve"> </v>
      </c>
      <c r="Z300" s="61">
        <f t="shared" si="175"/>
        <v>7.5879619579220625</v>
      </c>
      <c r="AA300" s="68"/>
      <c r="AB300" s="61">
        <f t="shared" si="168"/>
        <v>0.83581215853690105</v>
      </c>
      <c r="AC300" s="61">
        <f t="shared" si="169"/>
        <v>-0.432</v>
      </c>
      <c r="AD300" s="61"/>
      <c r="AE300" s="84"/>
      <c r="AF300" s="61"/>
      <c r="AG300" s="44"/>
      <c r="AI300" s="47">
        <f t="shared" si="160"/>
        <v>1987.9149306996783</v>
      </c>
      <c r="AJ300" s="47">
        <f t="shared" si="161"/>
        <v>1988.2685486588375</v>
      </c>
      <c r="AK300" s="47">
        <f t="shared" si="154"/>
        <v>262.48374999999999</v>
      </c>
      <c r="AL300" s="47">
        <f t="shared" si="164"/>
        <v>281.44168209876545</v>
      </c>
      <c r="AM300" s="88">
        <f t="shared" si="165"/>
        <v>-6.7360072457613551</v>
      </c>
      <c r="AN300" s="48"/>
      <c r="AQ300" s="35">
        <f t="shared" si="170"/>
        <v>6</v>
      </c>
      <c r="AR300" s="61" t="str">
        <f t="shared" si="171"/>
        <v xml:space="preserve"> </v>
      </c>
      <c r="AS300" s="61">
        <f t="shared" si="172"/>
        <v>11.951479669514109</v>
      </c>
      <c r="AT300" s="68"/>
      <c r="AU300" s="61">
        <f t="shared" si="166"/>
        <v>0.32380157723292197</v>
      </c>
      <c r="AV300" s="61">
        <f t="shared" si="167"/>
        <v>0.55000000000000004</v>
      </c>
      <c r="AW300" s="61"/>
      <c r="AX300" s="61"/>
      <c r="AY300" s="44"/>
    </row>
    <row r="301" spans="1:51" ht="14.1" customHeight="1">
      <c r="A301" s="7">
        <v>181012</v>
      </c>
      <c r="B301" s="8">
        <f t="shared" si="156"/>
        <v>1810.9583333336586</v>
      </c>
      <c r="C301" s="9">
        <v>-5.2613699999999996E-3</v>
      </c>
      <c r="D301" s="9">
        <v>-1.06383E-2</v>
      </c>
      <c r="E301" s="9">
        <v>5.3769300000000003E-3</v>
      </c>
      <c r="H301" s="11">
        <f t="shared" si="157"/>
        <v>2.6155051328898202</v>
      </c>
      <c r="L301" s="31">
        <f t="shared" si="152"/>
        <v>1810.9583333336586</v>
      </c>
      <c r="M301" s="30">
        <f t="shared" si="155"/>
        <v>2.6155051328898202</v>
      </c>
      <c r="P301" s="47">
        <f t="shared" si="158"/>
        <v>1854.2473418726654</v>
      </c>
      <c r="Q301" s="47">
        <f t="shared" si="159"/>
        <v>1854.3652145257186</v>
      </c>
      <c r="R301" s="47">
        <f t="shared" si="153"/>
        <v>2.6829546033471794</v>
      </c>
      <c r="S301" s="47">
        <f t="shared" si="162"/>
        <v>2.4937312265441833</v>
      </c>
      <c r="T301" s="88">
        <f t="shared" si="163"/>
        <v>7.5879619579220625</v>
      </c>
      <c r="U301" s="48"/>
      <c r="V301" s="33"/>
      <c r="W301" s="33"/>
      <c r="X301" s="35">
        <f t="shared" si="173"/>
        <v>7</v>
      </c>
      <c r="Y301" s="61">
        <f t="shared" si="174"/>
        <v>7.5879619579220625</v>
      </c>
      <c r="Z301" s="61">
        <f t="shared" si="175"/>
        <v>7.5879619579220625</v>
      </c>
      <c r="AA301" s="68"/>
      <c r="AB301" s="61">
        <f t="shared" si="168"/>
        <v>0.9931696300658549</v>
      </c>
      <c r="AC301" s="61">
        <f t="shared" si="169"/>
        <v>-0.432</v>
      </c>
      <c r="AD301" s="61"/>
      <c r="AE301" s="84"/>
      <c r="AF301" s="61"/>
      <c r="AG301" s="44"/>
      <c r="AI301" s="47">
        <f t="shared" si="160"/>
        <v>1988.6221666179965</v>
      </c>
      <c r="AJ301" s="47">
        <f t="shared" si="161"/>
        <v>1988.9757845771558</v>
      </c>
      <c r="AK301" s="47">
        <f t="shared" si="154"/>
        <v>283.85111111111109</v>
      </c>
      <c r="AL301" s="47">
        <f t="shared" si="164"/>
        <v>304.57723765432098</v>
      </c>
      <c r="AM301" s="88">
        <f t="shared" si="165"/>
        <v>-6.8048836160018444</v>
      </c>
      <c r="AN301" s="48"/>
      <c r="AQ301" s="35">
        <f t="shared" si="170"/>
        <v>7</v>
      </c>
      <c r="AR301" s="61" t="str">
        <f t="shared" si="171"/>
        <v xml:space="preserve"> </v>
      </c>
      <c r="AS301" s="61">
        <f t="shared" si="172"/>
        <v>11.951479669514109</v>
      </c>
      <c r="AT301" s="68"/>
      <c r="AU301" s="61">
        <f t="shared" si="166"/>
        <v>-0.36011103610041484</v>
      </c>
      <c r="AV301" s="61">
        <f t="shared" si="167"/>
        <v>0.55000000000000004</v>
      </c>
      <c r="AW301" s="61"/>
      <c r="AX301" s="61"/>
      <c r="AY301" s="44"/>
    </row>
    <row r="302" spans="1:51" ht="14.1" customHeight="1">
      <c r="A302" s="7">
        <v>181101</v>
      </c>
      <c r="B302" s="8">
        <f t="shared" si="156"/>
        <v>1811.0416666669919</v>
      </c>
      <c r="C302" s="9">
        <v>-5.6027200000000003E-3</v>
      </c>
      <c r="D302" s="9">
        <v>-1.0752690000000001E-2</v>
      </c>
      <c r="E302" s="9">
        <v>5.1499700000000002E-3</v>
      </c>
      <c r="H302" s="11">
        <f t="shared" si="157"/>
        <v>2.5873814170024474</v>
      </c>
      <c r="L302" s="31">
        <f t="shared" si="152"/>
        <v>1811.0416666669919</v>
      </c>
      <c r="M302" s="30">
        <f t="shared" si="155"/>
        <v>2.5873814170024474</v>
      </c>
      <c r="P302" s="47">
        <f t="shared" si="158"/>
        <v>1854.4830871787715</v>
      </c>
      <c r="Q302" s="47">
        <f t="shared" si="159"/>
        <v>1854.6009598318246</v>
      </c>
      <c r="R302" s="47">
        <f t="shared" si="153"/>
        <v>2.2643375536416079</v>
      </c>
      <c r="S302" s="47">
        <f t="shared" si="162"/>
        <v>2.411804917285457</v>
      </c>
      <c r="T302" s="88">
        <f t="shared" si="163"/>
        <v>-6.1143984982760191</v>
      </c>
      <c r="U302" s="48"/>
      <c r="V302" s="33"/>
      <c r="W302" s="33"/>
      <c r="X302" s="35">
        <f t="shared" si="173"/>
        <v>8</v>
      </c>
      <c r="Y302" s="61" t="str">
        <f t="shared" si="174"/>
        <v xml:space="preserve"> </v>
      </c>
      <c r="Z302" s="61">
        <f t="shared" si="175"/>
        <v>7.5879619579220625</v>
      </c>
      <c r="AA302" s="68"/>
      <c r="AB302" s="61">
        <f t="shared" si="168"/>
        <v>0.68581199383607672</v>
      </c>
      <c r="AC302" s="61">
        <f t="shared" si="169"/>
        <v>-0.432</v>
      </c>
      <c r="AD302" s="61"/>
      <c r="AE302" s="84"/>
      <c r="AF302" s="61"/>
      <c r="AG302" s="44"/>
      <c r="AI302" s="47">
        <f t="shared" si="160"/>
        <v>1989.3294025363148</v>
      </c>
      <c r="AJ302" s="47">
        <f t="shared" si="161"/>
        <v>1989.683020495474</v>
      </c>
      <c r="AK302" s="47">
        <f t="shared" si="154"/>
        <v>340.61624999999998</v>
      </c>
      <c r="AL302" s="47">
        <f t="shared" si="164"/>
        <v>325.30070987654318</v>
      </c>
      <c r="AM302" s="88">
        <f t="shared" si="165"/>
        <v>4.7081176457528517</v>
      </c>
      <c r="AN302" s="48"/>
      <c r="AQ302" s="35">
        <f t="shared" si="170"/>
        <v>8</v>
      </c>
      <c r="AR302" s="61" t="str">
        <f t="shared" si="171"/>
        <v xml:space="preserve"> </v>
      </c>
      <c r="AS302" s="61">
        <f t="shared" si="172"/>
        <v>11.951479669514109</v>
      </c>
      <c r="AT302" s="68"/>
      <c r="AU302" s="61">
        <f t="shared" si="166"/>
        <v>-0.8755236934540116</v>
      </c>
      <c r="AV302" s="61">
        <f t="shared" si="167"/>
        <v>0.55000000000000004</v>
      </c>
      <c r="AW302" s="61"/>
      <c r="AX302" s="61"/>
      <c r="AY302" s="44"/>
    </row>
    <row r="303" spans="1:51" ht="14.1" customHeight="1">
      <c r="A303" s="7">
        <v>181102</v>
      </c>
      <c r="B303" s="8">
        <f t="shared" si="156"/>
        <v>1811.1250000003251</v>
      </c>
      <c r="C303" s="9">
        <v>3.2868400000000001E-3</v>
      </c>
      <c r="D303" s="9">
        <v>0</v>
      </c>
      <c r="E303" s="9">
        <v>3.2868400000000001E-3</v>
      </c>
      <c r="H303" s="11">
        <f t="shared" si="157"/>
        <v>2.5873814170024474</v>
      </c>
      <c r="L303" s="31">
        <f t="shared" si="152"/>
        <v>1811.1250000003251</v>
      </c>
      <c r="M303" s="30">
        <f t="shared" si="155"/>
        <v>2.5873814170024474</v>
      </c>
      <c r="P303" s="47">
        <f t="shared" si="158"/>
        <v>1854.7188324848776</v>
      </c>
      <c r="Q303" s="47">
        <f t="shared" si="159"/>
        <v>1854.8367051379307</v>
      </c>
      <c r="R303" s="47">
        <f t="shared" si="153"/>
        <v>2.1549262779314824</v>
      </c>
      <c r="S303" s="47">
        <f t="shared" si="162"/>
        <v>2.3293500487898915</v>
      </c>
      <c r="T303" s="88">
        <f t="shared" si="163"/>
        <v>-7.4880875439491401</v>
      </c>
      <c r="U303" s="48"/>
      <c r="V303" s="33"/>
      <c r="W303" s="33"/>
      <c r="X303" s="35">
        <f t="shared" si="173"/>
        <v>9</v>
      </c>
      <c r="Y303" s="61" t="str">
        <f t="shared" si="174"/>
        <v xml:space="preserve"> </v>
      </c>
      <c r="Z303" s="61">
        <f t="shared" si="175"/>
        <v>7.5879619579220625</v>
      </c>
      <c r="AA303" s="68"/>
      <c r="AB303" s="61">
        <f t="shared" si="168"/>
        <v>5.7555303739105064E-2</v>
      </c>
      <c r="AC303" s="61">
        <f t="shared" si="169"/>
        <v>-0.432</v>
      </c>
      <c r="AD303" s="61"/>
      <c r="AE303" s="84"/>
      <c r="AF303" s="61"/>
      <c r="AG303" s="44"/>
      <c r="AI303" s="47">
        <f t="shared" si="160"/>
        <v>1990.036638454633</v>
      </c>
      <c r="AJ303" s="47">
        <f t="shared" si="161"/>
        <v>1990.3902564137923</v>
      </c>
      <c r="AK303" s="47">
        <f t="shared" si="154"/>
        <v>337.30222222222227</v>
      </c>
      <c r="AL303" s="47">
        <f t="shared" si="164"/>
        <v>346.58660493827159</v>
      </c>
      <c r="AM303" s="88">
        <f t="shared" si="165"/>
        <v>-2.678805984929189</v>
      </c>
      <c r="AN303" s="48"/>
      <c r="AQ303" s="35">
        <f t="shared" si="170"/>
        <v>9</v>
      </c>
      <c r="AR303" s="61" t="str">
        <f t="shared" si="171"/>
        <v xml:space="preserve"> </v>
      </c>
      <c r="AS303" s="61">
        <f t="shared" si="172"/>
        <v>4.7081176457528517</v>
      </c>
      <c r="AT303" s="68"/>
      <c r="AU303" s="61">
        <f t="shared" si="166"/>
        <v>-0.98126908427850446</v>
      </c>
      <c r="AV303" s="61">
        <f t="shared" si="167"/>
        <v>0.55000000000000004</v>
      </c>
      <c r="AW303" s="61"/>
      <c r="AX303" s="61"/>
      <c r="AY303" s="44"/>
    </row>
    <row r="304" spans="1:51" ht="14.1" customHeight="1">
      <c r="A304" s="7">
        <v>181103</v>
      </c>
      <c r="B304" s="8">
        <f t="shared" si="156"/>
        <v>1811.2083333336584</v>
      </c>
      <c r="C304" s="9">
        <v>4.20814E-3</v>
      </c>
      <c r="D304" s="9">
        <v>0</v>
      </c>
      <c r="E304" s="9">
        <v>4.20814E-3</v>
      </c>
      <c r="H304" s="11">
        <f t="shared" si="157"/>
        <v>2.5873814170024474</v>
      </c>
      <c r="L304" s="31">
        <f t="shared" si="152"/>
        <v>1811.2083333336584</v>
      </c>
      <c r="M304" s="30">
        <f t="shared" si="155"/>
        <v>2.5873814170024474</v>
      </c>
      <c r="P304" s="47">
        <f t="shared" si="158"/>
        <v>1854.9545777909836</v>
      </c>
      <c r="Q304" s="47">
        <f t="shared" si="159"/>
        <v>1855.0724504440368</v>
      </c>
      <c r="R304" s="47">
        <f t="shared" si="153"/>
        <v>1.9789168545566607</v>
      </c>
      <c r="S304" s="47">
        <f t="shared" si="162"/>
        <v>2.249009406485023</v>
      </c>
      <c r="T304" s="88">
        <f t="shared" si="163"/>
        <v>-12.009400723249531</v>
      </c>
      <c r="U304" s="48"/>
      <c r="V304" s="33"/>
      <c r="W304" s="33"/>
      <c r="X304" s="35">
        <f t="shared" si="173"/>
        <v>1</v>
      </c>
      <c r="Y304" s="61" t="str">
        <f t="shared" si="174"/>
        <v xml:space="preserve"> </v>
      </c>
      <c r="Z304" s="61">
        <f t="shared" si="175"/>
        <v>7.5879619579220625</v>
      </c>
      <c r="AA304" s="68"/>
      <c r="AB304" s="61">
        <f t="shared" si="168"/>
        <v>-0.59763215263334291</v>
      </c>
      <c r="AC304" s="61">
        <f t="shared" si="169"/>
        <v>-0.432</v>
      </c>
      <c r="AD304" s="61"/>
      <c r="AE304" s="84"/>
      <c r="AF304" s="61"/>
      <c r="AG304" s="44"/>
      <c r="AI304" s="47">
        <f t="shared" si="160"/>
        <v>1990.7438743729513</v>
      </c>
      <c r="AJ304" s="47">
        <f t="shared" si="161"/>
        <v>1991.0974923321105</v>
      </c>
      <c r="AK304" s="47">
        <f t="shared" si="154"/>
        <v>350.97874999999999</v>
      </c>
      <c r="AL304" s="47">
        <f t="shared" si="164"/>
        <v>365.73074074074077</v>
      </c>
      <c r="AM304" s="88">
        <f t="shared" si="165"/>
        <v>-4.0335659810445517</v>
      </c>
      <c r="AN304" s="48"/>
      <c r="AQ304" s="35">
        <f t="shared" si="170"/>
        <v>1</v>
      </c>
      <c r="AR304" s="61" t="str">
        <f t="shared" si="171"/>
        <v xml:space="preserve"> </v>
      </c>
      <c r="AS304" s="61">
        <f t="shared" si="172"/>
        <v>4.7081176457528517</v>
      </c>
      <c r="AT304" s="68"/>
      <c r="AU304" s="61">
        <f t="shared" si="166"/>
        <v>-0.62786776497800667</v>
      </c>
      <c r="AV304" s="61">
        <f t="shared" si="167"/>
        <v>0.55000000000000004</v>
      </c>
      <c r="AW304" s="61"/>
      <c r="AX304" s="61"/>
      <c r="AY304" s="44"/>
    </row>
    <row r="305" spans="1:51" ht="14.1" customHeight="1">
      <c r="A305" s="7">
        <v>181104</v>
      </c>
      <c r="B305" s="8">
        <f t="shared" si="156"/>
        <v>1811.2916666669917</v>
      </c>
      <c r="C305" s="9">
        <v>4.6312100000000002E-3</v>
      </c>
      <c r="D305" s="9">
        <v>0</v>
      </c>
      <c r="E305" s="9">
        <v>4.6312100000000002E-3</v>
      </c>
      <c r="H305" s="11">
        <f t="shared" si="157"/>
        <v>2.5873814170024474</v>
      </c>
      <c r="L305" s="31">
        <f t="shared" si="152"/>
        <v>1811.2916666669917</v>
      </c>
      <c r="M305" s="30">
        <f t="shared" si="155"/>
        <v>2.5873814170024474</v>
      </c>
      <c r="P305" s="47">
        <f t="shared" si="158"/>
        <v>1855.1903230970897</v>
      </c>
      <c r="Q305" s="47">
        <f t="shared" si="159"/>
        <v>1855.3081957501429</v>
      </c>
      <c r="R305" s="47">
        <f t="shared" si="153"/>
        <v>2.1691973251652068</v>
      </c>
      <c r="S305" s="47">
        <f t="shared" si="162"/>
        <v>2.1765971148946819</v>
      </c>
      <c r="T305" s="88">
        <f t="shared" si="163"/>
        <v>-0.3399705751164328</v>
      </c>
      <c r="U305" s="48"/>
      <c r="V305" s="33"/>
      <c r="W305" s="33"/>
      <c r="X305" s="35">
        <f t="shared" si="173"/>
        <v>2</v>
      </c>
      <c r="Y305" s="61" t="str">
        <f t="shared" si="174"/>
        <v xml:space="preserve"> </v>
      </c>
      <c r="Z305" s="61">
        <f t="shared" si="175"/>
        <v>6.7336684269408087</v>
      </c>
      <c r="AA305" s="68"/>
      <c r="AB305" s="61">
        <f t="shared" si="168"/>
        <v>-0.973180882847127</v>
      </c>
      <c r="AC305" s="61">
        <f t="shared" si="169"/>
        <v>-0.432</v>
      </c>
      <c r="AD305" s="61"/>
      <c r="AE305" s="84"/>
      <c r="AF305" s="61"/>
      <c r="AG305" s="44"/>
      <c r="AI305" s="47">
        <f t="shared" si="160"/>
        <v>1991.4511102912695</v>
      </c>
      <c r="AJ305" s="47">
        <f t="shared" si="161"/>
        <v>1991.8047282504288</v>
      </c>
      <c r="AK305" s="47">
        <f t="shared" si="154"/>
        <v>394.27777777777777</v>
      </c>
      <c r="AL305" s="47">
        <f t="shared" si="164"/>
        <v>387.59612654320989</v>
      </c>
      <c r="AM305" s="88">
        <f t="shared" si="165"/>
        <v>1.7238694550842038</v>
      </c>
      <c r="AN305" s="48"/>
      <c r="AQ305" s="35">
        <f t="shared" si="170"/>
        <v>2</v>
      </c>
      <c r="AR305" s="61" t="str">
        <f t="shared" si="171"/>
        <v xml:space="preserve"> </v>
      </c>
      <c r="AS305" s="61">
        <f t="shared" si="172"/>
        <v>4.7081176457528517</v>
      </c>
      <c r="AT305" s="68"/>
      <c r="AU305" s="61">
        <f t="shared" si="166"/>
        <v>1.9319859528619945E-2</v>
      </c>
      <c r="AV305" s="61">
        <f t="shared" si="167"/>
        <v>0.55000000000000004</v>
      </c>
      <c r="AW305" s="61"/>
      <c r="AX305" s="61"/>
      <c r="AY305" s="44"/>
    </row>
    <row r="306" spans="1:51" ht="14.1" customHeight="1">
      <c r="A306" s="7">
        <v>181105</v>
      </c>
      <c r="B306" s="8">
        <f t="shared" si="156"/>
        <v>1811.3750000003249</v>
      </c>
      <c r="C306" s="9">
        <v>1.41523E-2</v>
      </c>
      <c r="D306" s="9">
        <v>1.086957E-2</v>
      </c>
      <c r="E306" s="9">
        <v>3.2827400000000001E-3</v>
      </c>
      <c r="H306" s="11">
        <f t="shared" si="157"/>
        <v>2.6155051404312548</v>
      </c>
      <c r="L306" s="31">
        <f t="shared" si="152"/>
        <v>1811.3750000003249</v>
      </c>
      <c r="M306" s="30">
        <f t="shared" si="155"/>
        <v>2.6155051404312548</v>
      </c>
      <c r="P306" s="47">
        <f t="shared" si="158"/>
        <v>1855.4260684031958</v>
      </c>
      <c r="Q306" s="47">
        <f t="shared" si="159"/>
        <v>1855.543941056249</v>
      </c>
      <c r="R306" s="47">
        <f t="shared" si="153"/>
        <v>2.2453095030282877</v>
      </c>
      <c r="S306" s="47">
        <f t="shared" si="162"/>
        <v>2.1036562652816548</v>
      </c>
      <c r="T306" s="88">
        <f t="shared" si="163"/>
        <v>6.7336684269408087</v>
      </c>
      <c r="U306" s="48"/>
      <c r="V306" s="33"/>
      <c r="W306" s="33"/>
      <c r="X306" s="35">
        <f t="shared" si="173"/>
        <v>3</v>
      </c>
      <c r="Y306" s="61">
        <f t="shared" si="174"/>
        <v>6.7336684269408087</v>
      </c>
      <c r="Z306" s="61">
        <f t="shared" si="175"/>
        <v>6.7336684269408087</v>
      </c>
      <c r="AA306" s="68"/>
      <c r="AB306" s="61">
        <f t="shared" si="168"/>
        <v>-0.89336746227602715</v>
      </c>
      <c r="AC306" s="61">
        <f t="shared" si="169"/>
        <v>-0.432</v>
      </c>
      <c r="AD306" s="61"/>
      <c r="AE306" s="84"/>
      <c r="AF306" s="61"/>
      <c r="AG306" s="44"/>
      <c r="AI306" s="47">
        <f t="shared" si="160"/>
        <v>1992.1583462095878</v>
      </c>
      <c r="AJ306" s="47">
        <f t="shared" si="161"/>
        <v>1992.511964168747</v>
      </c>
      <c r="AK306" s="47">
        <f t="shared" si="154"/>
        <v>414.60624999999999</v>
      </c>
      <c r="AL306" s="47">
        <f t="shared" si="164"/>
        <v>414.04766975308644</v>
      </c>
      <c r="AM306" s="88">
        <f t="shared" si="165"/>
        <v>0.13490723115205938</v>
      </c>
      <c r="AN306" s="48"/>
      <c r="AQ306" s="35">
        <f t="shared" si="170"/>
        <v>3</v>
      </c>
      <c r="AR306" s="61" t="str">
        <f t="shared" si="171"/>
        <v xml:space="preserve"> </v>
      </c>
      <c r="AS306" s="61">
        <f t="shared" si="172"/>
        <v>1.7238694550842038</v>
      </c>
      <c r="AT306" s="68"/>
      <c r="AU306" s="61">
        <f t="shared" si="166"/>
        <v>0.65746750704548362</v>
      </c>
      <c r="AV306" s="61">
        <f t="shared" si="167"/>
        <v>0.55000000000000004</v>
      </c>
      <c r="AW306" s="61"/>
      <c r="AX306" s="61"/>
      <c r="AY306" s="44"/>
    </row>
    <row r="307" spans="1:51" ht="14.1" customHeight="1">
      <c r="A307" s="7">
        <v>181106</v>
      </c>
      <c r="B307" s="8">
        <f t="shared" si="156"/>
        <v>1811.4583333336582</v>
      </c>
      <c r="C307" s="9">
        <v>4.7019399999999999E-3</v>
      </c>
      <c r="D307" s="9">
        <v>0</v>
      </c>
      <c r="E307" s="9">
        <v>4.7019399999999999E-3</v>
      </c>
      <c r="H307" s="11">
        <f t="shared" si="157"/>
        <v>2.6155051404312548</v>
      </c>
      <c r="L307" s="31">
        <f t="shared" si="152"/>
        <v>1811.4583333336582</v>
      </c>
      <c r="M307" s="30">
        <f t="shared" si="155"/>
        <v>2.6155051404312548</v>
      </c>
      <c r="P307" s="47">
        <f t="shared" si="158"/>
        <v>1855.6618137093019</v>
      </c>
      <c r="Q307" s="47">
        <f t="shared" si="159"/>
        <v>1855.7796863623551</v>
      </c>
      <c r="R307" s="47">
        <f t="shared" si="153"/>
        <v>2.0835711006160365</v>
      </c>
      <c r="S307" s="47">
        <f t="shared" si="162"/>
        <v>2.0708857383941339</v>
      </c>
      <c r="T307" s="88">
        <f t="shared" si="163"/>
        <v>0.61255732205387492</v>
      </c>
      <c r="U307" s="48"/>
      <c r="V307" s="33"/>
      <c r="W307" s="33"/>
      <c r="X307" s="35">
        <f t="shared" si="173"/>
        <v>4</v>
      </c>
      <c r="Y307" s="61" t="str">
        <f t="shared" si="174"/>
        <v xml:space="preserve"> </v>
      </c>
      <c r="Z307" s="61">
        <f t="shared" si="175"/>
        <v>6.7336684269408087</v>
      </c>
      <c r="AA307" s="68"/>
      <c r="AB307" s="61">
        <f t="shared" si="168"/>
        <v>-0.39553747743255874</v>
      </c>
      <c r="AC307" s="61">
        <f t="shared" si="169"/>
        <v>-0.432</v>
      </c>
      <c r="AD307" s="61"/>
      <c r="AE307" s="84"/>
      <c r="AF307" s="61"/>
      <c r="AG307" s="44"/>
      <c r="AI307" s="47">
        <f t="shared" si="160"/>
        <v>1992.865582127906</v>
      </c>
      <c r="AJ307" s="47">
        <f t="shared" si="161"/>
        <v>1993.2192000870652</v>
      </c>
      <c r="AK307" s="47">
        <f t="shared" si="154"/>
        <v>443.32555555555558</v>
      </c>
      <c r="AL307" s="47">
        <f t="shared" si="164"/>
        <v>445.73783950617286</v>
      </c>
      <c r="AM307" s="88">
        <f t="shared" si="165"/>
        <v>-0.54118895386799926</v>
      </c>
      <c r="AN307" s="48"/>
      <c r="AQ307" s="35">
        <f t="shared" si="170"/>
        <v>4</v>
      </c>
      <c r="AR307" s="61" t="str">
        <f t="shared" si="171"/>
        <v xml:space="preserve"> </v>
      </c>
      <c r="AS307" s="61">
        <f t="shared" si="172"/>
        <v>1.7238694550842038</v>
      </c>
      <c r="AT307" s="68"/>
      <c r="AU307" s="61">
        <f t="shared" si="166"/>
        <v>0.987978801078358</v>
      </c>
      <c r="AV307" s="61">
        <f t="shared" si="167"/>
        <v>0.55000000000000004</v>
      </c>
      <c r="AW307" s="61"/>
      <c r="AX307" s="61"/>
      <c r="AY307" s="44"/>
    </row>
    <row r="308" spans="1:51" ht="14.1" customHeight="1">
      <c r="A308" s="7">
        <v>181107</v>
      </c>
      <c r="B308" s="8">
        <f t="shared" si="156"/>
        <v>1811.5416666669914</v>
      </c>
      <c r="C308" s="9">
        <v>-1.6025319999999999E-2</v>
      </c>
      <c r="D308" s="9">
        <v>-2.1505380000000001E-2</v>
      </c>
      <c r="E308" s="9">
        <v>5.4800500000000002E-3</v>
      </c>
      <c r="H308" s="11">
        <f t="shared" si="157"/>
        <v>2.5592577084943273</v>
      </c>
      <c r="L308" s="31">
        <f t="shared" si="152"/>
        <v>1811.5416666669914</v>
      </c>
      <c r="M308" s="30">
        <f t="shared" si="155"/>
        <v>2.5592577084943273</v>
      </c>
      <c r="P308" s="47">
        <f t="shared" si="158"/>
        <v>1855.897559015408</v>
      </c>
      <c r="Q308" s="47">
        <f t="shared" si="159"/>
        <v>1856.0154316684611</v>
      </c>
      <c r="R308" s="47">
        <f t="shared" si="153"/>
        <v>1.9408607495819075</v>
      </c>
      <c r="S308" s="47">
        <f t="shared" si="162"/>
        <v>2.0534433615128429</v>
      </c>
      <c r="T308" s="88">
        <f t="shared" si="163"/>
        <v>-5.4826256248914458</v>
      </c>
      <c r="U308" s="48"/>
      <c r="V308" s="33"/>
      <c r="W308" s="33"/>
      <c r="X308" s="35">
        <f t="shared" si="173"/>
        <v>5</v>
      </c>
      <c r="Y308" s="61" t="str">
        <f t="shared" si="174"/>
        <v xml:space="preserve"> </v>
      </c>
      <c r="Z308" s="61">
        <f t="shared" si="175"/>
        <v>6.7336684269408087</v>
      </c>
      <c r="AA308" s="68"/>
      <c r="AB308" s="61">
        <f t="shared" si="168"/>
        <v>0.28736888901091989</v>
      </c>
      <c r="AC308" s="61">
        <f t="shared" si="169"/>
        <v>-0.432</v>
      </c>
      <c r="AD308" s="61"/>
      <c r="AE308" s="84"/>
      <c r="AF308" s="61"/>
      <c r="AG308" s="44"/>
      <c r="AI308" s="47">
        <f t="shared" si="160"/>
        <v>1993.5728180462243</v>
      </c>
      <c r="AJ308" s="47">
        <f t="shared" si="161"/>
        <v>1993.9264360053835</v>
      </c>
      <c r="AK308" s="47">
        <f t="shared" si="154"/>
        <v>464.13499999999999</v>
      </c>
      <c r="AL308" s="47">
        <f t="shared" si="164"/>
        <v>486.58050925925937</v>
      </c>
      <c r="AM308" s="88">
        <f t="shared" si="165"/>
        <v>-4.6129075933249108</v>
      </c>
      <c r="AN308" s="48"/>
      <c r="AQ308" s="35">
        <f t="shared" si="170"/>
        <v>5</v>
      </c>
      <c r="AR308" s="61" t="str">
        <f t="shared" si="171"/>
        <v xml:space="preserve"> </v>
      </c>
      <c r="AS308" s="61">
        <f t="shared" si="172"/>
        <v>1.7238694550842038</v>
      </c>
      <c r="AT308" s="68"/>
      <c r="AU308" s="61">
        <f t="shared" si="166"/>
        <v>0.85620383392539312</v>
      </c>
      <c r="AV308" s="61">
        <f t="shared" si="167"/>
        <v>0.55000000000000004</v>
      </c>
      <c r="AW308" s="61"/>
      <c r="AX308" s="61"/>
      <c r="AY308" s="44"/>
    </row>
    <row r="309" spans="1:51" ht="14.1" customHeight="1">
      <c r="A309" s="7">
        <v>181108</v>
      </c>
      <c r="B309" s="8">
        <f t="shared" si="156"/>
        <v>1811.6250000003247</v>
      </c>
      <c r="C309" s="9">
        <v>-1.884709E-2</v>
      </c>
      <c r="D309" s="9">
        <v>-2.1978020000000001E-2</v>
      </c>
      <c r="E309" s="9">
        <v>3.1309300000000001E-3</v>
      </c>
      <c r="H309" s="11">
        <f t="shared" si="157"/>
        <v>2.503010291391885</v>
      </c>
      <c r="L309" s="31">
        <f t="shared" si="152"/>
        <v>1811.6250000003247</v>
      </c>
      <c r="M309" s="30">
        <f t="shared" si="155"/>
        <v>2.503010291391885</v>
      </c>
      <c r="P309" s="47">
        <f t="shared" si="158"/>
        <v>1856.1333043215141</v>
      </c>
      <c r="Q309" s="47">
        <f t="shared" si="159"/>
        <v>1856.2511769745672</v>
      </c>
      <c r="R309" s="47">
        <f t="shared" si="153"/>
        <v>2.0693000661837688</v>
      </c>
      <c r="S309" s="47">
        <f t="shared" si="162"/>
        <v>2.0555575875158127</v>
      </c>
      <c r="T309" s="88">
        <f t="shared" si="163"/>
        <v>0.66855235540075331</v>
      </c>
      <c r="U309" s="48"/>
      <c r="V309" s="33"/>
      <c r="W309" s="33"/>
      <c r="X309" s="35">
        <f t="shared" si="173"/>
        <v>6</v>
      </c>
      <c r="Y309" s="61" t="str">
        <f t="shared" si="174"/>
        <v xml:space="preserve"> </v>
      </c>
      <c r="Z309" s="61">
        <f t="shared" si="175"/>
        <v>7.999999736001584</v>
      </c>
      <c r="AA309" s="68"/>
      <c r="AB309" s="61">
        <f t="shared" si="168"/>
        <v>0.83581215853679558</v>
      </c>
      <c r="AC309" s="61">
        <f t="shared" si="169"/>
        <v>-0.432</v>
      </c>
      <c r="AD309" s="61"/>
      <c r="AE309" s="84"/>
      <c r="AF309" s="61"/>
      <c r="AG309" s="44"/>
      <c r="AI309" s="47">
        <f t="shared" si="160"/>
        <v>1994.2800539645425</v>
      </c>
      <c r="AJ309" s="47">
        <f t="shared" si="161"/>
        <v>1994.6336719237017</v>
      </c>
      <c r="AK309" s="47">
        <f t="shared" si="154"/>
        <v>459.2722222222223</v>
      </c>
      <c r="AL309" s="47">
        <f t="shared" si="164"/>
        <v>543.85916666666662</v>
      </c>
      <c r="AM309" s="88">
        <f t="shared" si="165"/>
        <v>-15.553097130435612</v>
      </c>
      <c r="AN309" s="48"/>
      <c r="AQ309" s="35">
        <f t="shared" si="170"/>
        <v>6</v>
      </c>
      <c r="AR309" s="61" t="str">
        <f t="shared" si="171"/>
        <v xml:space="preserve"> </v>
      </c>
      <c r="AS309" s="61">
        <f t="shared" si="172"/>
        <v>0.13490723115205938</v>
      </c>
      <c r="AT309" s="68"/>
      <c r="AU309" s="61">
        <f t="shared" si="166"/>
        <v>0.32380157723308695</v>
      </c>
      <c r="AV309" s="61">
        <f t="shared" si="167"/>
        <v>0.55000000000000004</v>
      </c>
      <c r="AW309" s="61"/>
      <c r="AX309" s="61"/>
      <c r="AY309" s="44"/>
    </row>
    <row r="310" spans="1:51" ht="14.1" customHeight="1">
      <c r="A310" s="7">
        <v>181109</v>
      </c>
      <c r="B310" s="8">
        <f t="shared" si="156"/>
        <v>1811.7083333336579</v>
      </c>
      <c r="C310" s="9">
        <v>4.0591799999999999E-3</v>
      </c>
      <c r="D310" s="9">
        <v>0</v>
      </c>
      <c r="E310" s="9">
        <v>4.0591799999999999E-3</v>
      </c>
      <c r="H310" s="11">
        <f t="shared" si="157"/>
        <v>2.503010291391885</v>
      </c>
      <c r="L310" s="31">
        <f t="shared" si="152"/>
        <v>1811.7083333336579</v>
      </c>
      <c r="M310" s="30">
        <f t="shared" si="155"/>
        <v>2.503010291391885</v>
      </c>
      <c r="P310" s="47">
        <f t="shared" si="158"/>
        <v>1856.3690496276201</v>
      </c>
      <c r="Q310" s="47">
        <f t="shared" si="159"/>
        <v>1856.4869222806733</v>
      </c>
      <c r="R310" s="47">
        <f t="shared" si="153"/>
        <v>2.0264869568299351</v>
      </c>
      <c r="S310" s="47">
        <f t="shared" si="162"/>
        <v>2.014330151716091</v>
      </c>
      <c r="T310" s="88">
        <f t="shared" si="163"/>
        <v>0.60351601764423446</v>
      </c>
      <c r="U310" s="48"/>
      <c r="V310" s="33"/>
      <c r="W310" s="33"/>
      <c r="X310" s="35">
        <f t="shared" si="173"/>
        <v>7</v>
      </c>
      <c r="Y310" s="61" t="str">
        <f t="shared" si="174"/>
        <v xml:space="preserve"> </v>
      </c>
      <c r="Z310" s="61">
        <f t="shared" si="175"/>
        <v>10.65573744179229</v>
      </c>
      <c r="AA310" s="68"/>
      <c r="AB310" s="61">
        <f t="shared" si="168"/>
        <v>0.99316963006587078</v>
      </c>
      <c r="AC310" s="61">
        <f t="shared" si="169"/>
        <v>-0.432</v>
      </c>
      <c r="AD310" s="61"/>
      <c r="AE310" s="84"/>
      <c r="AF310" s="61"/>
      <c r="AG310" s="44"/>
      <c r="AI310" s="47">
        <f t="shared" si="160"/>
        <v>1994.9872898828608</v>
      </c>
      <c r="AJ310" s="47">
        <f t="shared" si="161"/>
        <v>1995.34090784202</v>
      </c>
      <c r="AK310" s="47">
        <f t="shared" si="154"/>
        <v>521.91499999999996</v>
      </c>
      <c r="AL310" s="47">
        <f t="shared" si="164"/>
        <v>616.6284413580247</v>
      </c>
      <c r="AM310" s="88">
        <f t="shared" si="165"/>
        <v>-15.359888549648094</v>
      </c>
      <c r="AN310" s="48"/>
      <c r="AQ310" s="35">
        <f t="shared" si="170"/>
        <v>7</v>
      </c>
      <c r="AR310" s="61" t="str">
        <f t="shared" si="171"/>
        <v xml:space="preserve"> </v>
      </c>
      <c r="AS310" s="61">
        <f t="shared" si="172"/>
        <v>-0.54118895386799926</v>
      </c>
      <c r="AT310" s="68"/>
      <c r="AU310" s="61">
        <f t="shared" si="166"/>
        <v>-0.36011103610025141</v>
      </c>
      <c r="AV310" s="61">
        <f t="shared" si="167"/>
        <v>0.55000000000000004</v>
      </c>
      <c r="AW310" s="61"/>
      <c r="AX310" s="61"/>
      <c r="AY310" s="44"/>
    </row>
    <row r="311" spans="1:51" ht="14.1" customHeight="1">
      <c r="A311" s="7">
        <v>181110</v>
      </c>
      <c r="B311" s="8">
        <f t="shared" si="156"/>
        <v>1811.7916666669912</v>
      </c>
      <c r="C311" s="9">
        <v>-2.85984E-2</v>
      </c>
      <c r="D311" s="9">
        <v>-3.3707870000000001E-2</v>
      </c>
      <c r="E311" s="9">
        <v>5.1094599999999997E-3</v>
      </c>
      <c r="H311" s="11">
        <f t="shared" si="157"/>
        <v>2.4186391458809853</v>
      </c>
      <c r="L311" s="31">
        <f t="shared" si="152"/>
        <v>1811.7916666669912</v>
      </c>
      <c r="M311" s="30">
        <f t="shared" si="155"/>
        <v>2.4186391458809853</v>
      </c>
      <c r="P311" s="47">
        <f t="shared" si="158"/>
        <v>1856.6047949337262</v>
      </c>
      <c r="Q311" s="47">
        <f t="shared" si="159"/>
        <v>1856.7226675867794</v>
      </c>
      <c r="R311" s="47">
        <f t="shared" si="153"/>
        <v>1.9694028116539222</v>
      </c>
      <c r="S311" s="47">
        <f t="shared" si="162"/>
        <v>1.9440320908617881</v>
      </c>
      <c r="T311" s="88">
        <f t="shared" si="163"/>
        <v>1.3050566866356306</v>
      </c>
      <c r="U311" s="48"/>
      <c r="V311" s="33"/>
      <c r="W311" s="33"/>
      <c r="X311" s="35">
        <f t="shared" si="173"/>
        <v>8</v>
      </c>
      <c r="Y311" s="61" t="str">
        <f t="shared" si="174"/>
        <v xml:space="preserve"> </v>
      </c>
      <c r="Z311" s="61">
        <f t="shared" si="175"/>
        <v>10.65573744179229</v>
      </c>
      <c r="AA311" s="68"/>
      <c r="AB311" s="61">
        <f t="shared" si="168"/>
        <v>0.68581199383621649</v>
      </c>
      <c r="AC311" s="61">
        <f t="shared" si="169"/>
        <v>-0.432</v>
      </c>
      <c r="AD311" s="61"/>
      <c r="AE311" s="84"/>
      <c r="AF311" s="61"/>
      <c r="AG311" s="44"/>
      <c r="AI311" s="47">
        <f t="shared" si="160"/>
        <v>1995.694525801179</v>
      </c>
      <c r="AJ311" s="47">
        <f t="shared" si="161"/>
        <v>1996.0481437603382</v>
      </c>
      <c r="AK311" s="47">
        <f t="shared" ref="AK311:AK331" si="176">AVERAGEIFS(StkIndex,Year,"&gt;"&amp;AI311,Year,"&lt;="&amp;AI312)</f>
        <v>625.82777777777778</v>
      </c>
      <c r="AL311" s="47">
        <f t="shared" ref="AL311:AL323" si="177">AVERAGE(AK307:AK315)</f>
        <v>698.84293209876546</v>
      </c>
      <c r="AM311" s="88">
        <f t="shared" ref="AM311:AM323" si="178">100*((AK311/AL311)-1)</f>
        <v>-10.448006407063248</v>
      </c>
      <c r="AN311" s="48"/>
      <c r="AQ311" s="35">
        <f t="shared" si="170"/>
        <v>8</v>
      </c>
      <c r="AR311" s="61" t="str">
        <f t="shared" ref="AR311:AR323" si="179">IF(AM311=AS311, AM311," ")</f>
        <v xml:space="preserve"> </v>
      </c>
      <c r="AS311" s="61">
        <f t="shared" ref="AS311:AS326" si="180">MAX(AM308:AM314)</f>
        <v>4.6976634692886154</v>
      </c>
      <c r="AT311" s="68"/>
      <c r="AU311" s="61">
        <f t="shared" si="166"/>
        <v>-0.87552369345392622</v>
      </c>
      <c r="AV311" s="61">
        <f t="shared" si="167"/>
        <v>0.55000000000000004</v>
      </c>
      <c r="AW311" s="61"/>
      <c r="AX311" s="61"/>
      <c r="AY311" s="44"/>
    </row>
    <row r="312" spans="1:51" ht="14.1" customHeight="1">
      <c r="A312" s="7">
        <v>181111</v>
      </c>
      <c r="B312" s="8">
        <f t="shared" si="156"/>
        <v>1811.8750000003245</v>
      </c>
      <c r="C312" s="9">
        <v>3.1618800000000002E-3</v>
      </c>
      <c r="D312" s="9">
        <v>0</v>
      </c>
      <c r="E312" s="9">
        <v>3.1618800000000002E-3</v>
      </c>
      <c r="H312" s="11">
        <f t="shared" si="157"/>
        <v>2.4186391458809853</v>
      </c>
      <c r="L312" s="31">
        <f t="shared" si="152"/>
        <v>1811.8750000003245</v>
      </c>
      <c r="M312" s="30">
        <f t="shared" si="155"/>
        <v>2.4186391458809853</v>
      </c>
      <c r="P312" s="47">
        <f t="shared" si="158"/>
        <v>1856.8405402398323</v>
      </c>
      <c r="Q312" s="47">
        <f t="shared" si="159"/>
        <v>1856.9584128928855</v>
      </c>
      <c r="R312" s="47">
        <f t="shared" si="153"/>
        <v>1.9979448859998641</v>
      </c>
      <c r="S312" s="47">
        <f t="shared" si="162"/>
        <v>1.849948973040463</v>
      </c>
      <c r="T312" s="88">
        <f t="shared" si="163"/>
        <v>7.999999736001584</v>
      </c>
      <c r="U312" s="48"/>
      <c r="V312" s="33"/>
      <c r="W312" s="33"/>
      <c r="X312" s="35">
        <f t="shared" si="173"/>
        <v>9</v>
      </c>
      <c r="Y312" s="61" t="str">
        <f t="shared" si="174"/>
        <v xml:space="preserve"> </v>
      </c>
      <c r="Z312" s="61">
        <f t="shared" si="175"/>
        <v>10.65573744179229</v>
      </c>
      <c r="AA312" s="68"/>
      <c r="AB312" s="61">
        <f t="shared" si="168"/>
        <v>5.7555303739296841E-2</v>
      </c>
      <c r="AC312" s="61">
        <f t="shared" si="169"/>
        <v>-0.432</v>
      </c>
      <c r="AD312" s="61"/>
      <c r="AE312" s="84"/>
      <c r="AF312" s="61"/>
      <c r="AG312" s="44"/>
      <c r="AI312" s="47">
        <f t="shared" si="160"/>
        <v>1996.4017617194972</v>
      </c>
      <c r="AJ312" s="47">
        <f t="shared" si="161"/>
        <v>1996.7553796786565</v>
      </c>
      <c r="AK312" s="47">
        <f t="shared" si="176"/>
        <v>704.88625000000002</v>
      </c>
      <c r="AL312" s="47">
        <f t="shared" si="177"/>
        <v>798.10412037037042</v>
      </c>
      <c r="AM312" s="88">
        <f t="shared" si="178"/>
        <v>-11.679913433739886</v>
      </c>
      <c r="AN312" s="48"/>
      <c r="AQ312" s="35">
        <f t="shared" si="170"/>
        <v>9</v>
      </c>
      <c r="AR312" s="61" t="str">
        <f t="shared" si="179"/>
        <v xml:space="preserve"> </v>
      </c>
      <c r="AS312" s="61">
        <f t="shared" si="180"/>
        <v>7.7162690881521057</v>
      </c>
      <c r="AT312" s="68"/>
      <c r="AU312" s="61">
        <f t="shared" si="166"/>
        <v>-0.98126908427853843</v>
      </c>
      <c r="AV312" s="61">
        <f t="shared" si="167"/>
        <v>0.55000000000000004</v>
      </c>
      <c r="AW312" s="61"/>
      <c r="AX312" s="61"/>
      <c r="AY312" s="44"/>
    </row>
    <row r="313" spans="1:51" ht="14.1" customHeight="1">
      <c r="A313" s="7">
        <v>181112</v>
      </c>
      <c r="B313" s="8">
        <f t="shared" si="156"/>
        <v>1811.9583333336577</v>
      </c>
      <c r="C313" s="9">
        <v>5.38354E-3</v>
      </c>
      <c r="D313" s="9">
        <v>0</v>
      </c>
      <c r="E313" s="9">
        <v>5.38354E-3</v>
      </c>
      <c r="H313" s="11">
        <f t="shared" si="157"/>
        <v>2.4186391458809853</v>
      </c>
      <c r="L313" s="31">
        <f t="shared" si="152"/>
        <v>1811.9583333336577</v>
      </c>
      <c r="M313" s="30">
        <f t="shared" si="155"/>
        <v>2.4186391458809853</v>
      </c>
      <c r="P313" s="47">
        <f t="shared" si="158"/>
        <v>1857.0762855459384</v>
      </c>
      <c r="Q313" s="47">
        <f t="shared" si="159"/>
        <v>1857.1941581989915</v>
      </c>
      <c r="R313" s="47">
        <f t="shared" si="153"/>
        <v>1.9979448885833904</v>
      </c>
      <c r="S313" s="47">
        <f t="shared" si="162"/>
        <v>1.80555019990207</v>
      </c>
      <c r="T313" s="88">
        <f t="shared" si="163"/>
        <v>10.65573744179229</v>
      </c>
      <c r="U313" s="48"/>
      <c r="V313" s="33"/>
      <c r="W313" s="33"/>
      <c r="X313" s="35">
        <f t="shared" si="173"/>
        <v>1</v>
      </c>
      <c r="Y313" s="61">
        <f t="shared" si="174"/>
        <v>10.65573744179229</v>
      </c>
      <c r="Z313" s="61">
        <f t="shared" si="175"/>
        <v>10.65573744179229</v>
      </c>
      <c r="AA313" s="68"/>
      <c r="AB313" s="61">
        <f t="shared" si="168"/>
        <v>-0.59763215263318881</v>
      </c>
      <c r="AC313" s="61">
        <f t="shared" si="169"/>
        <v>-0.432</v>
      </c>
      <c r="AD313" s="61"/>
      <c r="AE313" s="84"/>
      <c r="AF313" s="61"/>
      <c r="AG313" s="44"/>
      <c r="AI313" s="47">
        <f t="shared" si="160"/>
        <v>1997.1089976378155</v>
      </c>
      <c r="AJ313" s="47">
        <f t="shared" si="161"/>
        <v>1997.4626155969747</v>
      </c>
      <c r="AK313" s="47">
        <f t="shared" si="176"/>
        <v>866.48666666666668</v>
      </c>
      <c r="AL313" s="47">
        <f t="shared" si="177"/>
        <v>907.08726851851861</v>
      </c>
      <c r="AM313" s="88">
        <f t="shared" si="178"/>
        <v>-4.4759311767391452</v>
      </c>
      <c r="AN313" s="48"/>
      <c r="AQ313" s="35">
        <f t="shared" si="170"/>
        <v>1</v>
      </c>
      <c r="AR313" s="61" t="str">
        <f t="shared" si="179"/>
        <v xml:space="preserve"> </v>
      </c>
      <c r="AS313" s="61">
        <f t="shared" si="180"/>
        <v>20.006546444844009</v>
      </c>
      <c r="AT313" s="68"/>
      <c r="AU313" s="61">
        <f t="shared" si="166"/>
        <v>-0.62786776497814289</v>
      </c>
      <c r="AV313" s="61">
        <f t="shared" si="167"/>
        <v>0.55000000000000004</v>
      </c>
      <c r="AW313" s="61"/>
      <c r="AX313" s="61"/>
      <c r="AY313" s="44"/>
    </row>
    <row r="314" spans="1:51" ht="14.1" customHeight="1">
      <c r="A314" s="7">
        <v>181201</v>
      </c>
      <c r="B314" s="8">
        <f t="shared" si="156"/>
        <v>1812.041666666991</v>
      </c>
      <c r="C314" s="9">
        <v>-6.2494500000000001E-3</v>
      </c>
      <c r="D314" s="9">
        <v>-1.162791E-2</v>
      </c>
      <c r="E314" s="9">
        <v>5.3784499999999999E-3</v>
      </c>
      <c r="H314" s="11">
        <f t="shared" si="157"/>
        <v>2.3905154275702043</v>
      </c>
      <c r="L314" s="31">
        <f t="shared" si="152"/>
        <v>1812.041666666991</v>
      </c>
      <c r="M314" s="30">
        <f t="shared" si="155"/>
        <v>2.3905154275702043</v>
      </c>
      <c r="P314" s="47">
        <f t="shared" si="158"/>
        <v>1857.3120308520445</v>
      </c>
      <c r="Q314" s="47">
        <f t="shared" si="159"/>
        <v>1857.4299035050976</v>
      </c>
      <c r="R314" s="47">
        <f t="shared" si="153"/>
        <v>1.7981504029677078</v>
      </c>
      <c r="S314" s="47">
        <f t="shared" si="162"/>
        <v>1.7542801858357366</v>
      </c>
      <c r="T314" s="88">
        <f t="shared" si="163"/>
        <v>2.5007531571173303</v>
      </c>
      <c r="U314" s="48"/>
      <c r="V314" s="33"/>
      <c r="W314" s="33"/>
      <c r="X314" s="35">
        <f t="shared" si="173"/>
        <v>2</v>
      </c>
      <c r="Y314" s="61" t="str">
        <f t="shared" si="174"/>
        <v xml:space="preserve"> </v>
      </c>
      <c r="Z314" s="61">
        <f t="shared" si="175"/>
        <v>10.65573744179229</v>
      </c>
      <c r="AA314" s="68"/>
      <c r="AB314" s="61">
        <f t="shared" si="168"/>
        <v>-0.97318088284708282</v>
      </c>
      <c r="AC314" s="61">
        <f t="shared" si="169"/>
        <v>-0.432</v>
      </c>
      <c r="AD314" s="61"/>
      <c r="AE314" s="84"/>
      <c r="AF314" s="61"/>
      <c r="AG314" s="44"/>
      <c r="AI314" s="47">
        <f t="shared" si="160"/>
        <v>1997.8162335561337</v>
      </c>
      <c r="AJ314" s="47">
        <f t="shared" si="161"/>
        <v>1998.169851515293</v>
      </c>
      <c r="AK314" s="47">
        <f t="shared" si="176"/>
        <v>1049.2012499999998</v>
      </c>
      <c r="AL314" s="47">
        <f t="shared" si="177"/>
        <v>1002.1247993827162</v>
      </c>
      <c r="AM314" s="88">
        <f t="shared" si="178"/>
        <v>4.6976634692886154</v>
      </c>
      <c r="AN314" s="48"/>
      <c r="AQ314" s="35">
        <f t="shared" si="170"/>
        <v>2</v>
      </c>
      <c r="AR314" s="61" t="str">
        <f t="shared" si="179"/>
        <v xml:space="preserve"> </v>
      </c>
      <c r="AS314" s="61">
        <f t="shared" si="180"/>
        <v>27.250849425796943</v>
      </c>
      <c r="AT314" s="68"/>
      <c r="AU314" s="61">
        <f t="shared" si="166"/>
        <v>1.9319859528445203E-2</v>
      </c>
      <c r="AV314" s="61">
        <f t="shared" si="167"/>
        <v>0.55000000000000004</v>
      </c>
      <c r="AW314" s="61"/>
      <c r="AX314" s="61"/>
      <c r="AY314" s="44"/>
    </row>
    <row r="315" spans="1:51" ht="14.1" customHeight="1">
      <c r="A315" s="7">
        <v>181202</v>
      </c>
      <c r="B315" s="8">
        <f t="shared" si="156"/>
        <v>1812.1250000003242</v>
      </c>
      <c r="C315" s="9">
        <v>3.2845499999999998E-3</v>
      </c>
      <c r="D315" s="9">
        <v>0</v>
      </c>
      <c r="E315" s="9">
        <v>3.2845499999999998E-3</v>
      </c>
      <c r="H315" s="11">
        <f t="shared" si="157"/>
        <v>2.3905154275702043</v>
      </c>
      <c r="L315" s="31">
        <f t="shared" si="152"/>
        <v>1812.1250000003242</v>
      </c>
      <c r="M315" s="30">
        <f t="shared" si="155"/>
        <v>2.3905154275702043</v>
      </c>
      <c r="P315" s="47">
        <f t="shared" si="158"/>
        <v>1857.5477761581506</v>
      </c>
      <c r="Q315" s="47">
        <f t="shared" si="159"/>
        <v>1857.6656488112037</v>
      </c>
      <c r="R315" s="47">
        <f t="shared" si="153"/>
        <v>1.6126269553395618</v>
      </c>
      <c r="S315" s="47">
        <f t="shared" si="162"/>
        <v>1.702481614514169</v>
      </c>
      <c r="T315" s="88">
        <f t="shared" si="163"/>
        <v>-5.2778637025251314</v>
      </c>
      <c r="U315" s="48"/>
      <c r="V315" s="33"/>
      <c r="W315" s="33"/>
      <c r="X315" s="35">
        <f t="shared" si="173"/>
        <v>3</v>
      </c>
      <c r="Y315" s="61" t="str">
        <f t="shared" si="174"/>
        <v xml:space="preserve"> </v>
      </c>
      <c r="Z315" s="61">
        <f t="shared" si="175"/>
        <v>10.65573744179229</v>
      </c>
      <c r="AA315" s="68"/>
      <c r="AB315" s="61">
        <f t="shared" si="168"/>
        <v>-0.89336746227606234</v>
      </c>
      <c r="AC315" s="61">
        <f t="shared" si="169"/>
        <v>-0.432</v>
      </c>
      <c r="AD315" s="61"/>
      <c r="AE315" s="84"/>
      <c r="AF315" s="61"/>
      <c r="AG315" s="44"/>
      <c r="AI315" s="47">
        <f t="shared" si="160"/>
        <v>1998.523469474452</v>
      </c>
      <c r="AJ315" s="47">
        <f t="shared" si="161"/>
        <v>1998.8770874336112</v>
      </c>
      <c r="AK315" s="47">
        <f t="shared" si="176"/>
        <v>1154.5366666666664</v>
      </c>
      <c r="AL315" s="47">
        <f t="shared" si="177"/>
        <v>1071.8312808641977</v>
      </c>
      <c r="AM315" s="88">
        <f t="shared" si="178"/>
        <v>7.7162690881521057</v>
      </c>
      <c r="AN315" s="48"/>
      <c r="AQ315" s="35">
        <f t="shared" si="170"/>
        <v>3</v>
      </c>
      <c r="AR315" s="61" t="str">
        <f t="shared" si="179"/>
        <v xml:space="preserve"> </v>
      </c>
      <c r="AS315" s="61">
        <f t="shared" si="180"/>
        <v>27.250849425796943</v>
      </c>
      <c r="AT315" s="68"/>
      <c r="AU315" s="61">
        <f t="shared" si="166"/>
        <v>0.65746750704535251</v>
      </c>
      <c r="AV315" s="61">
        <f t="shared" si="167"/>
        <v>0.55000000000000004</v>
      </c>
      <c r="AY315" s="44"/>
    </row>
    <row r="316" spans="1:51" ht="14.1" customHeight="1">
      <c r="A316" s="7">
        <v>181203</v>
      </c>
      <c r="B316" s="8">
        <f t="shared" si="156"/>
        <v>1812.2083333336575</v>
      </c>
      <c r="C316" s="9">
        <v>1.5858339999999999E-2</v>
      </c>
      <c r="D316" s="9">
        <v>1.1764709999999999E-2</v>
      </c>
      <c r="E316" s="9">
        <v>4.09363E-3</v>
      </c>
      <c r="H316" s="11">
        <f t="shared" si="157"/>
        <v>2.4186391483260938</v>
      </c>
      <c r="L316" s="31">
        <f t="shared" si="152"/>
        <v>1812.2083333336575</v>
      </c>
      <c r="M316" s="30">
        <f t="shared" si="155"/>
        <v>2.4186391483260938</v>
      </c>
      <c r="P316" s="47">
        <f t="shared" si="158"/>
        <v>1857.7835214642566</v>
      </c>
      <c r="Q316" s="47">
        <f t="shared" si="159"/>
        <v>1857.9013941173098</v>
      </c>
      <c r="R316" s="47">
        <f t="shared" si="153"/>
        <v>1.2368230402241123</v>
      </c>
      <c r="S316" s="47">
        <f t="shared" si="162"/>
        <v>1.6591399535416387</v>
      </c>
      <c r="T316" s="88">
        <f t="shared" si="163"/>
        <v>-25.45396561730907</v>
      </c>
      <c r="U316" s="48"/>
      <c r="V316" s="33"/>
      <c r="W316" s="33"/>
      <c r="X316" s="35">
        <f t="shared" si="173"/>
        <v>4</v>
      </c>
      <c r="Y316" s="61" t="str">
        <f t="shared" si="174"/>
        <v xml:space="preserve"> </v>
      </c>
      <c r="Z316" s="61">
        <f t="shared" si="175"/>
        <v>10.65573744179229</v>
      </c>
      <c r="AA316" s="68"/>
      <c r="AB316" s="61">
        <f t="shared" si="168"/>
        <v>-0.39553747743273521</v>
      </c>
      <c r="AC316" s="61">
        <f t="shared" si="169"/>
        <v>-0.432</v>
      </c>
      <c r="AD316" s="61"/>
      <c r="AE316" s="84"/>
      <c r="AF316" s="61"/>
      <c r="AG316" s="44"/>
      <c r="AI316" s="47">
        <f t="shared" si="160"/>
        <v>1999.2307053927702</v>
      </c>
      <c r="AJ316" s="47">
        <f t="shared" si="161"/>
        <v>1999.5843233519295</v>
      </c>
      <c r="AK316" s="47">
        <f t="shared" si="176"/>
        <v>1336.67625</v>
      </c>
      <c r="AL316" s="47">
        <f t="shared" si="177"/>
        <v>1113.8361111111112</v>
      </c>
      <c r="AM316" s="88">
        <f t="shared" si="178"/>
        <v>20.006546444844009</v>
      </c>
      <c r="AN316" s="48"/>
      <c r="AQ316" s="35">
        <f t="shared" si="170"/>
        <v>4</v>
      </c>
      <c r="AR316" s="61" t="str">
        <f t="shared" si="179"/>
        <v xml:space="preserve"> </v>
      </c>
      <c r="AS316" s="61">
        <f t="shared" si="180"/>
        <v>27.250849425796943</v>
      </c>
      <c r="AT316" s="68"/>
      <c r="AU316" s="61">
        <f t="shared" si="166"/>
        <v>0.98797880107833103</v>
      </c>
      <c r="AV316" s="61">
        <f t="shared" si="167"/>
        <v>0.55000000000000004</v>
      </c>
      <c r="AY316" s="44"/>
    </row>
    <row r="317" spans="1:51" ht="14.1" customHeight="1">
      <c r="A317" s="7">
        <v>181204</v>
      </c>
      <c r="B317" s="8">
        <f t="shared" si="156"/>
        <v>1812.2916666669907</v>
      </c>
      <c r="C317" s="9">
        <v>-6.9615700000000003E-3</v>
      </c>
      <c r="D317" s="9">
        <v>-1.162791E-2</v>
      </c>
      <c r="E317" s="9">
        <v>4.6663299999999998E-3</v>
      </c>
      <c r="H317" s="11">
        <f t="shared" si="157"/>
        <v>2.3905154299868814</v>
      </c>
      <c r="L317" s="31">
        <f t="shared" si="152"/>
        <v>1812.2916666669907</v>
      </c>
      <c r="M317" s="30">
        <f t="shared" si="155"/>
        <v>2.3905154299868814</v>
      </c>
      <c r="P317" s="47">
        <f t="shared" si="158"/>
        <v>1858.0192667703627</v>
      </c>
      <c r="Q317" s="47">
        <f t="shared" si="159"/>
        <v>1858.1371394234159</v>
      </c>
      <c r="R317" s="47">
        <f t="shared" si="153"/>
        <v>1.5412717913363665</v>
      </c>
      <c r="S317" s="47">
        <f t="shared" si="162"/>
        <v>1.6115698370599481</v>
      </c>
      <c r="T317" s="88">
        <f t="shared" si="163"/>
        <v>-4.3620849749725465</v>
      </c>
      <c r="U317" s="48"/>
      <c r="V317" s="33"/>
      <c r="W317" s="33"/>
      <c r="X317" s="35">
        <f t="shared" si="173"/>
        <v>5</v>
      </c>
      <c r="Y317" s="61" t="str">
        <f t="shared" si="174"/>
        <v xml:space="preserve"> </v>
      </c>
      <c r="Z317" s="61">
        <f t="shared" si="175"/>
        <v>6.9434500422266288</v>
      </c>
      <c r="AA317" s="68"/>
      <c r="AB317" s="61">
        <f t="shared" si="168"/>
        <v>0.28736888901079033</v>
      </c>
      <c r="AC317" s="61">
        <f t="shared" si="169"/>
        <v>-0.432</v>
      </c>
      <c r="AD317" s="61"/>
      <c r="AE317" s="84"/>
      <c r="AF317" s="61"/>
      <c r="AG317" s="44"/>
      <c r="AI317" s="47">
        <f t="shared" si="160"/>
        <v>1999.9379413110885</v>
      </c>
      <c r="AJ317" s="47">
        <f t="shared" si="161"/>
        <v>2000.2915592702477</v>
      </c>
      <c r="AK317" s="47">
        <f t="shared" si="176"/>
        <v>1444.9833333333333</v>
      </c>
      <c r="AL317" s="47">
        <f t="shared" si="177"/>
        <v>1135.5392438271606</v>
      </c>
      <c r="AM317" s="88">
        <f t="shared" si="178"/>
        <v>27.250849425796943</v>
      </c>
      <c r="AN317" s="48"/>
      <c r="AQ317" s="35">
        <f t="shared" si="170"/>
        <v>5</v>
      </c>
      <c r="AR317" s="61">
        <f t="shared" si="179"/>
        <v>27.250849425796943</v>
      </c>
      <c r="AS317" s="61">
        <f t="shared" si="180"/>
        <v>27.250849425796943</v>
      </c>
      <c r="AT317" s="68"/>
      <c r="AU317" s="61">
        <f t="shared" si="166"/>
        <v>0.85620383392548349</v>
      </c>
      <c r="AV317" s="61">
        <f t="shared" si="167"/>
        <v>0.55000000000000004</v>
      </c>
      <c r="AY317" s="44"/>
    </row>
    <row r="318" spans="1:51" ht="14.1" customHeight="1">
      <c r="A318" s="7">
        <v>181205</v>
      </c>
      <c r="B318" s="8">
        <f t="shared" si="156"/>
        <v>1812.375000000324</v>
      </c>
      <c r="C318" s="9">
        <v>3.22178E-3</v>
      </c>
      <c r="D318" s="9">
        <v>0</v>
      </c>
      <c r="E318" s="9">
        <v>3.22178E-3</v>
      </c>
      <c r="H318" s="11">
        <f t="shared" si="157"/>
        <v>2.3905154299868814</v>
      </c>
      <c r="L318" s="31">
        <f t="shared" si="152"/>
        <v>1812.375000000324</v>
      </c>
      <c r="M318" s="30">
        <f t="shared" si="155"/>
        <v>2.3905154299868814</v>
      </c>
      <c r="P318" s="47">
        <f t="shared" si="158"/>
        <v>1858.2550120764688</v>
      </c>
      <c r="Q318" s="47">
        <f t="shared" si="159"/>
        <v>1858.372884729522</v>
      </c>
      <c r="R318" s="47">
        <f t="shared" si="153"/>
        <v>1.6078699395867682</v>
      </c>
      <c r="S318" s="47">
        <f t="shared" si="162"/>
        <v>1.5534285826331893</v>
      </c>
      <c r="T318" s="88">
        <f t="shared" si="163"/>
        <v>3.5045934883788599</v>
      </c>
      <c r="U318" s="48"/>
      <c r="V318" s="33"/>
      <c r="W318" s="33"/>
      <c r="X318" s="35">
        <f t="shared" si="173"/>
        <v>6</v>
      </c>
      <c r="Y318" s="61" t="str">
        <f t="shared" si="174"/>
        <v xml:space="preserve"> </v>
      </c>
      <c r="Z318" s="61">
        <f t="shared" si="175"/>
        <v>6.9434500422266288</v>
      </c>
      <c r="AA318" s="68"/>
      <c r="AB318" s="61">
        <f t="shared" si="168"/>
        <v>0.83581215853672131</v>
      </c>
      <c r="AC318" s="61">
        <f t="shared" si="169"/>
        <v>-0.432</v>
      </c>
      <c r="AD318" s="61"/>
      <c r="AE318" s="84"/>
      <c r="AF318" s="61"/>
      <c r="AG318" s="44"/>
      <c r="AI318" s="47">
        <f t="shared" si="160"/>
        <v>2000.6451772294067</v>
      </c>
      <c r="AJ318" s="47">
        <f t="shared" si="161"/>
        <v>2000.998795188566</v>
      </c>
      <c r="AK318" s="47">
        <f t="shared" si="176"/>
        <v>1314.6100000000001</v>
      </c>
      <c r="AL318" s="47">
        <f t="shared" si="177"/>
        <v>1157.1961419753086</v>
      </c>
      <c r="AM318" s="88">
        <f t="shared" si="178"/>
        <v>13.603040341630379</v>
      </c>
      <c r="AN318" s="48"/>
      <c r="AQ318" s="35">
        <f t="shared" si="170"/>
        <v>6</v>
      </c>
      <c r="AR318" s="61" t="str">
        <f t="shared" si="179"/>
        <v xml:space="preserve"> </v>
      </c>
      <c r="AS318" s="61">
        <f t="shared" si="180"/>
        <v>27.250849425796943</v>
      </c>
      <c r="AT318" s="68"/>
      <c r="AU318" s="61">
        <f t="shared" si="166"/>
        <v>0.32380157723325187</v>
      </c>
      <c r="AV318" s="61">
        <f t="shared" si="167"/>
        <v>0.55000000000000004</v>
      </c>
      <c r="AY318" s="44"/>
    </row>
    <row r="319" spans="1:51" ht="14.1" customHeight="1">
      <c r="A319" s="7">
        <v>181206</v>
      </c>
      <c r="B319" s="8">
        <f t="shared" si="156"/>
        <v>1812.4583333336573</v>
      </c>
      <c r="C319" s="9">
        <v>4.5942099999999996E-3</v>
      </c>
      <c r="D319" s="9">
        <v>0</v>
      </c>
      <c r="E319" s="9">
        <v>4.5942099999999996E-3</v>
      </c>
      <c r="H319" s="11">
        <f t="shared" si="157"/>
        <v>2.3905154299868814</v>
      </c>
      <c r="L319" s="31">
        <f t="shared" si="152"/>
        <v>1812.4583333336573</v>
      </c>
      <c r="M319" s="30">
        <f t="shared" si="155"/>
        <v>2.3905154299868814</v>
      </c>
      <c r="P319" s="47">
        <f t="shared" si="158"/>
        <v>1858.4907573825749</v>
      </c>
      <c r="Q319" s="47">
        <f t="shared" si="159"/>
        <v>1858.608630035628</v>
      </c>
      <c r="R319" s="47">
        <f t="shared" si="153"/>
        <v>1.5602998149358258</v>
      </c>
      <c r="S319" s="47">
        <f t="shared" si="162"/>
        <v>1.5037442378066705</v>
      </c>
      <c r="T319" s="88">
        <f t="shared" si="163"/>
        <v>3.7609837967955251</v>
      </c>
      <c r="U319" s="48"/>
      <c r="V319" s="33"/>
      <c r="W319" s="33"/>
      <c r="X319" s="35">
        <f t="shared" si="173"/>
        <v>7</v>
      </c>
      <c r="Y319" s="61" t="str">
        <f t="shared" si="174"/>
        <v xml:space="preserve"> </v>
      </c>
      <c r="Z319" s="61">
        <f t="shared" si="175"/>
        <v>6.9434500422266288</v>
      </c>
      <c r="AA319" s="68"/>
      <c r="AB319" s="61">
        <f t="shared" si="168"/>
        <v>0.99316963006589309</v>
      </c>
      <c r="AC319" s="61">
        <f t="shared" si="169"/>
        <v>-0.432</v>
      </c>
      <c r="AD319" s="61"/>
      <c r="AE319" s="84"/>
      <c r="AF319" s="61"/>
      <c r="AG319" s="44"/>
      <c r="AI319" s="47">
        <f t="shared" si="160"/>
        <v>2001.352413147725</v>
      </c>
      <c r="AJ319" s="47">
        <f t="shared" si="161"/>
        <v>2001.7060311068842</v>
      </c>
      <c r="AK319" s="47">
        <f t="shared" si="176"/>
        <v>1149.2733333333335</v>
      </c>
      <c r="AL319" s="47">
        <f t="shared" si="177"/>
        <v>1165.5514351851853</v>
      </c>
      <c r="AM319" s="88">
        <f t="shared" si="178"/>
        <v>-1.3966009015522696</v>
      </c>
      <c r="AN319" s="48"/>
      <c r="AQ319" s="35">
        <f t="shared" si="170"/>
        <v>7</v>
      </c>
      <c r="AR319" s="61" t="str">
        <f t="shared" si="179"/>
        <v xml:space="preserve"> </v>
      </c>
      <c r="AS319" s="61">
        <f t="shared" si="180"/>
        <v>27.250849425796943</v>
      </c>
      <c r="AT319" s="68"/>
      <c r="AU319" s="61">
        <f t="shared" si="166"/>
        <v>-0.36011103610008832</v>
      </c>
      <c r="AV319" s="61">
        <f t="shared" si="167"/>
        <v>0.55000000000000004</v>
      </c>
      <c r="AY319" s="44"/>
    </row>
    <row r="320" spans="1:51" ht="14.1" customHeight="1">
      <c r="A320" s="7">
        <v>181207</v>
      </c>
      <c r="B320" s="8">
        <f t="shared" si="156"/>
        <v>1812.5416666669905</v>
      </c>
      <c r="C320" s="9">
        <v>-1.799133E-2</v>
      </c>
      <c r="D320" s="9">
        <v>-2.3529410000000001E-2</v>
      </c>
      <c r="E320" s="9">
        <v>5.5380799999999999E-3</v>
      </c>
      <c r="H320" s="11">
        <f t="shared" si="157"/>
        <v>2.3342680123233936</v>
      </c>
      <c r="L320" s="31">
        <f t="shared" si="152"/>
        <v>1812.5416666669905</v>
      </c>
      <c r="M320" s="30">
        <f t="shared" si="155"/>
        <v>2.3342680123233936</v>
      </c>
      <c r="P320" s="47">
        <f t="shared" si="158"/>
        <v>1858.726502688681</v>
      </c>
      <c r="Q320" s="47">
        <f t="shared" si="159"/>
        <v>1858.8443753417341</v>
      </c>
      <c r="R320" s="47">
        <f t="shared" si="153"/>
        <v>1.5793278629011513</v>
      </c>
      <c r="S320" s="47">
        <f t="shared" si="162"/>
        <v>1.476787837195783</v>
      </c>
      <c r="T320" s="88">
        <f t="shared" si="163"/>
        <v>6.9434500422266288</v>
      </c>
      <c r="U320" s="48"/>
      <c r="V320" s="33"/>
      <c r="W320" s="33"/>
      <c r="X320" s="35">
        <f t="shared" si="173"/>
        <v>8</v>
      </c>
      <c r="Y320" s="61">
        <f t="shared" si="174"/>
        <v>6.9434500422266288</v>
      </c>
      <c r="Z320" s="61">
        <f t="shared" si="175"/>
        <v>6.9434500422266288</v>
      </c>
      <c r="AA320" s="68"/>
      <c r="AB320" s="61">
        <f t="shared" si="168"/>
        <v>0.68581199383635627</v>
      </c>
      <c r="AC320" s="61">
        <f t="shared" si="169"/>
        <v>-0.432</v>
      </c>
      <c r="AD320" s="61"/>
      <c r="AE320" s="84"/>
      <c r="AF320" s="61"/>
      <c r="AG320" s="44"/>
      <c r="AI320" s="47">
        <f t="shared" si="160"/>
        <v>2002.0596490660432</v>
      </c>
      <c r="AJ320" s="47">
        <f t="shared" si="161"/>
        <v>2002.4132670252025</v>
      </c>
      <c r="AK320" s="47">
        <f t="shared" si="176"/>
        <v>1003.8712499999999</v>
      </c>
      <c r="AL320" s="47">
        <f t="shared" si="177"/>
        <v>1169.9256944444446</v>
      </c>
      <c r="AM320" s="88">
        <f t="shared" si="178"/>
        <v>-14.193588980306815</v>
      </c>
      <c r="AN320" s="48"/>
      <c r="AQ320" s="35">
        <f t="shared" si="170"/>
        <v>8</v>
      </c>
      <c r="AR320" s="61" t="str">
        <f t="shared" si="179"/>
        <v xml:space="preserve"> </v>
      </c>
      <c r="AS320" s="61">
        <f t="shared" si="180"/>
        <v>27.250849425796943</v>
      </c>
      <c r="AT320" s="68"/>
      <c r="AU320" s="61">
        <f t="shared" si="166"/>
        <v>-0.87552369345384229</v>
      </c>
      <c r="AV320" s="61">
        <f t="shared" si="167"/>
        <v>0.55000000000000004</v>
      </c>
      <c r="AY320" s="44"/>
    </row>
    <row r="321" spans="1:51" ht="14.1" customHeight="1">
      <c r="A321" s="7">
        <v>181208</v>
      </c>
      <c r="B321" s="8">
        <f t="shared" si="156"/>
        <v>1812.6250000003238</v>
      </c>
      <c r="C321" s="9">
        <v>3.1238500000000001E-3</v>
      </c>
      <c r="D321" s="9">
        <v>0</v>
      </c>
      <c r="E321" s="9">
        <v>3.1238500000000001E-3</v>
      </c>
      <c r="H321" s="11">
        <f t="shared" si="157"/>
        <v>2.3342680123233936</v>
      </c>
      <c r="L321" s="31">
        <f t="shared" si="152"/>
        <v>1812.6250000003238</v>
      </c>
      <c r="M321" s="30">
        <f t="shared" si="155"/>
        <v>2.3342680123233936</v>
      </c>
      <c r="P321" s="47">
        <f t="shared" si="158"/>
        <v>1858.962247994787</v>
      </c>
      <c r="Q321" s="47">
        <f t="shared" si="159"/>
        <v>1859.0801206478402</v>
      </c>
      <c r="R321" s="47">
        <f t="shared" si="153"/>
        <v>1.5698138376646491</v>
      </c>
      <c r="S321" s="47">
        <f t="shared" si="162"/>
        <v>1.4937016554752702</v>
      </c>
      <c r="T321" s="88">
        <f t="shared" si="163"/>
        <v>5.0955411283360563</v>
      </c>
      <c r="U321" s="48"/>
      <c r="V321" s="33"/>
      <c r="W321" s="33"/>
      <c r="X321" s="35">
        <f t="shared" si="173"/>
        <v>9</v>
      </c>
      <c r="Y321" s="61" t="str">
        <f t="shared" si="174"/>
        <v xml:space="preserve"> </v>
      </c>
      <c r="Z321" s="61">
        <f t="shared" si="175"/>
        <v>6.9434500422266288</v>
      </c>
      <c r="AA321" s="68"/>
      <c r="AB321" s="61">
        <f t="shared" si="168"/>
        <v>5.7555303739431865E-2</v>
      </c>
      <c r="AC321" s="61">
        <f t="shared" si="169"/>
        <v>-0.432</v>
      </c>
      <c r="AD321" s="61"/>
      <c r="AE321" s="84"/>
      <c r="AF321" s="61"/>
      <c r="AG321" s="44"/>
      <c r="AI321" s="47">
        <f t="shared" si="160"/>
        <v>2002.7668849843615</v>
      </c>
      <c r="AJ321" s="47">
        <f t="shared" si="161"/>
        <v>2003.1205029435207</v>
      </c>
      <c r="AK321" s="47">
        <f t="shared" si="176"/>
        <v>900.21444444444444</v>
      </c>
      <c r="AL321" s="47">
        <f t="shared" si="177"/>
        <v>1161.160925925926</v>
      </c>
      <c r="AM321" s="88">
        <f t="shared" si="178"/>
        <v>-22.47289550097452</v>
      </c>
      <c r="AN321" s="48"/>
      <c r="AQ321" s="35">
        <f t="shared" si="170"/>
        <v>9</v>
      </c>
      <c r="AR321" s="61" t="str">
        <f t="shared" si="179"/>
        <v xml:space="preserve"> </v>
      </c>
      <c r="AS321" s="61">
        <f t="shared" si="180"/>
        <v>13.603040341630379</v>
      </c>
      <c r="AT321" s="68"/>
      <c r="AU321" s="61">
        <f t="shared" si="166"/>
        <v>-0.98126908427857218</v>
      </c>
      <c r="AV321" s="61">
        <f t="shared" si="167"/>
        <v>0.55000000000000004</v>
      </c>
      <c r="AY321" s="44"/>
    </row>
    <row r="322" spans="1:51" ht="14.1" customHeight="1">
      <c r="A322" s="7">
        <v>181209</v>
      </c>
      <c r="B322" s="8">
        <f t="shared" si="156"/>
        <v>1812.708333333657</v>
      </c>
      <c r="C322" s="9">
        <v>4.0108579999999998E-2</v>
      </c>
      <c r="D322" s="9">
        <v>3.6144580000000003E-2</v>
      </c>
      <c r="E322" s="9">
        <v>3.9639999999999996E-3</v>
      </c>
      <c r="H322" s="11">
        <f t="shared" si="157"/>
        <v>2.4186391492362573</v>
      </c>
      <c r="L322" s="31">
        <f t="shared" ref="L322:L385" si="181">B322</f>
        <v>1812.708333333657</v>
      </c>
      <c r="M322" s="30">
        <f t="shared" si="155"/>
        <v>2.4186391492362573</v>
      </c>
      <c r="P322" s="47">
        <f t="shared" si="158"/>
        <v>1859.1979933008931</v>
      </c>
      <c r="Q322" s="47">
        <f t="shared" si="159"/>
        <v>1859.3158659539463</v>
      </c>
      <c r="R322" s="47">
        <f t="shared" ref="R322:R385" si="182">AVERAGEIFS(StkIndex,Year,"&gt;"&amp;P322,Year,"&lt;="&amp;P323)</f>
        <v>1.4746735987425623</v>
      </c>
      <c r="S322" s="47">
        <f t="shared" si="162"/>
        <v>1.4958158817787581</v>
      </c>
      <c r="T322" s="88">
        <f t="shared" si="163"/>
        <v>-1.4134281694518691</v>
      </c>
      <c r="U322" s="48"/>
      <c r="V322" s="33"/>
      <c r="W322" s="33"/>
      <c r="X322" s="35">
        <f t="shared" si="173"/>
        <v>1</v>
      </c>
      <c r="Y322" s="61" t="str">
        <f t="shared" si="174"/>
        <v xml:space="preserve"> </v>
      </c>
      <c r="Z322" s="61">
        <f t="shared" si="175"/>
        <v>6.9434500422266288</v>
      </c>
      <c r="AA322" s="68"/>
      <c r="AB322" s="61">
        <f t="shared" si="168"/>
        <v>-0.59763215263308045</v>
      </c>
      <c r="AC322" s="61">
        <f t="shared" si="169"/>
        <v>-0.432</v>
      </c>
      <c r="AD322" s="61"/>
      <c r="AE322" s="84"/>
      <c r="AF322" s="61"/>
      <c r="AG322" s="44"/>
      <c r="AI322" s="47">
        <f t="shared" si="160"/>
        <v>2003.4741209026797</v>
      </c>
      <c r="AJ322" s="47">
        <f t="shared" si="161"/>
        <v>2003.827738861839</v>
      </c>
      <c r="AK322" s="47">
        <f t="shared" si="176"/>
        <v>1061.3987500000001</v>
      </c>
      <c r="AL322" s="47">
        <f t="shared" si="177"/>
        <v>1148.5723611111109</v>
      </c>
      <c r="AM322" s="88">
        <f t="shared" si="178"/>
        <v>-7.5897360987147948</v>
      </c>
      <c r="AN322" s="48"/>
      <c r="AQ322" s="35">
        <f t="shared" si="170"/>
        <v>1</v>
      </c>
      <c r="AR322" s="61" t="str">
        <f t="shared" si="179"/>
        <v xml:space="preserve"> </v>
      </c>
      <c r="AS322" s="61">
        <f t="shared" si="180"/>
        <v>4.9042638800760985</v>
      </c>
      <c r="AT322" s="68"/>
      <c r="AU322" s="61">
        <f t="shared" si="166"/>
        <v>-0.62786776497827868</v>
      </c>
      <c r="AV322" s="61">
        <f t="shared" si="167"/>
        <v>0.55000000000000004</v>
      </c>
      <c r="AY322" s="44"/>
    </row>
    <row r="323" spans="1:51" ht="14.1" customHeight="1">
      <c r="A323" s="7">
        <v>181210</v>
      </c>
      <c r="B323" s="8">
        <f t="shared" si="156"/>
        <v>1812.7916666669903</v>
      </c>
      <c r="C323" s="9">
        <v>4.9434800000000001E-3</v>
      </c>
      <c r="D323" s="9">
        <v>0</v>
      </c>
      <c r="E323" s="9">
        <v>4.9434800000000001E-3</v>
      </c>
      <c r="H323" s="11">
        <f t="shared" si="157"/>
        <v>2.4186391492362573</v>
      </c>
      <c r="L323" s="31">
        <f t="shared" si="181"/>
        <v>1812.7916666669903</v>
      </c>
      <c r="M323" s="30">
        <f t="shared" ref="M323:M386" si="183">H323</f>
        <v>2.4186391492362573</v>
      </c>
      <c r="P323" s="47">
        <f t="shared" si="158"/>
        <v>1859.4337386069992</v>
      </c>
      <c r="Q323" s="47">
        <f t="shared" si="159"/>
        <v>1859.5516112600524</v>
      </c>
      <c r="R323" s="47">
        <f t="shared" si="182"/>
        <v>1.3509912995290378</v>
      </c>
      <c r="S323" s="47">
        <f t="shared" si="162"/>
        <v>1.5106154748254077</v>
      </c>
      <c r="T323" s="88">
        <f t="shared" si="163"/>
        <v>-10.566830404992288</v>
      </c>
      <c r="U323" s="48"/>
      <c r="V323" s="33"/>
      <c r="W323" s="33"/>
      <c r="X323" s="35">
        <f t="shared" si="173"/>
        <v>2</v>
      </c>
      <c r="Y323" s="61" t="str">
        <f t="shared" si="174"/>
        <v xml:space="preserve"> </v>
      </c>
      <c r="Z323" s="61">
        <f t="shared" si="175"/>
        <v>6.9434500422266288</v>
      </c>
      <c r="AA323" s="68"/>
      <c r="AB323" s="61">
        <f t="shared" si="168"/>
        <v>-0.97318088284703863</v>
      </c>
      <c r="AC323" s="61">
        <f t="shared" si="169"/>
        <v>-0.432</v>
      </c>
      <c r="AD323" s="61"/>
      <c r="AE323" s="84"/>
      <c r="AF323" s="61"/>
      <c r="AG323" s="44"/>
      <c r="AI323" s="47">
        <f t="shared" si="160"/>
        <v>2004.181356820998</v>
      </c>
      <c r="AJ323" s="47">
        <f t="shared" si="161"/>
        <v>2004.5349747801572</v>
      </c>
      <c r="AK323" s="47">
        <f t="shared" si="176"/>
        <v>1124.3988888888889</v>
      </c>
      <c r="AL323" s="47">
        <f t="shared" si="177"/>
        <v>1165.9400154320986</v>
      </c>
      <c r="AM323" s="88">
        <f t="shared" si="178"/>
        <v>-3.5628871119767203</v>
      </c>
      <c r="AN323" s="48"/>
      <c r="AQ323" s="35">
        <f t="shared" si="170"/>
        <v>2</v>
      </c>
      <c r="AR323" s="61" t="str">
        <f t="shared" si="179"/>
        <v xml:space="preserve"> </v>
      </c>
      <c r="AS323" s="61">
        <f t="shared" si="180"/>
        <v>10.544660541596285</v>
      </c>
      <c r="AT323" s="68"/>
      <c r="AU323" s="61">
        <f t="shared" si="166"/>
        <v>1.9319859528270464E-2</v>
      </c>
      <c r="AV323" s="61">
        <f t="shared" si="167"/>
        <v>0.55000000000000004</v>
      </c>
      <c r="AY323" s="44"/>
    </row>
    <row r="324" spans="1:51" ht="14.1" customHeight="1">
      <c r="A324" s="7">
        <v>181211</v>
      </c>
      <c r="B324" s="8">
        <f t="shared" ref="B324:B387" si="184">B323+(1/12)</f>
        <v>1812.8750000003236</v>
      </c>
      <c r="C324" s="9">
        <v>2.6123549999999999E-2</v>
      </c>
      <c r="D324" s="9">
        <v>2.3255809999999998E-2</v>
      </c>
      <c r="E324" s="9">
        <v>2.8677400000000001E-3</v>
      </c>
      <c r="H324" s="11">
        <f t="shared" ref="H324:H387" si="185">H323+(H323*D324)</f>
        <v>2.4748865617494573</v>
      </c>
      <c r="L324" s="31">
        <f t="shared" si="181"/>
        <v>1812.8750000003236</v>
      </c>
      <c r="M324" s="30">
        <f t="shared" si="183"/>
        <v>2.4748865617494573</v>
      </c>
      <c r="P324" s="47">
        <f t="shared" ref="P324:P387" si="186">P323+0.235745306106089</f>
        <v>1859.6694839131053</v>
      </c>
      <c r="Q324" s="47">
        <f t="shared" ref="Q324:Q387" si="187">Q323+0.235745306106089</f>
        <v>1859.7873565661585</v>
      </c>
      <c r="R324" s="47">
        <f t="shared" si="182"/>
        <v>1.3700193498415725</v>
      </c>
      <c r="S324" s="47">
        <f t="shared" si="162"/>
        <v>1.560299822264517</v>
      </c>
      <c r="T324" s="88">
        <f t="shared" si="163"/>
        <v>-12.195122354547472</v>
      </c>
      <c r="U324" s="48"/>
      <c r="V324" s="33"/>
      <c r="W324" s="33"/>
      <c r="X324" s="35">
        <f t="shared" si="173"/>
        <v>3</v>
      </c>
      <c r="Y324" s="61" t="str">
        <f t="shared" si="174"/>
        <v xml:space="preserve"> </v>
      </c>
      <c r="Z324" s="61">
        <f t="shared" si="175"/>
        <v>9.2175068720866236</v>
      </c>
      <c r="AA324" s="68"/>
      <c r="AB324" s="61">
        <f t="shared" si="168"/>
        <v>-0.89336746227614872</v>
      </c>
      <c r="AC324" s="61">
        <f t="shared" si="169"/>
        <v>-0.432</v>
      </c>
      <c r="AD324" s="61"/>
      <c r="AE324" s="84"/>
      <c r="AF324" s="61"/>
      <c r="AG324" s="44"/>
      <c r="AI324" s="47">
        <f t="shared" ref="AI324:AI335" si="188">AI323+0.707235918318267</f>
        <v>2004.8885927393162</v>
      </c>
      <c r="AJ324" s="47">
        <f t="shared" ref="AJ324:AJ335" si="189">AJ323+0.707235918318267</f>
        <v>2005.2422106984754</v>
      </c>
      <c r="AK324" s="47">
        <f t="shared" si="176"/>
        <v>1193.905</v>
      </c>
      <c r="AL324" s="47">
        <f t="shared" ref="AL324:AL326" si="190">AVERAGE(AK320:AK328)</f>
        <v>1195.4197839506171</v>
      </c>
      <c r="AM324" s="88">
        <f t="shared" ref="AM324:AM326" si="191">100*((AK324/AL324)-1)</f>
        <v>-0.12671565009666486</v>
      </c>
      <c r="AN324" s="48"/>
      <c r="AQ324" s="35">
        <f t="shared" si="170"/>
        <v>3</v>
      </c>
      <c r="AR324" s="61"/>
      <c r="AS324" s="61">
        <f t="shared" si="180"/>
        <v>21.550567546667022</v>
      </c>
      <c r="AT324" s="68"/>
      <c r="AU324" s="61">
        <f t="shared" si="166"/>
        <v>0.65746750704522083</v>
      </c>
      <c r="AV324" s="61">
        <f t="shared" si="167"/>
        <v>0.55000000000000004</v>
      </c>
      <c r="AY324" s="44"/>
    </row>
    <row r="325" spans="1:51" ht="14.1" customHeight="1">
      <c r="A325" s="7">
        <v>181212</v>
      </c>
      <c r="B325" s="8">
        <f t="shared" si="184"/>
        <v>1812.9583333336568</v>
      </c>
      <c r="C325" s="9">
        <v>1.6499799999999998E-2</v>
      </c>
      <c r="D325" s="9">
        <v>1.136364E-2</v>
      </c>
      <c r="E325" s="9">
        <v>5.1361599999999999E-3</v>
      </c>
      <c r="H325" s="11">
        <f t="shared" si="185"/>
        <v>2.5030102816780158</v>
      </c>
      <c r="L325" s="31">
        <f t="shared" si="181"/>
        <v>1812.9583333336568</v>
      </c>
      <c r="M325" s="30">
        <f t="shared" si="183"/>
        <v>2.5030102816780158</v>
      </c>
      <c r="P325" s="47">
        <f t="shared" si="186"/>
        <v>1859.9052292192114</v>
      </c>
      <c r="Q325" s="47">
        <f t="shared" si="187"/>
        <v>1860.0231018722645</v>
      </c>
      <c r="R325" s="47">
        <f t="shared" si="182"/>
        <v>1.3890474047394987</v>
      </c>
      <c r="S325" s="47">
        <f t="shared" si="162"/>
        <v>1.5761565302215854</v>
      </c>
      <c r="T325" s="88">
        <f t="shared" si="163"/>
        <v>-11.871227374592152</v>
      </c>
      <c r="U325" s="48"/>
      <c r="V325" s="33"/>
      <c r="W325" s="33"/>
      <c r="X325" s="35">
        <f t="shared" si="173"/>
        <v>4</v>
      </c>
      <c r="Y325" s="61" t="str">
        <f t="shared" si="174"/>
        <v xml:space="preserve"> </v>
      </c>
      <c r="Z325" s="61">
        <f t="shared" si="175"/>
        <v>25.016458994453792</v>
      </c>
      <c r="AA325" s="68"/>
      <c r="AB325" s="61">
        <f t="shared" si="168"/>
        <v>-0.39553747743291162</v>
      </c>
      <c r="AC325" s="61">
        <f t="shared" si="169"/>
        <v>-0.432</v>
      </c>
      <c r="AD325" s="61"/>
      <c r="AE325" s="84"/>
      <c r="AF325" s="61"/>
      <c r="AG325" s="44"/>
      <c r="AI325" s="47">
        <f t="shared" si="188"/>
        <v>2005.5958286576345</v>
      </c>
      <c r="AJ325" s="47">
        <f t="shared" si="189"/>
        <v>2005.9494466167937</v>
      </c>
      <c r="AK325" s="47">
        <f t="shared" si="176"/>
        <v>1257.7933333333333</v>
      </c>
      <c r="AL325" s="47">
        <f t="shared" si="190"/>
        <v>1198.9916203703701</v>
      </c>
      <c r="AM325" s="88">
        <f t="shared" si="191"/>
        <v>4.9042638800760985</v>
      </c>
      <c r="AN325" s="48"/>
      <c r="AQ325" s="35">
        <f t="shared" si="170"/>
        <v>4</v>
      </c>
      <c r="AR325" s="61"/>
      <c r="AS325" s="61">
        <f t="shared" si="180"/>
        <v>21.550567546667022</v>
      </c>
      <c r="AT325" s="68"/>
      <c r="AU325" s="61">
        <f t="shared" si="166"/>
        <v>0.98797880107830383</v>
      </c>
      <c r="AV325" s="61">
        <f t="shared" si="167"/>
        <v>0.55000000000000004</v>
      </c>
      <c r="AY325" s="44"/>
    </row>
    <row r="326" spans="1:51" ht="14.1" customHeight="1">
      <c r="A326" s="7">
        <v>181301</v>
      </c>
      <c r="B326" s="8">
        <f t="shared" si="184"/>
        <v>1813.0416666669901</v>
      </c>
      <c r="C326" s="9">
        <v>5.0945399999999998E-3</v>
      </c>
      <c r="D326" s="9">
        <v>0</v>
      </c>
      <c r="E326" s="9">
        <v>5.0945399999999998E-3</v>
      </c>
      <c r="H326" s="11">
        <f t="shared" si="185"/>
        <v>2.5030102816780158</v>
      </c>
      <c r="L326" s="31">
        <f t="shared" si="181"/>
        <v>1813.0416666669901</v>
      </c>
      <c r="M326" s="30">
        <f t="shared" si="183"/>
        <v>2.5030102816780158</v>
      </c>
      <c r="P326" s="47">
        <f t="shared" si="186"/>
        <v>1860.1409745253175</v>
      </c>
      <c r="Q326" s="47">
        <f t="shared" si="187"/>
        <v>1860.2588471783706</v>
      </c>
      <c r="R326" s="47">
        <f t="shared" si="182"/>
        <v>1.5602998280677587</v>
      </c>
      <c r="S326" s="47">
        <f t="shared" si="162"/>
        <v>1.5994130344621917</v>
      </c>
      <c r="T326" s="88">
        <f t="shared" si="163"/>
        <v>-2.4454725297136881</v>
      </c>
      <c r="U326" s="48"/>
      <c r="V326" s="33"/>
      <c r="W326" s="33"/>
      <c r="X326" s="35">
        <f t="shared" si="173"/>
        <v>5</v>
      </c>
      <c r="Y326" s="61" t="str">
        <f t="shared" si="174"/>
        <v xml:space="preserve"> </v>
      </c>
      <c r="Z326" s="61">
        <f t="shared" si="175"/>
        <v>25.016458994453792</v>
      </c>
      <c r="AA326" s="68"/>
      <c r="AB326" s="61">
        <f t="shared" si="168"/>
        <v>0.28736888901060637</v>
      </c>
      <c r="AC326" s="61">
        <f t="shared" si="169"/>
        <v>-0.432</v>
      </c>
      <c r="AD326" s="61"/>
      <c r="AE326" s="84"/>
      <c r="AF326" s="61"/>
      <c r="AG326" s="44"/>
      <c r="AI326" s="47">
        <f t="shared" si="188"/>
        <v>2006.3030645759527</v>
      </c>
      <c r="AJ326" s="47">
        <f t="shared" si="189"/>
        <v>2006.6566825351119</v>
      </c>
      <c r="AK326" s="47">
        <f t="shared" si="176"/>
        <v>1331.6862499999997</v>
      </c>
      <c r="AL326" s="47">
        <f t="shared" si="190"/>
        <v>1204.6590432098765</v>
      </c>
      <c r="AM326" s="88">
        <f t="shared" si="191"/>
        <v>10.544660541596285</v>
      </c>
      <c r="AN326" s="48"/>
      <c r="AQ326" s="35">
        <f t="shared" si="170"/>
        <v>5</v>
      </c>
      <c r="AR326" s="61"/>
      <c r="AS326" s="61">
        <f t="shared" si="180"/>
        <v>21.550567546667022</v>
      </c>
      <c r="AT326" s="68"/>
      <c r="AU326" s="61">
        <f t="shared" si="166"/>
        <v>0.85620383392557375</v>
      </c>
      <c r="AV326" s="61">
        <f t="shared" si="167"/>
        <v>0.55000000000000004</v>
      </c>
      <c r="AY326" s="44"/>
    </row>
    <row r="327" spans="1:51" ht="14.1" customHeight="1">
      <c r="A327" s="7">
        <v>181302</v>
      </c>
      <c r="B327" s="8">
        <f t="shared" si="184"/>
        <v>1813.1250000003233</v>
      </c>
      <c r="C327" s="9">
        <v>1.4292289999999999E-2</v>
      </c>
      <c r="D327" s="9">
        <v>1.123596E-2</v>
      </c>
      <c r="E327" s="9">
        <v>3.0563399999999998E-3</v>
      </c>
      <c r="H327" s="11">
        <f t="shared" si="185"/>
        <v>2.5311340050825386</v>
      </c>
      <c r="L327" s="31">
        <f t="shared" si="181"/>
        <v>1813.1250000003233</v>
      </c>
      <c r="M327" s="30">
        <f t="shared" si="183"/>
        <v>2.5311340050825386</v>
      </c>
      <c r="P327" s="47">
        <f t="shared" si="186"/>
        <v>1860.3767198314235</v>
      </c>
      <c r="Q327" s="47">
        <f t="shared" si="187"/>
        <v>1860.4945924844767</v>
      </c>
      <c r="R327" s="47">
        <f t="shared" si="182"/>
        <v>1.741066277006613</v>
      </c>
      <c r="S327" s="47">
        <f t="shared" ref="S327:S390" si="192">AVERAGE(R323:R331)</f>
        <v>1.5941274680859683</v>
      </c>
      <c r="T327" s="88">
        <f t="shared" ref="T327:T390" si="193">100*((R327/S327)-1)</f>
        <v>9.2175068720866236</v>
      </c>
      <c r="U327" s="48"/>
      <c r="V327" s="33"/>
      <c r="W327" s="33"/>
      <c r="X327" s="35">
        <f t="shared" si="173"/>
        <v>6</v>
      </c>
      <c r="Y327" s="61" t="str">
        <f t="shared" si="174"/>
        <v xml:space="preserve"> </v>
      </c>
      <c r="Z327" s="61">
        <f t="shared" si="175"/>
        <v>25.016458994453792</v>
      </c>
      <c r="AA327" s="68"/>
      <c r="AB327" s="61">
        <f t="shared" si="168"/>
        <v>0.83581215853661583</v>
      </c>
      <c r="AC327" s="61">
        <f t="shared" si="169"/>
        <v>-0.432</v>
      </c>
      <c r="AD327" s="61"/>
      <c r="AE327" s="84"/>
      <c r="AF327" s="61"/>
      <c r="AG327" s="44"/>
      <c r="AI327" s="47">
        <f t="shared" si="188"/>
        <v>2007.010300494271</v>
      </c>
      <c r="AJ327" s="79">
        <f t="shared" si="189"/>
        <v>2007.3639184534302</v>
      </c>
      <c r="AK327" s="47">
        <f t="shared" si="176"/>
        <v>1470.9188888888889</v>
      </c>
      <c r="AL327" s="47">
        <f t="shared" ref="AL327" si="194">AVERAGE(AK323:AK331)</f>
        <v>1210.1291820987653</v>
      </c>
      <c r="AM327" s="88">
        <f t="shared" ref="AM327" si="195">100*((AK327/AL327)-1)</f>
        <v>21.550567546667022</v>
      </c>
      <c r="AN327" s="48"/>
      <c r="AQ327" s="35">
        <f t="shared" si="170"/>
        <v>6</v>
      </c>
      <c r="AR327" s="61"/>
      <c r="AS327" s="61"/>
      <c r="AT327" s="68"/>
      <c r="AU327" s="61">
        <f t="shared" si="166"/>
        <v>0.32380157723341679</v>
      </c>
      <c r="AV327" s="61">
        <f t="shared" si="167"/>
        <v>0.55000000000000004</v>
      </c>
      <c r="AY327" s="44"/>
    </row>
    <row r="328" spans="1:51" ht="14.1" customHeight="1">
      <c r="A328" s="7">
        <v>181303</v>
      </c>
      <c r="B328" s="8">
        <f t="shared" si="184"/>
        <v>1813.2083333336566</v>
      </c>
      <c r="C328" s="9">
        <v>4.0939000000000001E-3</v>
      </c>
      <c r="D328" s="9">
        <v>0</v>
      </c>
      <c r="E328" s="9">
        <v>4.0939000000000001E-3</v>
      </c>
      <c r="H328" s="11">
        <f t="shared" si="185"/>
        <v>2.5311340050825386</v>
      </c>
      <c r="L328" s="31">
        <f t="shared" si="181"/>
        <v>1813.2083333336566</v>
      </c>
      <c r="M328" s="30">
        <f t="shared" si="183"/>
        <v>2.5311340050825386</v>
      </c>
      <c r="P328" s="47">
        <f t="shared" si="186"/>
        <v>1860.6124651375296</v>
      </c>
      <c r="Q328" s="47">
        <f t="shared" si="187"/>
        <v>1860.7303377905828</v>
      </c>
      <c r="R328" s="47">
        <f t="shared" si="182"/>
        <v>2.0074589418878084</v>
      </c>
      <c r="S328" s="47">
        <f t="shared" si="192"/>
        <v>1.6057557205142621</v>
      </c>
      <c r="T328" s="88">
        <f t="shared" si="193"/>
        <v>25.016458994453792</v>
      </c>
      <c r="U328" s="48"/>
      <c r="V328" s="33"/>
      <c r="W328" s="33"/>
      <c r="X328" s="35">
        <f t="shared" si="173"/>
        <v>7</v>
      </c>
      <c r="Y328" s="61">
        <f t="shared" si="174"/>
        <v>25.016458994453792</v>
      </c>
      <c r="Z328" s="61">
        <f t="shared" si="175"/>
        <v>25.016458994453792</v>
      </c>
      <c r="AA328" s="68"/>
      <c r="AB328" s="61">
        <f t="shared" si="168"/>
        <v>0.99316963006591552</v>
      </c>
      <c r="AC328" s="61">
        <f t="shared" si="169"/>
        <v>-0.432</v>
      </c>
      <c r="AD328" s="61"/>
      <c r="AE328" s="84"/>
      <c r="AF328" s="61"/>
      <c r="AG328" s="44"/>
      <c r="AI328" s="47">
        <f t="shared" si="188"/>
        <v>2007.7175364125892</v>
      </c>
      <c r="AJ328" s="47">
        <f t="shared" si="189"/>
        <v>2008.0711543717484</v>
      </c>
      <c r="AK328" s="47">
        <f t="shared" si="176"/>
        <v>1414.5912499999999</v>
      </c>
      <c r="AL328" s="47"/>
      <c r="AM328" s="47"/>
      <c r="AN328" s="48"/>
      <c r="AQ328" s="35">
        <f t="shared" si="170"/>
        <v>7</v>
      </c>
      <c r="AR328" s="61"/>
      <c r="AS328" s="61"/>
      <c r="AT328" s="68"/>
      <c r="AU328" s="61">
        <f t="shared" si="166"/>
        <v>-0.36011103609992695</v>
      </c>
      <c r="AV328" s="61">
        <f t="shared" si="167"/>
        <v>0.55000000000000004</v>
      </c>
      <c r="AY328" s="44"/>
    </row>
    <row r="329" spans="1:51" ht="14.1" customHeight="1">
      <c r="A329" s="7">
        <v>181304</v>
      </c>
      <c r="B329" s="8">
        <f t="shared" si="184"/>
        <v>1813.2916666669898</v>
      </c>
      <c r="C329" s="9">
        <v>-6.6135300000000003E-3</v>
      </c>
      <c r="D329" s="9">
        <v>-1.111111E-2</v>
      </c>
      <c r="E329" s="9">
        <v>4.4975800000000002E-3</v>
      </c>
      <c r="H329" s="11">
        <f t="shared" si="185"/>
        <v>2.503010296727326</v>
      </c>
      <c r="L329" s="31">
        <f t="shared" si="181"/>
        <v>1813.2916666669898</v>
      </c>
      <c r="M329" s="30">
        <f t="shared" si="183"/>
        <v>2.503010296727326</v>
      </c>
      <c r="P329" s="47">
        <f t="shared" si="186"/>
        <v>1860.8482104436357</v>
      </c>
      <c r="Q329" s="47">
        <f t="shared" si="187"/>
        <v>1860.9660830966889</v>
      </c>
      <c r="R329" s="47">
        <f t="shared" si="182"/>
        <v>1.7220382345147682</v>
      </c>
      <c r="S329" s="47">
        <f t="shared" si="192"/>
        <v>1.6290122231654192</v>
      </c>
      <c r="T329" s="88">
        <f t="shared" si="193"/>
        <v>5.7105778597895007</v>
      </c>
      <c r="U329" s="48"/>
      <c r="V329" s="33"/>
      <c r="W329" s="33"/>
      <c r="X329" s="35">
        <f t="shared" si="173"/>
        <v>8</v>
      </c>
      <c r="Y329" s="61" t="str">
        <f t="shared" si="174"/>
        <v xml:space="preserve"> </v>
      </c>
      <c r="Z329" s="61">
        <f t="shared" si="175"/>
        <v>25.016458994453792</v>
      </c>
      <c r="AA329" s="68"/>
      <c r="AB329" s="61">
        <f t="shared" si="168"/>
        <v>0.68581199383645475</v>
      </c>
      <c r="AC329" s="61">
        <f t="shared" si="169"/>
        <v>-0.432</v>
      </c>
      <c r="AD329" s="61"/>
      <c r="AE329" s="84"/>
      <c r="AF329" s="61"/>
      <c r="AG329" s="44"/>
      <c r="AI329" s="47">
        <f t="shared" si="188"/>
        <v>2008.4247723309074</v>
      </c>
      <c r="AJ329" s="47">
        <f t="shared" si="189"/>
        <v>2008.7783902900667</v>
      </c>
      <c r="AK329" s="47">
        <f t="shared" si="176"/>
        <v>1036.0177777777778</v>
      </c>
      <c r="AL329" s="47"/>
      <c r="AM329" s="47"/>
      <c r="AN329" s="48"/>
      <c r="AQ329" s="35">
        <f t="shared" si="170"/>
        <v>8</v>
      </c>
      <c r="AR329" s="61"/>
      <c r="AS329" s="61"/>
      <c r="AT329" s="68"/>
      <c r="AU329" s="61">
        <f t="shared" ref="AU329:AU335" si="196" xml:space="preserve"> SIN((2*PI()*(AJ329-2000+AV329)/6.3651232648644) + 1.28299025)</f>
        <v>-0.87552369345375891</v>
      </c>
      <c r="AV329" s="61">
        <f t="shared" ref="AV329:AV335" si="197">AV328</f>
        <v>0.55000000000000004</v>
      </c>
      <c r="AY329" s="44"/>
    </row>
    <row r="330" spans="1:51" ht="14.1" customHeight="1">
      <c r="A330" s="7">
        <v>181305</v>
      </c>
      <c r="B330" s="8">
        <f t="shared" si="184"/>
        <v>1813.3750000003231</v>
      </c>
      <c r="C330" s="9">
        <v>1.442482E-2</v>
      </c>
      <c r="D330" s="9">
        <v>1.123596E-2</v>
      </c>
      <c r="E330" s="9">
        <v>3.1888699999999999E-3</v>
      </c>
      <c r="H330" s="11">
        <f t="shared" si="185"/>
        <v>2.5311340203009425</v>
      </c>
      <c r="L330" s="31">
        <f t="shared" si="181"/>
        <v>1813.3750000003231</v>
      </c>
      <c r="M330" s="30">
        <f t="shared" si="183"/>
        <v>2.5311340203009425</v>
      </c>
      <c r="P330" s="47">
        <f t="shared" si="186"/>
        <v>1861.0839557497418</v>
      </c>
      <c r="Q330" s="47">
        <f t="shared" si="187"/>
        <v>1861.2018284027949</v>
      </c>
      <c r="R330" s="47">
        <f t="shared" si="182"/>
        <v>1.7791223758301065</v>
      </c>
      <c r="S330" s="47">
        <f t="shared" si="192"/>
        <v>1.6628398617142974</v>
      </c>
      <c r="T330" s="88">
        <f t="shared" si="193"/>
        <v>6.9930073720946284</v>
      </c>
      <c r="U330" s="48"/>
      <c r="V330" s="33"/>
      <c r="W330" s="33"/>
      <c r="X330" s="35">
        <f t="shared" si="173"/>
        <v>9</v>
      </c>
      <c r="Y330" s="61" t="str">
        <f t="shared" si="174"/>
        <v xml:space="preserve"> </v>
      </c>
      <c r="Z330" s="61">
        <f t="shared" si="175"/>
        <v>25.016458994453792</v>
      </c>
      <c r="AA330" s="68"/>
      <c r="AB330" s="61">
        <f t="shared" ref="AB330:AB393" si="198" xml:space="preserve"> SIN((2*PI()*(Q330-2000+AC330)/2.1217077549548) + 0.707378034)</f>
        <v>5.7555303739623635E-2</v>
      </c>
      <c r="AC330" s="61">
        <f t="shared" ref="AC330:AC393" si="199">AC329</f>
        <v>-0.432</v>
      </c>
      <c r="AD330" s="61"/>
      <c r="AE330" s="84"/>
      <c r="AF330" s="61"/>
      <c r="AG330" s="44"/>
      <c r="AI330" s="47">
        <f t="shared" si="188"/>
        <v>2009.1320082492257</v>
      </c>
      <c r="AJ330" s="47">
        <f t="shared" si="189"/>
        <v>2009.4856262083849</v>
      </c>
      <c r="AK330" s="47">
        <f t="shared" si="176"/>
        <v>951.22124999999983</v>
      </c>
      <c r="AL330" s="47"/>
      <c r="AM330" s="47"/>
      <c r="AN330" s="48"/>
      <c r="AQ330" s="35">
        <f t="shared" si="170"/>
        <v>9</v>
      </c>
      <c r="AR330" s="61"/>
      <c r="AS330" s="61"/>
      <c r="AT330" s="68"/>
      <c r="AU330" s="61">
        <f t="shared" si="196"/>
        <v>-0.98126908427860571</v>
      </c>
      <c r="AV330" s="61">
        <f t="shared" si="197"/>
        <v>0.55000000000000004</v>
      </c>
      <c r="AY330" s="44"/>
    </row>
    <row r="331" spans="1:51" ht="14.1" customHeight="1">
      <c r="A331" s="7">
        <v>181306</v>
      </c>
      <c r="B331" s="8">
        <f t="shared" si="184"/>
        <v>1813.4583333336564</v>
      </c>
      <c r="C331" s="9">
        <v>-6.2998000000000004E-3</v>
      </c>
      <c r="D331" s="9">
        <v>-1.111111E-2</v>
      </c>
      <c r="E331" s="9">
        <v>4.8113100000000001E-3</v>
      </c>
      <c r="H331" s="11">
        <f t="shared" si="185"/>
        <v>2.5030103117766367</v>
      </c>
      <c r="L331" s="31">
        <f t="shared" si="181"/>
        <v>1813.4583333336564</v>
      </c>
      <c r="M331" s="30">
        <f t="shared" si="183"/>
        <v>2.5030103117766367</v>
      </c>
      <c r="P331" s="47">
        <f t="shared" si="186"/>
        <v>1861.3197010558479</v>
      </c>
      <c r="Q331" s="47">
        <f t="shared" si="187"/>
        <v>1861.437573708901</v>
      </c>
      <c r="R331" s="47">
        <f t="shared" si="182"/>
        <v>1.4271035013565518</v>
      </c>
      <c r="S331" s="47">
        <f t="shared" si="192"/>
        <v>1.6934961585054369</v>
      </c>
      <c r="T331" s="88">
        <f t="shared" si="193"/>
        <v>-15.730337255915883</v>
      </c>
      <c r="U331" s="48"/>
      <c r="V331" s="33"/>
      <c r="W331" s="33"/>
      <c r="X331" s="35">
        <f t="shared" si="173"/>
        <v>1</v>
      </c>
      <c r="Y331" s="61" t="str">
        <f t="shared" si="174"/>
        <v xml:space="preserve"> </v>
      </c>
      <c r="Z331" s="61">
        <f t="shared" si="175"/>
        <v>25.016458994453792</v>
      </c>
      <c r="AA331" s="68"/>
      <c r="AB331" s="61">
        <f t="shared" si="198"/>
        <v>-0.59763215263292635</v>
      </c>
      <c r="AC331" s="61">
        <f t="shared" si="199"/>
        <v>-0.432</v>
      </c>
      <c r="AD331" s="61"/>
      <c r="AE331" s="84"/>
      <c r="AF331" s="61"/>
      <c r="AG331" s="44"/>
      <c r="AI331" s="47">
        <f t="shared" si="188"/>
        <v>2009.8392441675439</v>
      </c>
      <c r="AJ331" s="47">
        <f t="shared" si="189"/>
        <v>2010.1928621267032</v>
      </c>
      <c r="AK331" s="47">
        <f t="shared" si="176"/>
        <v>1110.6300000000001</v>
      </c>
      <c r="AU331" s="61">
        <f t="shared" si="196"/>
        <v>-0.62786776497841446</v>
      </c>
      <c r="AV331" s="61">
        <f t="shared" si="197"/>
        <v>0.55000000000000004</v>
      </c>
    </row>
    <row r="332" spans="1:51" ht="14.1" customHeight="1">
      <c r="A332" s="7">
        <v>181307</v>
      </c>
      <c r="B332" s="8">
        <f t="shared" si="184"/>
        <v>1813.5416666669896</v>
      </c>
      <c r="C332" s="9">
        <v>5.3809499999999998E-3</v>
      </c>
      <c r="D332" s="9">
        <v>0</v>
      </c>
      <c r="E332" s="9">
        <v>5.3809499999999998E-3</v>
      </c>
      <c r="H332" s="11">
        <f t="shared" si="185"/>
        <v>2.5030103117766367</v>
      </c>
      <c r="L332" s="31">
        <f t="shared" si="181"/>
        <v>1813.5416666669896</v>
      </c>
      <c r="M332" s="30">
        <f t="shared" si="183"/>
        <v>2.5030103117766367</v>
      </c>
      <c r="P332" s="47">
        <f t="shared" si="186"/>
        <v>1861.555446361954</v>
      </c>
      <c r="Q332" s="47">
        <f t="shared" si="187"/>
        <v>1861.6733190150071</v>
      </c>
      <c r="R332" s="47">
        <f t="shared" si="182"/>
        <v>1.4556455713836829</v>
      </c>
      <c r="S332" s="47">
        <f t="shared" si="192"/>
        <v>1.7230953403950033</v>
      </c>
      <c r="T332" s="88">
        <f t="shared" si="193"/>
        <v>-15.521472476967535</v>
      </c>
      <c r="U332" s="48"/>
      <c r="V332" s="33"/>
      <c r="W332" s="33"/>
      <c r="X332" s="35">
        <f t="shared" si="173"/>
        <v>2</v>
      </c>
      <c r="Y332" s="61" t="str">
        <f t="shared" si="174"/>
        <v xml:space="preserve"> </v>
      </c>
      <c r="Z332" s="61">
        <f t="shared" si="175"/>
        <v>6.9930073720946284</v>
      </c>
      <c r="AA332" s="68"/>
      <c r="AB332" s="61">
        <f t="shared" si="198"/>
        <v>-0.97318088284699444</v>
      </c>
      <c r="AC332" s="61">
        <f t="shared" si="199"/>
        <v>-0.432</v>
      </c>
      <c r="AD332" s="61"/>
      <c r="AE332" s="84"/>
      <c r="AF332" s="61"/>
      <c r="AG332" s="44"/>
      <c r="AI332" s="47">
        <f t="shared" si="188"/>
        <v>2010.5464800858622</v>
      </c>
      <c r="AJ332" s="47">
        <f t="shared" si="189"/>
        <v>2010.9000980450214</v>
      </c>
      <c r="AU332" s="61">
        <f t="shared" si="196"/>
        <v>1.9319859528097057E-2</v>
      </c>
      <c r="AV332" s="61">
        <f t="shared" si="197"/>
        <v>0.55000000000000004</v>
      </c>
    </row>
    <row r="333" spans="1:51" ht="14.1" customHeight="1">
      <c r="A333" s="7">
        <v>181308</v>
      </c>
      <c r="B333" s="8">
        <f t="shared" si="184"/>
        <v>1813.6250000003229</v>
      </c>
      <c r="C333" s="9">
        <v>3.13299E-3</v>
      </c>
      <c r="D333" s="9">
        <v>0</v>
      </c>
      <c r="E333" s="9">
        <v>3.13299E-3</v>
      </c>
      <c r="H333" s="11">
        <f t="shared" si="185"/>
        <v>2.5030103117766367</v>
      </c>
      <c r="L333" s="31">
        <f t="shared" si="181"/>
        <v>1813.6250000003229</v>
      </c>
      <c r="M333" s="30">
        <f t="shared" si="183"/>
        <v>2.5030103117766367</v>
      </c>
      <c r="P333" s="47">
        <f t="shared" si="186"/>
        <v>1861.79119166806</v>
      </c>
      <c r="Q333" s="47">
        <f t="shared" si="187"/>
        <v>1861.9090643211132</v>
      </c>
      <c r="R333" s="47">
        <f t="shared" si="182"/>
        <v>1.5793278737019862</v>
      </c>
      <c r="S333" s="47">
        <f t="shared" si="192"/>
        <v>1.775951021512657</v>
      </c>
      <c r="T333" s="88">
        <f t="shared" si="193"/>
        <v>-11.071428515139914</v>
      </c>
      <c r="U333" s="48"/>
      <c r="V333" s="33"/>
      <c r="W333" s="33"/>
      <c r="X333" s="35">
        <f t="shared" si="173"/>
        <v>3</v>
      </c>
      <c r="Y333" s="61" t="str">
        <f t="shared" si="174"/>
        <v xml:space="preserve"> </v>
      </c>
      <c r="Z333" s="61">
        <f t="shared" si="175"/>
        <v>6.9930073720946284</v>
      </c>
      <c r="AA333" s="68"/>
      <c r="AB333" s="61">
        <f t="shared" si="198"/>
        <v>-0.89336746227623498</v>
      </c>
      <c r="AC333" s="61">
        <f t="shared" si="199"/>
        <v>-0.432</v>
      </c>
      <c r="AD333" s="61"/>
      <c r="AE333" s="84"/>
      <c r="AF333" s="61"/>
      <c r="AG333" s="44"/>
      <c r="AI333" s="47">
        <f t="shared" si="188"/>
        <v>2011.2537160041804</v>
      </c>
      <c r="AJ333" s="47">
        <f t="shared" si="189"/>
        <v>2011.6073339633397</v>
      </c>
      <c r="AU333" s="61">
        <f t="shared" si="196"/>
        <v>0.65746750704509083</v>
      </c>
      <c r="AV333" s="61">
        <f t="shared" si="197"/>
        <v>0.55000000000000004</v>
      </c>
    </row>
    <row r="334" spans="1:51" ht="14.1" customHeight="1">
      <c r="A334" s="7">
        <v>181309</v>
      </c>
      <c r="B334" s="8">
        <f t="shared" si="184"/>
        <v>1813.7083333336561</v>
      </c>
      <c r="C334" s="9">
        <v>4.0406799999999996E-3</v>
      </c>
      <c r="D334" s="9">
        <v>0</v>
      </c>
      <c r="E334" s="9">
        <v>4.0406799999999996E-3</v>
      </c>
      <c r="H334" s="11">
        <f t="shared" si="185"/>
        <v>2.5030103117766367</v>
      </c>
      <c r="L334" s="31">
        <f t="shared" si="181"/>
        <v>1813.7083333336561</v>
      </c>
      <c r="M334" s="30">
        <f t="shared" si="183"/>
        <v>2.5030103117766367</v>
      </c>
      <c r="P334" s="47">
        <f t="shared" si="186"/>
        <v>1862.0269369741661</v>
      </c>
      <c r="Q334" s="47">
        <f t="shared" si="187"/>
        <v>1862.1448096272193</v>
      </c>
      <c r="R334" s="47">
        <f t="shared" si="182"/>
        <v>1.6934961516794031</v>
      </c>
      <c r="S334" s="47">
        <f t="shared" si="192"/>
        <v>1.9022465824780559</v>
      </c>
      <c r="T334" s="88">
        <f t="shared" si="193"/>
        <v>-10.973889122550752</v>
      </c>
      <c r="U334" s="48"/>
      <c r="V334" s="33"/>
      <c r="W334" s="33"/>
      <c r="X334" s="35">
        <f t="shared" si="173"/>
        <v>4</v>
      </c>
      <c r="Y334" s="61" t="str">
        <f t="shared" si="174"/>
        <v xml:space="preserve"> </v>
      </c>
      <c r="Z334" s="61">
        <f t="shared" si="175"/>
        <v>2.331177625692038</v>
      </c>
      <c r="AA334" s="68"/>
      <c r="AB334" s="61">
        <f t="shared" si="198"/>
        <v>-0.39553747743303586</v>
      </c>
      <c r="AC334" s="61">
        <f t="shared" si="199"/>
        <v>-0.432</v>
      </c>
      <c r="AD334" s="61"/>
      <c r="AE334" s="84"/>
      <c r="AF334" s="61"/>
      <c r="AG334" s="44"/>
      <c r="AI334" s="47">
        <f t="shared" si="188"/>
        <v>2011.9609519224987</v>
      </c>
      <c r="AJ334" s="47">
        <f t="shared" si="189"/>
        <v>2012.3145698816579</v>
      </c>
      <c r="AU334" s="61">
        <f t="shared" si="196"/>
        <v>0.98797880107827685</v>
      </c>
      <c r="AV334" s="61">
        <f t="shared" si="197"/>
        <v>0.55000000000000004</v>
      </c>
    </row>
    <row r="335" spans="1:51" ht="14.1" customHeight="1">
      <c r="A335" s="7">
        <v>181310</v>
      </c>
      <c r="B335" s="8">
        <f t="shared" si="184"/>
        <v>1813.7916666669894</v>
      </c>
      <c r="C335" s="9">
        <v>4.9311199999999998E-3</v>
      </c>
      <c r="D335" s="9">
        <v>0</v>
      </c>
      <c r="E335" s="9">
        <v>4.9311199999999998E-3</v>
      </c>
      <c r="H335" s="11">
        <f t="shared" si="185"/>
        <v>2.5030103117766367</v>
      </c>
      <c r="L335" s="31">
        <f t="shared" si="181"/>
        <v>1813.7916666669894</v>
      </c>
      <c r="M335" s="30">
        <f t="shared" si="183"/>
        <v>2.5030103117766367</v>
      </c>
      <c r="P335" s="47">
        <f t="shared" si="186"/>
        <v>1862.2626822802722</v>
      </c>
      <c r="Q335" s="47">
        <f t="shared" si="187"/>
        <v>1862.3805549333254</v>
      </c>
      <c r="R335" s="47">
        <f t="shared" si="182"/>
        <v>1.8362064991880109</v>
      </c>
      <c r="S335" s="47">
        <f t="shared" si="192"/>
        <v>2.031297303958369</v>
      </c>
      <c r="T335" s="88">
        <f t="shared" si="193"/>
        <v>-9.604246724011622</v>
      </c>
      <c r="U335" s="48"/>
      <c r="V335" s="33"/>
      <c r="W335" s="33"/>
      <c r="X335" s="35">
        <f t="shared" si="173"/>
        <v>5</v>
      </c>
      <c r="Y335" s="61" t="str">
        <f t="shared" si="174"/>
        <v xml:space="preserve"> </v>
      </c>
      <c r="Z335" s="61">
        <f t="shared" si="175"/>
        <v>8.3088820739791949</v>
      </c>
      <c r="AA335" s="68"/>
      <c r="AB335" s="61">
        <f t="shared" si="198"/>
        <v>0.28736888901042235</v>
      </c>
      <c r="AC335" s="61">
        <f t="shared" si="199"/>
        <v>-0.432</v>
      </c>
      <c r="AD335" s="61"/>
      <c r="AE335" s="84"/>
      <c r="AF335" s="61"/>
      <c r="AG335" s="44"/>
      <c r="AI335" s="47">
        <f t="shared" si="188"/>
        <v>2012.6681878408169</v>
      </c>
      <c r="AJ335" s="47">
        <f t="shared" si="189"/>
        <v>2013.0218057999762</v>
      </c>
      <c r="AU335" s="61">
        <f t="shared" si="196"/>
        <v>0.85620383392566379</v>
      </c>
      <c r="AV335" s="61">
        <f t="shared" si="197"/>
        <v>0.55000000000000004</v>
      </c>
    </row>
    <row r="336" spans="1:51" ht="14.1" customHeight="1">
      <c r="A336" s="7">
        <v>181311</v>
      </c>
      <c r="B336" s="8">
        <f t="shared" si="184"/>
        <v>1813.8750000003226</v>
      </c>
      <c r="C336" s="9">
        <v>3.0023599999999999E-3</v>
      </c>
      <c r="D336" s="9">
        <v>0</v>
      </c>
      <c r="E336" s="9">
        <v>3.0023599999999999E-3</v>
      </c>
      <c r="H336" s="11">
        <f t="shared" si="185"/>
        <v>2.5030103117766367</v>
      </c>
      <c r="L336" s="31">
        <f t="shared" si="181"/>
        <v>1813.8750000003226</v>
      </c>
      <c r="M336" s="30">
        <f t="shared" si="183"/>
        <v>2.5030103117766367</v>
      </c>
      <c r="P336" s="47">
        <f t="shared" si="186"/>
        <v>1862.4984275863783</v>
      </c>
      <c r="Q336" s="47">
        <f t="shared" si="187"/>
        <v>1862.6163002394314</v>
      </c>
      <c r="R336" s="47">
        <f t="shared" si="182"/>
        <v>2.0074589140127128</v>
      </c>
      <c r="S336" s="47">
        <f t="shared" si="192"/>
        <v>2.2188940236201202</v>
      </c>
      <c r="T336" s="88">
        <f t="shared" si="193"/>
        <v>-9.5288511914801362</v>
      </c>
      <c r="U336" s="48"/>
      <c r="V336" s="33"/>
      <c r="W336" s="33"/>
      <c r="X336" s="35">
        <f t="shared" si="173"/>
        <v>6</v>
      </c>
      <c r="Y336" s="61" t="str">
        <f t="shared" si="174"/>
        <v xml:space="preserve"> </v>
      </c>
      <c r="Z336" s="61">
        <f t="shared" si="175"/>
        <v>8.3088820739791949</v>
      </c>
      <c r="AA336" s="68"/>
      <c r="AB336" s="61">
        <f t="shared" si="198"/>
        <v>0.83581215853654156</v>
      </c>
      <c r="AC336" s="61">
        <f t="shared" si="199"/>
        <v>-0.432</v>
      </c>
      <c r="AD336" s="61"/>
      <c r="AE336" s="84"/>
      <c r="AF336" s="61"/>
      <c r="AG336" s="44"/>
      <c r="AI336" s="47"/>
      <c r="AJ336" s="47"/>
    </row>
    <row r="337" spans="1:36" ht="14.1" customHeight="1">
      <c r="A337" s="7">
        <v>181312</v>
      </c>
      <c r="B337" s="8">
        <f t="shared" si="184"/>
        <v>1813.9583333336559</v>
      </c>
      <c r="C337" s="9">
        <v>1.649542E-2</v>
      </c>
      <c r="D337" s="9">
        <v>1.123596E-2</v>
      </c>
      <c r="E337" s="9">
        <v>5.2594599999999997E-3</v>
      </c>
      <c r="H337" s="11">
        <f t="shared" si="185"/>
        <v>2.5311340355193463</v>
      </c>
      <c r="L337" s="31">
        <f t="shared" si="181"/>
        <v>1813.9583333336559</v>
      </c>
      <c r="M337" s="30">
        <f t="shared" si="183"/>
        <v>2.5311340355193463</v>
      </c>
      <c r="P337" s="47">
        <f t="shared" si="186"/>
        <v>1862.7341728924844</v>
      </c>
      <c r="Q337" s="47">
        <f t="shared" si="187"/>
        <v>1862.8520455455375</v>
      </c>
      <c r="R337" s="47">
        <f t="shared" si="182"/>
        <v>2.4831600719466924</v>
      </c>
      <c r="S337" s="47">
        <f t="shared" si="192"/>
        <v>2.4265919044043636</v>
      </c>
      <c r="T337" s="88">
        <f t="shared" si="193"/>
        <v>2.331177625692038</v>
      </c>
      <c r="U337" s="48"/>
      <c r="V337" s="33"/>
      <c r="W337" s="33"/>
      <c r="X337" s="35">
        <f t="shared" si="173"/>
        <v>7</v>
      </c>
      <c r="Y337" s="61" t="str">
        <f t="shared" si="174"/>
        <v xml:space="preserve"> </v>
      </c>
      <c r="Z337" s="61">
        <f t="shared" si="175"/>
        <v>8.3088820739791949</v>
      </c>
      <c r="AA337" s="68"/>
      <c r="AB337" s="61">
        <f t="shared" si="198"/>
        <v>0.99316963006593795</v>
      </c>
      <c r="AC337" s="61">
        <f t="shared" si="199"/>
        <v>-0.432</v>
      </c>
      <c r="AD337" s="61"/>
      <c r="AE337" s="84"/>
      <c r="AF337" s="61"/>
      <c r="AG337" s="44"/>
      <c r="AI337" s="47"/>
      <c r="AJ337" s="47"/>
    </row>
    <row r="338" spans="1:36" ht="14.1" customHeight="1">
      <c r="A338" s="7">
        <v>181401</v>
      </c>
      <c r="B338" s="8">
        <f t="shared" si="184"/>
        <v>1814.0416666669892</v>
      </c>
      <c r="C338" s="9">
        <v>-2.7996119999999999E-2</v>
      </c>
      <c r="D338" s="9">
        <v>-3.3333330000000001E-2</v>
      </c>
      <c r="E338" s="9">
        <v>5.3372200000000002E-3</v>
      </c>
      <c r="H338" s="11">
        <f t="shared" si="185"/>
        <v>2.4467629094391481</v>
      </c>
      <c r="L338" s="31">
        <f t="shared" si="181"/>
        <v>1814.0416666669892</v>
      </c>
      <c r="M338" s="30">
        <f t="shared" si="183"/>
        <v>2.4467629094391481</v>
      </c>
      <c r="P338" s="47">
        <f t="shared" si="186"/>
        <v>1862.9699181985904</v>
      </c>
      <c r="Q338" s="47">
        <f t="shared" si="187"/>
        <v>1863.0877908516436</v>
      </c>
      <c r="R338" s="47">
        <f t="shared" si="182"/>
        <v>2.8586982832033585</v>
      </c>
      <c r="S338" s="47">
        <f t="shared" si="192"/>
        <v>2.6393941369007541</v>
      </c>
      <c r="T338" s="88">
        <f t="shared" si="193"/>
        <v>8.3088820739791949</v>
      </c>
      <c r="U338" s="48"/>
      <c r="V338" s="33"/>
      <c r="W338" s="33"/>
      <c r="X338" s="35">
        <f t="shared" si="173"/>
        <v>8</v>
      </c>
      <c r="Y338" s="61">
        <f t="shared" si="174"/>
        <v>8.3088820739791949</v>
      </c>
      <c r="Z338" s="61">
        <f t="shared" si="175"/>
        <v>8.3088820739791949</v>
      </c>
      <c r="AA338" s="68"/>
      <c r="AB338" s="61">
        <f t="shared" si="198"/>
        <v>0.68581199383655322</v>
      </c>
      <c r="AC338" s="61">
        <f t="shared" si="199"/>
        <v>-0.432</v>
      </c>
      <c r="AD338" s="61"/>
      <c r="AE338" s="84"/>
      <c r="AF338" s="61"/>
      <c r="AG338" s="44"/>
      <c r="AI338" s="47"/>
      <c r="AJ338" s="47"/>
    </row>
    <row r="339" spans="1:36" ht="14.1" customHeight="1">
      <c r="A339" s="7">
        <v>181402</v>
      </c>
      <c r="B339" s="8">
        <f t="shared" si="184"/>
        <v>1814.1250000003224</v>
      </c>
      <c r="C339" s="9">
        <v>3.2310099999999999E-3</v>
      </c>
      <c r="D339" s="9">
        <v>0</v>
      </c>
      <c r="E339" s="9">
        <v>3.2310099999999999E-3</v>
      </c>
      <c r="H339" s="11">
        <f t="shared" si="185"/>
        <v>2.4467629094391481</v>
      </c>
      <c r="L339" s="31">
        <f t="shared" si="181"/>
        <v>1814.1250000003224</v>
      </c>
      <c r="M339" s="30">
        <f t="shared" si="183"/>
        <v>2.4467629094391481</v>
      </c>
      <c r="P339" s="47">
        <f t="shared" si="186"/>
        <v>1863.2056635046965</v>
      </c>
      <c r="Q339" s="47">
        <f t="shared" si="187"/>
        <v>1863.3235361577497</v>
      </c>
      <c r="R339" s="47">
        <f t="shared" si="182"/>
        <v>2.9405788691529242</v>
      </c>
      <c r="S339" s="47">
        <f t="shared" si="192"/>
        <v>2.880054798266563</v>
      </c>
      <c r="T339" s="88">
        <f t="shared" si="193"/>
        <v>2.1014902536850677</v>
      </c>
      <c r="U339" s="48"/>
      <c r="V339" s="33"/>
      <c r="W339" s="33"/>
      <c r="X339" s="35">
        <f t="shared" si="173"/>
        <v>9</v>
      </c>
      <c r="Y339" s="61" t="str">
        <f t="shared" si="174"/>
        <v xml:space="preserve"> </v>
      </c>
      <c r="Z339" s="61">
        <f t="shared" si="175"/>
        <v>8.3088820739791949</v>
      </c>
      <c r="AA339" s="68"/>
      <c r="AB339" s="61">
        <f t="shared" si="198"/>
        <v>5.7555303739815412E-2</v>
      </c>
      <c r="AC339" s="61">
        <f t="shared" si="199"/>
        <v>-0.432</v>
      </c>
      <c r="AD339" s="61"/>
      <c r="AE339" s="84"/>
      <c r="AF339" s="61"/>
      <c r="AG339" s="44"/>
      <c r="AI339" s="47"/>
      <c r="AJ339" s="47"/>
    </row>
    <row r="340" spans="1:36" ht="14.1" customHeight="1">
      <c r="A340" s="7">
        <v>181403</v>
      </c>
      <c r="B340" s="8">
        <f t="shared" si="184"/>
        <v>1814.2083333336557</v>
      </c>
      <c r="C340" s="9">
        <v>1.5530179999999999E-2</v>
      </c>
      <c r="D340" s="9">
        <v>1.1494249999999999E-2</v>
      </c>
      <c r="E340" s="9">
        <v>4.0359300000000001E-3</v>
      </c>
      <c r="H340" s="11">
        <f t="shared" si="185"/>
        <v>2.4748866140109689</v>
      </c>
      <c r="L340" s="31">
        <f t="shared" si="181"/>
        <v>1814.2083333336557</v>
      </c>
      <c r="M340" s="30">
        <f t="shared" si="183"/>
        <v>2.4748866140109689</v>
      </c>
      <c r="P340" s="47">
        <f t="shared" si="186"/>
        <v>1863.4414088108026</v>
      </c>
      <c r="Q340" s="47">
        <f t="shared" si="187"/>
        <v>1863.5592814638558</v>
      </c>
      <c r="R340" s="47">
        <f t="shared" si="182"/>
        <v>3.1154739783123091</v>
      </c>
      <c r="S340" s="47">
        <f t="shared" si="192"/>
        <v>3.1005611252908576</v>
      </c>
      <c r="T340" s="88">
        <f t="shared" si="193"/>
        <v>0.48097271490019633</v>
      </c>
      <c r="U340" s="48"/>
      <c r="V340" s="33"/>
      <c r="W340" s="33"/>
      <c r="X340" s="35">
        <f t="shared" si="173"/>
        <v>1</v>
      </c>
      <c r="Y340" s="61" t="str">
        <f t="shared" si="174"/>
        <v xml:space="preserve"> </v>
      </c>
      <c r="Z340" s="61">
        <f t="shared" si="175"/>
        <v>13.368855367383325</v>
      </c>
      <c r="AA340" s="68"/>
      <c r="AB340" s="61">
        <f t="shared" si="198"/>
        <v>-0.59763215263277236</v>
      </c>
      <c r="AC340" s="61">
        <f t="shared" si="199"/>
        <v>-0.432</v>
      </c>
      <c r="AD340" s="61"/>
      <c r="AE340" s="84"/>
      <c r="AF340" s="61"/>
      <c r="AG340" s="44"/>
      <c r="AI340" s="47"/>
      <c r="AJ340" s="47"/>
    </row>
    <row r="341" spans="1:36" ht="14.1" customHeight="1">
      <c r="A341" s="7">
        <v>181404</v>
      </c>
      <c r="B341" s="8">
        <f t="shared" si="184"/>
        <v>1814.2916666669889</v>
      </c>
      <c r="C341" s="9">
        <v>-2.9260600000000001E-2</v>
      </c>
      <c r="D341" s="9">
        <v>-3.4090910000000002E-2</v>
      </c>
      <c r="E341" s="9">
        <v>4.83031E-3</v>
      </c>
      <c r="H341" s="11">
        <f t="shared" si="185"/>
        <v>2.3905154771925163</v>
      </c>
      <c r="L341" s="31">
        <f t="shared" si="181"/>
        <v>1814.2916666669889</v>
      </c>
      <c r="M341" s="30">
        <f t="shared" si="183"/>
        <v>2.3905154771925163</v>
      </c>
      <c r="P341" s="47">
        <f t="shared" si="186"/>
        <v>1863.6771541169087</v>
      </c>
      <c r="Q341" s="47">
        <f t="shared" si="187"/>
        <v>1863.7950267699619</v>
      </c>
      <c r="R341" s="47">
        <f t="shared" si="182"/>
        <v>3.3249264984418772</v>
      </c>
      <c r="S341" s="47">
        <f t="shared" si="192"/>
        <v>3.2742565536734545</v>
      </c>
      <c r="T341" s="88">
        <f t="shared" si="193"/>
        <v>1.547525184352927</v>
      </c>
      <c r="U341" s="48"/>
      <c r="V341" s="33"/>
      <c r="W341" s="33"/>
      <c r="X341" s="35">
        <f t="shared" si="173"/>
        <v>2</v>
      </c>
      <c r="Y341" s="61" t="str">
        <f t="shared" si="174"/>
        <v xml:space="preserve"> </v>
      </c>
      <c r="Z341" s="61">
        <f t="shared" si="175"/>
        <v>13.368855367383325</v>
      </c>
      <c r="AA341" s="68"/>
      <c r="AB341" s="61">
        <f t="shared" si="198"/>
        <v>-0.97318088284697646</v>
      </c>
      <c r="AC341" s="61">
        <f t="shared" si="199"/>
        <v>-0.432</v>
      </c>
      <c r="AD341" s="61"/>
      <c r="AE341" s="84"/>
      <c r="AF341" s="61"/>
      <c r="AG341" s="44"/>
      <c r="AI341" s="47"/>
      <c r="AJ341" s="47"/>
    </row>
    <row r="342" spans="1:36" ht="14.1" customHeight="1">
      <c r="A342" s="7">
        <v>181405</v>
      </c>
      <c r="B342" s="8">
        <f t="shared" si="184"/>
        <v>1814.3750000003222</v>
      </c>
      <c r="C342" s="9">
        <v>3.2972700000000001E-3</v>
      </c>
      <c r="D342" s="9">
        <v>0</v>
      </c>
      <c r="E342" s="9">
        <v>3.2972700000000001E-3</v>
      </c>
      <c r="H342" s="11">
        <f t="shared" si="185"/>
        <v>2.3905154771925163</v>
      </c>
      <c r="L342" s="31">
        <f t="shared" si="181"/>
        <v>1814.3750000003222</v>
      </c>
      <c r="M342" s="30">
        <f t="shared" si="183"/>
        <v>2.3905154771925163</v>
      </c>
      <c r="P342" s="47">
        <f t="shared" si="186"/>
        <v>1863.9128994230148</v>
      </c>
      <c r="Q342" s="47">
        <f t="shared" si="187"/>
        <v>1864.0307720760679</v>
      </c>
      <c r="R342" s="47">
        <f t="shared" si="182"/>
        <v>3.4945479661694976</v>
      </c>
      <c r="S342" s="47">
        <f t="shared" si="192"/>
        <v>3.3841323344078145</v>
      </c>
      <c r="T342" s="88">
        <f t="shared" si="193"/>
        <v>3.2627456863623117</v>
      </c>
      <c r="U342" s="48"/>
      <c r="V342" s="33"/>
      <c r="W342" s="33"/>
      <c r="X342" s="35">
        <f t="shared" si="173"/>
        <v>3</v>
      </c>
      <c r="Y342" s="61" t="str">
        <f t="shared" si="174"/>
        <v xml:space="preserve"> </v>
      </c>
      <c r="Z342" s="61">
        <f t="shared" si="175"/>
        <v>13.368855367383325</v>
      </c>
      <c r="AA342" s="68"/>
      <c r="AB342" s="61">
        <f t="shared" si="198"/>
        <v>-0.89336746227632136</v>
      </c>
      <c r="AC342" s="61">
        <f t="shared" si="199"/>
        <v>-0.432</v>
      </c>
      <c r="AD342" s="61"/>
      <c r="AE342" s="84"/>
      <c r="AF342" s="61"/>
      <c r="AG342" s="44"/>
      <c r="AI342" s="47"/>
      <c r="AJ342" s="47"/>
    </row>
    <row r="343" spans="1:36" ht="14.1" customHeight="1">
      <c r="A343" s="7">
        <v>181406</v>
      </c>
      <c r="B343" s="8">
        <f t="shared" si="184"/>
        <v>1814.4583333336554</v>
      </c>
      <c r="C343" s="9">
        <v>1.6590549999999999E-2</v>
      </c>
      <c r="D343" s="9">
        <v>1.1764709999999999E-2</v>
      </c>
      <c r="E343" s="9">
        <v>4.8258499999999996E-3</v>
      </c>
      <c r="H343" s="11">
        <f t="shared" si="185"/>
        <v>2.418639198532198</v>
      </c>
      <c r="L343" s="31">
        <f t="shared" si="181"/>
        <v>1814.4583333336554</v>
      </c>
      <c r="M343" s="30">
        <f t="shared" si="183"/>
        <v>2.418639198532198</v>
      </c>
      <c r="P343" s="47">
        <f t="shared" si="186"/>
        <v>1864.1486447291209</v>
      </c>
      <c r="Q343" s="47">
        <f t="shared" si="187"/>
        <v>1864.266517382174</v>
      </c>
      <c r="R343" s="47">
        <f t="shared" si="182"/>
        <v>3.8594421039716842</v>
      </c>
      <c r="S343" s="47">
        <f t="shared" si="192"/>
        <v>3.4043230757378371</v>
      </c>
      <c r="T343" s="88">
        <f t="shared" si="193"/>
        <v>13.368855367383325</v>
      </c>
      <c r="U343" s="48"/>
      <c r="V343" s="33"/>
      <c r="W343" s="33"/>
      <c r="X343" s="35">
        <f t="shared" si="173"/>
        <v>4</v>
      </c>
      <c r="Y343" s="61">
        <f t="shared" si="174"/>
        <v>13.368855367383325</v>
      </c>
      <c r="Z343" s="61">
        <f t="shared" si="175"/>
        <v>13.368855367383325</v>
      </c>
      <c r="AA343" s="68"/>
      <c r="AB343" s="61">
        <f t="shared" si="198"/>
        <v>-0.39553747743321227</v>
      </c>
      <c r="AC343" s="61">
        <f t="shared" si="199"/>
        <v>-0.432</v>
      </c>
      <c r="AD343" s="61"/>
      <c r="AE343" s="84"/>
      <c r="AF343" s="61"/>
      <c r="AG343" s="44"/>
      <c r="AI343" s="47"/>
      <c r="AJ343" s="47"/>
    </row>
    <row r="344" spans="1:36" ht="14.1" customHeight="1">
      <c r="A344" s="7">
        <v>181407</v>
      </c>
      <c r="B344" s="8">
        <f t="shared" si="184"/>
        <v>1814.5416666669887</v>
      </c>
      <c r="C344" s="9">
        <v>-6.0658800000000001E-3</v>
      </c>
      <c r="D344" s="9">
        <v>-1.162791E-2</v>
      </c>
      <c r="E344" s="9">
        <v>5.5620299999999999E-3</v>
      </c>
      <c r="H344" s="11">
        <f t="shared" si="185"/>
        <v>2.3905154796091934</v>
      </c>
      <c r="L344" s="31">
        <f t="shared" si="181"/>
        <v>1814.5416666669887</v>
      </c>
      <c r="M344" s="30">
        <f t="shared" si="183"/>
        <v>2.3905154796091934</v>
      </c>
      <c r="P344" s="47">
        <f t="shared" si="186"/>
        <v>1864.3843900352269</v>
      </c>
      <c r="Q344" s="47">
        <f t="shared" si="187"/>
        <v>1864.5022626882801</v>
      </c>
      <c r="R344" s="47">
        <f t="shared" si="182"/>
        <v>3.8207634424066592</v>
      </c>
      <c r="S344" s="47">
        <f t="shared" si="192"/>
        <v>3.4129821263878513</v>
      </c>
      <c r="T344" s="88">
        <f t="shared" si="193"/>
        <v>11.94794759884623</v>
      </c>
      <c r="U344" s="48"/>
      <c r="V344" s="33"/>
      <c r="W344" s="33"/>
      <c r="X344" s="35">
        <f t="shared" si="173"/>
        <v>5</v>
      </c>
      <c r="Y344" s="61" t="str">
        <f t="shared" si="174"/>
        <v xml:space="preserve"> </v>
      </c>
      <c r="Z344" s="61">
        <f t="shared" si="175"/>
        <v>13.368855367383325</v>
      </c>
      <c r="AA344" s="68"/>
      <c r="AB344" s="61">
        <f t="shared" si="198"/>
        <v>0.28736888901029284</v>
      </c>
      <c r="AC344" s="61">
        <f t="shared" si="199"/>
        <v>-0.432</v>
      </c>
      <c r="AD344" s="61"/>
      <c r="AE344" s="84"/>
      <c r="AF344" s="61"/>
      <c r="AG344" s="44"/>
      <c r="AI344" s="47"/>
      <c r="AJ344" s="47"/>
    </row>
    <row r="345" spans="1:36" ht="14.1" customHeight="1">
      <c r="A345" s="7">
        <v>181408</v>
      </c>
      <c r="B345" s="8">
        <f t="shared" si="184"/>
        <v>1814.625000000322</v>
      </c>
      <c r="C345" s="9">
        <v>-8.5261099999999999E-3</v>
      </c>
      <c r="D345" s="9">
        <v>-1.1764709999999999E-2</v>
      </c>
      <c r="E345" s="9">
        <v>3.2385999999999999E-3</v>
      </c>
      <c r="H345" s="11">
        <f t="shared" si="185"/>
        <v>2.3623917582410803</v>
      </c>
      <c r="L345" s="31">
        <f t="shared" si="181"/>
        <v>1814.625000000322</v>
      </c>
      <c r="M345" s="30">
        <f t="shared" si="183"/>
        <v>2.3623917582410803</v>
      </c>
      <c r="P345" s="47">
        <f t="shared" si="186"/>
        <v>1864.620135341333</v>
      </c>
      <c r="Q345" s="47">
        <f t="shared" si="187"/>
        <v>1864.7380079943862</v>
      </c>
      <c r="R345" s="47">
        <f t="shared" si="182"/>
        <v>3.5707177694560897</v>
      </c>
      <c r="S345" s="47">
        <f t="shared" si="192"/>
        <v>3.4166726176556654</v>
      </c>
      <c r="T345" s="88">
        <f t="shared" si="193"/>
        <v>4.5086307363601419</v>
      </c>
      <c r="U345" s="48"/>
      <c r="V345" s="33"/>
      <c r="W345" s="33"/>
      <c r="X345" s="35">
        <f t="shared" si="173"/>
        <v>6</v>
      </c>
      <c r="Y345" s="61" t="str">
        <f t="shared" si="174"/>
        <v xml:space="preserve"> </v>
      </c>
      <c r="Z345" s="61">
        <f t="shared" si="175"/>
        <v>13.368855367383325</v>
      </c>
      <c r="AA345" s="68"/>
      <c r="AB345" s="61">
        <f t="shared" si="198"/>
        <v>0.83581215853643609</v>
      </c>
      <c r="AC345" s="61">
        <f t="shared" si="199"/>
        <v>-0.432</v>
      </c>
      <c r="AD345" s="61"/>
      <c r="AE345" s="84"/>
      <c r="AF345" s="61"/>
      <c r="AG345" s="44"/>
      <c r="AI345" s="47"/>
      <c r="AJ345" s="47"/>
    </row>
    <row r="346" spans="1:36" ht="14.1" customHeight="1">
      <c r="A346" s="7">
        <v>181409</v>
      </c>
      <c r="B346" s="8">
        <f t="shared" si="184"/>
        <v>1814.7083333336552</v>
      </c>
      <c r="C346" s="9">
        <v>-3.1649579999999997E-2</v>
      </c>
      <c r="D346" s="9">
        <v>-3.5714290000000003E-2</v>
      </c>
      <c r="E346" s="9">
        <v>4.06471E-3</v>
      </c>
      <c r="H346" s="11">
        <f t="shared" si="185"/>
        <v>2.2780206138936485</v>
      </c>
      <c r="L346" s="31">
        <f t="shared" si="181"/>
        <v>1814.7083333336552</v>
      </c>
      <c r="M346" s="30">
        <f t="shared" si="183"/>
        <v>2.2780206138936485</v>
      </c>
      <c r="P346" s="47">
        <f t="shared" si="186"/>
        <v>1864.8558806474391</v>
      </c>
      <c r="Q346" s="47">
        <f t="shared" si="187"/>
        <v>1864.9737533004923</v>
      </c>
      <c r="R346" s="47">
        <f t="shared" si="182"/>
        <v>3.4720420985559328</v>
      </c>
      <c r="S346" s="47">
        <f t="shared" si="192"/>
        <v>3.4064867458728667</v>
      </c>
      <c r="T346" s="88">
        <f t="shared" si="193"/>
        <v>1.924427058537348</v>
      </c>
      <c r="U346" s="48"/>
      <c r="V346" s="33"/>
      <c r="W346" s="33"/>
      <c r="X346" s="35">
        <f t="shared" si="173"/>
        <v>7</v>
      </c>
      <c r="Y346" s="61" t="str">
        <f t="shared" si="174"/>
        <v xml:space="preserve"> </v>
      </c>
      <c r="Z346" s="61">
        <f t="shared" si="175"/>
        <v>13.368855367383325</v>
      </c>
      <c r="AA346" s="68"/>
      <c r="AB346" s="61">
        <f t="shared" si="198"/>
        <v>0.99316963006596037</v>
      </c>
      <c r="AC346" s="61">
        <f t="shared" si="199"/>
        <v>-0.432</v>
      </c>
      <c r="AD346" s="61"/>
      <c r="AE346" s="84"/>
      <c r="AF346" s="61"/>
      <c r="AG346" s="44"/>
      <c r="AI346" s="47"/>
      <c r="AJ346" s="47"/>
    </row>
    <row r="347" spans="1:36" ht="14.1" customHeight="1">
      <c r="A347" s="7">
        <v>181410</v>
      </c>
      <c r="B347" s="8">
        <f t="shared" si="184"/>
        <v>1814.7916666669885</v>
      </c>
      <c r="C347" s="9">
        <v>-1.9790889999999998E-2</v>
      </c>
      <c r="D347" s="9">
        <v>-2.4691359999999999E-2</v>
      </c>
      <c r="E347" s="9">
        <v>4.9004699999999997E-3</v>
      </c>
      <c r="H347" s="11">
        <f t="shared" si="185"/>
        <v>2.2217731868285795</v>
      </c>
      <c r="L347" s="31">
        <f t="shared" si="181"/>
        <v>1814.7916666669885</v>
      </c>
      <c r="M347" s="30">
        <f t="shared" si="183"/>
        <v>2.2217731868285795</v>
      </c>
      <c r="P347" s="47">
        <f t="shared" si="186"/>
        <v>1865.0916259535452</v>
      </c>
      <c r="Q347" s="47">
        <f t="shared" si="187"/>
        <v>1865.2094986065983</v>
      </c>
      <c r="R347" s="47">
        <f t="shared" si="182"/>
        <v>3.0404149551735582</v>
      </c>
      <c r="S347" s="47">
        <f t="shared" si="192"/>
        <v>3.3531546794662344</v>
      </c>
      <c r="T347" s="88">
        <f t="shared" si="193"/>
        <v>-9.3267312184494582</v>
      </c>
      <c r="U347" s="48"/>
      <c r="V347" s="33"/>
      <c r="W347" s="33"/>
      <c r="X347" s="35">
        <f t="shared" si="173"/>
        <v>8</v>
      </c>
      <c r="Y347" s="61" t="str">
        <f t="shared" si="174"/>
        <v xml:space="preserve"> </v>
      </c>
      <c r="Z347" s="61">
        <f t="shared" si="175"/>
        <v>11.94794759884623</v>
      </c>
      <c r="AA347" s="68"/>
      <c r="AB347" s="61">
        <f t="shared" si="198"/>
        <v>0.685811993836693</v>
      </c>
      <c r="AC347" s="61">
        <f t="shared" si="199"/>
        <v>-0.432</v>
      </c>
      <c r="AD347" s="61"/>
      <c r="AE347" s="84"/>
      <c r="AF347" s="61"/>
      <c r="AG347" s="44"/>
      <c r="AI347" s="47"/>
      <c r="AJ347" s="47"/>
    </row>
    <row r="348" spans="1:36" ht="14.1" customHeight="1">
      <c r="A348" s="7">
        <v>181411</v>
      </c>
      <c r="B348" s="8">
        <f t="shared" si="184"/>
        <v>1814.8750000003217</v>
      </c>
      <c r="C348" s="9">
        <v>-3.4719029999999998E-2</v>
      </c>
      <c r="D348" s="9">
        <v>-3.7974679999999997E-2</v>
      </c>
      <c r="E348" s="9">
        <v>3.2556500000000001E-3</v>
      </c>
      <c r="H348" s="11">
        <f t="shared" si="185"/>
        <v>2.1374020610261839</v>
      </c>
      <c r="L348" s="31">
        <f t="shared" si="181"/>
        <v>1814.8750000003217</v>
      </c>
      <c r="M348" s="30">
        <f t="shared" si="183"/>
        <v>2.1374020610261839</v>
      </c>
      <c r="P348" s="47">
        <f t="shared" si="186"/>
        <v>1865.3273712596513</v>
      </c>
      <c r="Q348" s="47">
        <f t="shared" si="187"/>
        <v>1865.4452439127044</v>
      </c>
      <c r="R348" s="47">
        <f t="shared" si="182"/>
        <v>3.0185103250030587</v>
      </c>
      <c r="S348" s="47">
        <f t="shared" si="192"/>
        <v>3.2714799956455232</v>
      </c>
      <c r="T348" s="88">
        <f t="shared" si="193"/>
        <v>-7.7325758060320604</v>
      </c>
      <c r="U348" s="48"/>
      <c r="V348" s="33"/>
      <c r="W348" s="33"/>
      <c r="X348" s="35">
        <f t="shared" si="173"/>
        <v>9</v>
      </c>
      <c r="Y348" s="61" t="str">
        <f t="shared" si="174"/>
        <v xml:space="preserve"> </v>
      </c>
      <c r="Z348" s="61">
        <f t="shared" si="175"/>
        <v>4.5086307363601419</v>
      </c>
      <c r="AA348" s="68"/>
      <c r="AB348" s="61">
        <f t="shared" si="198"/>
        <v>5.7555303739950436E-2</v>
      </c>
      <c r="AC348" s="61">
        <f t="shared" si="199"/>
        <v>-0.432</v>
      </c>
      <c r="AD348" s="61"/>
      <c r="AE348" s="84"/>
      <c r="AF348" s="61"/>
      <c r="AG348" s="44"/>
      <c r="AI348" s="47"/>
      <c r="AJ348" s="47"/>
    </row>
    <row r="349" spans="1:36" ht="14.1" customHeight="1">
      <c r="A349" s="7">
        <v>181412</v>
      </c>
      <c r="B349" s="8">
        <f t="shared" si="184"/>
        <v>1814.958333333655</v>
      </c>
      <c r="C349" s="9">
        <v>-7.5980099999999997E-3</v>
      </c>
      <c r="D349" s="9">
        <v>-1.315789E-2</v>
      </c>
      <c r="E349" s="9">
        <v>5.5598799999999997E-3</v>
      </c>
      <c r="H349" s="11">
        <f t="shared" si="185"/>
        <v>2.109278359821428</v>
      </c>
      <c r="L349" s="31">
        <f t="shared" si="181"/>
        <v>1814.958333333655</v>
      </c>
      <c r="M349" s="30">
        <f t="shared" si="183"/>
        <v>2.109278359821428</v>
      </c>
      <c r="P349" s="47">
        <f t="shared" si="186"/>
        <v>1865.5631165657574</v>
      </c>
      <c r="Q349" s="47">
        <f t="shared" si="187"/>
        <v>1865.6809892188105</v>
      </c>
      <c r="R349" s="47">
        <f t="shared" si="182"/>
        <v>3.1486883997226331</v>
      </c>
      <c r="S349" s="47">
        <f t="shared" si="192"/>
        <v>3.2146105265998175</v>
      </c>
      <c r="T349" s="88">
        <f t="shared" si="193"/>
        <v>-2.0507033848020106</v>
      </c>
      <c r="U349" s="48"/>
      <c r="V349" s="33"/>
      <c r="W349" s="33"/>
      <c r="X349" s="35">
        <f t="shared" si="173"/>
        <v>1</v>
      </c>
      <c r="Y349" s="61" t="str">
        <f t="shared" si="174"/>
        <v xml:space="preserve"> </v>
      </c>
      <c r="Z349" s="61">
        <f t="shared" si="175"/>
        <v>1.924427058537348</v>
      </c>
      <c r="AA349" s="68"/>
      <c r="AB349" s="61">
        <f t="shared" si="198"/>
        <v>-0.59763215263261837</v>
      </c>
      <c r="AC349" s="61">
        <f t="shared" si="199"/>
        <v>-0.432</v>
      </c>
      <c r="AD349" s="61"/>
      <c r="AE349" s="84"/>
      <c r="AF349" s="61"/>
      <c r="AG349" s="44"/>
      <c r="AI349" s="47"/>
      <c r="AJ349" s="47"/>
    </row>
    <row r="350" spans="1:36" ht="14.1" customHeight="1">
      <c r="A350" s="7">
        <v>181501</v>
      </c>
      <c r="B350" s="8">
        <f t="shared" si="184"/>
        <v>1815.0416666669882</v>
      </c>
      <c r="C350" s="9">
        <v>1.8765859999999999E-2</v>
      </c>
      <c r="D350" s="9">
        <v>1.3333329999999999E-2</v>
      </c>
      <c r="E350" s="9">
        <v>5.4325199999999997E-3</v>
      </c>
      <c r="H350" s="11">
        <f t="shared" si="185"/>
        <v>2.1374020642547857</v>
      </c>
      <c r="L350" s="31">
        <f t="shared" si="181"/>
        <v>1815.0416666669882</v>
      </c>
      <c r="M350" s="30">
        <f t="shared" si="183"/>
        <v>2.1374020642547857</v>
      </c>
      <c r="P350" s="47">
        <f t="shared" si="186"/>
        <v>1865.7988618718634</v>
      </c>
      <c r="Q350" s="47">
        <f t="shared" si="187"/>
        <v>1865.9167345249166</v>
      </c>
      <c r="R350" s="47">
        <f t="shared" si="182"/>
        <v>3.2332536523966819</v>
      </c>
      <c r="S350" s="47">
        <f t="shared" si="192"/>
        <v>3.1938924525228827</v>
      </c>
      <c r="T350" s="88">
        <f t="shared" si="193"/>
        <v>1.2323896455156857</v>
      </c>
      <c r="U350" s="48"/>
      <c r="V350" s="33"/>
      <c r="W350" s="33"/>
      <c r="X350" s="35">
        <f t="shared" si="173"/>
        <v>2</v>
      </c>
      <c r="Y350" s="61" t="str">
        <f t="shared" si="174"/>
        <v xml:space="preserve"> </v>
      </c>
      <c r="Z350" s="61">
        <f t="shared" si="175"/>
        <v>3.3908191466629267</v>
      </c>
      <c r="AA350" s="68"/>
      <c r="AB350" s="61">
        <f t="shared" si="198"/>
        <v>-0.97318088284693227</v>
      </c>
      <c r="AC350" s="61">
        <f t="shared" si="199"/>
        <v>-0.432</v>
      </c>
      <c r="AD350" s="61"/>
      <c r="AE350" s="84"/>
      <c r="AF350" s="61"/>
      <c r="AG350" s="44"/>
      <c r="AI350" s="47"/>
      <c r="AJ350" s="47"/>
    </row>
    <row r="351" spans="1:36" ht="14.1" customHeight="1">
      <c r="A351" s="7">
        <v>181502</v>
      </c>
      <c r="B351" s="8">
        <f t="shared" si="184"/>
        <v>1815.1250000003215</v>
      </c>
      <c r="C351" s="9">
        <v>2.978039E-2</v>
      </c>
      <c r="D351" s="9">
        <v>2.6315789999999999E-2</v>
      </c>
      <c r="E351" s="9">
        <v>3.4646E-3</v>
      </c>
      <c r="H351" s="11">
        <f t="shared" si="185"/>
        <v>2.1936494881232811</v>
      </c>
      <c r="L351" s="31">
        <f t="shared" si="181"/>
        <v>1815.1250000003215</v>
      </c>
      <c r="M351" s="30">
        <f t="shared" si="183"/>
        <v>2.1936494881232811</v>
      </c>
      <c r="P351" s="47">
        <f t="shared" si="186"/>
        <v>1866.0346071779695</v>
      </c>
      <c r="Q351" s="47">
        <f t="shared" si="187"/>
        <v>1866.1524798310227</v>
      </c>
      <c r="R351" s="47">
        <f t="shared" si="182"/>
        <v>3.014559368509806</v>
      </c>
      <c r="S351" s="47">
        <f t="shared" si="192"/>
        <v>3.1596726760001559</v>
      </c>
      <c r="T351" s="88">
        <f t="shared" si="193"/>
        <v>-4.5926689999436725</v>
      </c>
      <c r="U351" s="48"/>
      <c r="V351" s="33"/>
      <c r="W351" s="33"/>
      <c r="X351" s="35">
        <f t="shared" si="173"/>
        <v>3</v>
      </c>
      <c r="Y351" s="61" t="str">
        <f t="shared" si="174"/>
        <v xml:space="preserve"> </v>
      </c>
      <c r="Z351" s="61">
        <f t="shared" si="175"/>
        <v>5.0544932131369569</v>
      </c>
      <c r="AA351" s="68"/>
      <c r="AB351" s="61">
        <f t="shared" si="198"/>
        <v>-0.89336746227640762</v>
      </c>
      <c r="AC351" s="61">
        <f t="shared" si="199"/>
        <v>-0.432</v>
      </c>
      <c r="AD351" s="61"/>
      <c r="AE351" s="84"/>
      <c r="AF351" s="61"/>
      <c r="AG351" s="44"/>
      <c r="AI351" s="47"/>
      <c r="AJ351" s="47"/>
    </row>
    <row r="352" spans="1:36" ht="14.1" customHeight="1">
      <c r="A352" s="7">
        <v>181503</v>
      </c>
      <c r="B352" s="8">
        <f t="shared" si="184"/>
        <v>1815.2083333336548</v>
      </c>
      <c r="C352" s="9">
        <v>4.882338E-2</v>
      </c>
      <c r="D352" s="9">
        <v>4.4871790000000002E-2</v>
      </c>
      <c r="E352" s="9">
        <v>3.9515899999999996E-3</v>
      </c>
      <c r="H352" s="11">
        <f t="shared" si="185"/>
        <v>2.2920824672879565</v>
      </c>
      <c r="L352" s="31">
        <f t="shared" si="181"/>
        <v>1815.2083333336548</v>
      </c>
      <c r="M352" s="30">
        <f t="shared" si="183"/>
        <v>2.2920824672879565</v>
      </c>
      <c r="P352" s="47">
        <f t="shared" si="186"/>
        <v>1866.2703524840756</v>
      </c>
      <c r="Q352" s="47">
        <f t="shared" si="187"/>
        <v>1866.3882251371288</v>
      </c>
      <c r="R352" s="47">
        <f t="shared" si="182"/>
        <v>3.124369949585287</v>
      </c>
      <c r="S352" s="47">
        <f t="shared" si="192"/>
        <v>3.1667645122927164</v>
      </c>
      <c r="T352" s="88">
        <f t="shared" si="193"/>
        <v>-1.3387342994044094</v>
      </c>
      <c r="U352" s="48"/>
      <c r="V352" s="33"/>
      <c r="W352" s="33"/>
      <c r="X352" s="35">
        <f t="shared" si="173"/>
        <v>4</v>
      </c>
      <c r="Y352" s="61" t="str">
        <f t="shared" si="174"/>
        <v xml:space="preserve"> </v>
      </c>
      <c r="Z352" s="61">
        <f t="shared" si="175"/>
        <v>5.0544932131369569</v>
      </c>
      <c r="AA352" s="68"/>
      <c r="AB352" s="61">
        <f t="shared" si="198"/>
        <v>-0.39553747743338868</v>
      </c>
      <c r="AC352" s="61">
        <f t="shared" si="199"/>
        <v>-0.432</v>
      </c>
      <c r="AD352" s="61"/>
      <c r="AE352" s="84"/>
      <c r="AF352" s="61"/>
      <c r="AG352" s="44"/>
      <c r="AI352" s="47"/>
      <c r="AJ352" s="47"/>
    </row>
    <row r="353" spans="1:36" ht="14.1" customHeight="1">
      <c r="A353" s="7">
        <v>181504</v>
      </c>
      <c r="B353" s="8">
        <f t="shared" si="184"/>
        <v>1815.291666666988</v>
      </c>
      <c r="C353" s="9">
        <v>-1.149941E-2</v>
      </c>
      <c r="D353" s="9">
        <v>-1.588235E-2</v>
      </c>
      <c r="E353" s="9">
        <v>4.3829400000000001E-3</v>
      </c>
      <c r="H353" s="11">
        <f t="shared" si="185"/>
        <v>2.2556788113136257</v>
      </c>
      <c r="L353" s="31">
        <f t="shared" si="181"/>
        <v>1815.291666666988</v>
      </c>
      <c r="M353" s="30">
        <f t="shared" si="183"/>
        <v>2.2556788113136257</v>
      </c>
      <c r="P353" s="47">
        <f t="shared" si="186"/>
        <v>1866.5060977901817</v>
      </c>
      <c r="Q353" s="47">
        <f t="shared" si="187"/>
        <v>1866.6239704432348</v>
      </c>
      <c r="R353" s="47">
        <f t="shared" si="182"/>
        <v>3.3089382209953122</v>
      </c>
      <c r="S353" s="47">
        <f t="shared" si="192"/>
        <v>3.2004178400999859</v>
      </c>
      <c r="T353" s="88">
        <f t="shared" si="193"/>
        <v>3.3908191466629267</v>
      </c>
      <c r="U353" s="48"/>
      <c r="V353" s="33"/>
      <c r="W353" s="33"/>
      <c r="X353" s="35">
        <f t="shared" si="173"/>
        <v>5</v>
      </c>
      <c r="Y353" s="61" t="str">
        <f t="shared" si="174"/>
        <v xml:space="preserve"> </v>
      </c>
      <c r="Z353" s="61">
        <f t="shared" si="175"/>
        <v>5.0544932131369569</v>
      </c>
      <c r="AA353" s="68"/>
      <c r="AB353" s="61">
        <f t="shared" si="198"/>
        <v>0.28736888901010882</v>
      </c>
      <c r="AC353" s="61">
        <f t="shared" si="199"/>
        <v>-0.432</v>
      </c>
      <c r="AD353" s="61"/>
      <c r="AE353" s="84"/>
      <c r="AF353" s="61"/>
      <c r="AG353" s="44"/>
      <c r="AI353" s="47"/>
      <c r="AJ353" s="47"/>
    </row>
    <row r="354" spans="1:36" ht="14.1" customHeight="1">
      <c r="A354" s="7">
        <v>181505</v>
      </c>
      <c r="B354" s="8">
        <f t="shared" si="184"/>
        <v>1815.3750000003213</v>
      </c>
      <c r="C354" s="9">
        <v>-7.9717099999999999E-3</v>
      </c>
      <c r="D354" s="9">
        <v>-1.1054420000000001E-2</v>
      </c>
      <c r="E354" s="9">
        <v>3.0827099999999998E-3</v>
      </c>
      <c r="H354" s="11">
        <f t="shared" si="185"/>
        <v>2.230743590348264</v>
      </c>
      <c r="L354" s="31">
        <f t="shared" si="181"/>
        <v>1815.3750000003213</v>
      </c>
      <c r="M354" s="30">
        <f t="shared" si="183"/>
        <v>2.230743590348264</v>
      </c>
      <c r="P354" s="47">
        <f t="shared" si="186"/>
        <v>1866.7418430962878</v>
      </c>
      <c r="Q354" s="47">
        <f t="shared" si="187"/>
        <v>1866.8597157493409</v>
      </c>
      <c r="R354" s="47">
        <f t="shared" si="182"/>
        <v>3.384255102763674</v>
      </c>
      <c r="S354" s="47">
        <f t="shared" si="192"/>
        <v>3.2214282314394875</v>
      </c>
      <c r="T354" s="88">
        <f t="shared" si="193"/>
        <v>5.0544932131369569</v>
      </c>
      <c r="U354" s="48"/>
      <c r="V354" s="33"/>
      <c r="W354" s="33"/>
      <c r="X354" s="35">
        <f t="shared" ref="X354:X417" si="200">IF(X353=9, 1, X353+1)</f>
        <v>6</v>
      </c>
      <c r="Y354" s="61">
        <f t="shared" ref="Y354:Y417" si="201">IF(T354=Z354, T354," ")</f>
        <v>5.0544932131369569</v>
      </c>
      <c r="Z354" s="61">
        <f t="shared" ref="Z354:Z417" si="202">MAX(T351:T357)</f>
        <v>5.0544932131369569</v>
      </c>
      <c r="AA354" s="68"/>
      <c r="AB354" s="61">
        <f t="shared" si="198"/>
        <v>0.83581215853633073</v>
      </c>
      <c r="AC354" s="61">
        <f t="shared" si="199"/>
        <v>-0.432</v>
      </c>
      <c r="AD354" s="61"/>
      <c r="AE354" s="84"/>
      <c r="AF354" s="61"/>
      <c r="AG354" s="44"/>
      <c r="AI354" s="47"/>
      <c r="AJ354" s="47"/>
    </row>
    <row r="355" spans="1:36" ht="14.1" customHeight="1">
      <c r="A355" s="7">
        <v>181506</v>
      </c>
      <c r="B355" s="8">
        <f t="shared" si="184"/>
        <v>1815.4583333336545</v>
      </c>
      <c r="C355" s="9">
        <v>9.7362500000000001E-3</v>
      </c>
      <c r="D355" s="9">
        <v>5.1546400000000003E-3</v>
      </c>
      <c r="E355" s="9">
        <v>4.5816099999999998E-3</v>
      </c>
      <c r="H355" s="11">
        <f t="shared" si="185"/>
        <v>2.2422422704888167</v>
      </c>
      <c r="L355" s="31">
        <f t="shared" si="181"/>
        <v>1815.4583333336545</v>
      </c>
      <c r="M355" s="30">
        <f t="shared" si="183"/>
        <v>2.2422422704888167</v>
      </c>
      <c r="P355" s="47">
        <f t="shared" si="186"/>
        <v>1866.9775884023938</v>
      </c>
      <c r="Q355" s="47">
        <f t="shared" si="187"/>
        <v>1867.095461055447</v>
      </c>
      <c r="R355" s="47">
        <f t="shared" si="182"/>
        <v>3.1640641098513917</v>
      </c>
      <c r="S355" s="47">
        <f t="shared" si="192"/>
        <v>3.2513985717819049</v>
      </c>
      <c r="T355" s="88">
        <f t="shared" si="193"/>
        <v>-2.6860583223621837</v>
      </c>
      <c r="U355" s="48"/>
      <c r="V355" s="33"/>
      <c r="W355" s="33"/>
      <c r="X355" s="35">
        <f t="shared" si="200"/>
        <v>7</v>
      </c>
      <c r="Y355" s="61" t="str">
        <f t="shared" si="201"/>
        <v xml:space="preserve"> </v>
      </c>
      <c r="Z355" s="61">
        <f t="shared" si="202"/>
        <v>5.0544932131369569</v>
      </c>
      <c r="AA355" s="68"/>
      <c r="AB355" s="61">
        <f t="shared" si="198"/>
        <v>0.99316963006597614</v>
      </c>
      <c r="AC355" s="61">
        <f t="shared" si="199"/>
        <v>-0.432</v>
      </c>
      <c r="AD355" s="61"/>
      <c r="AE355" s="84"/>
      <c r="AF355" s="61"/>
      <c r="AG355" s="44"/>
      <c r="AI355" s="47"/>
      <c r="AJ355" s="47"/>
    </row>
    <row r="356" spans="1:36" ht="14.1" customHeight="1">
      <c r="A356" s="7">
        <v>181507</v>
      </c>
      <c r="B356" s="8">
        <f t="shared" si="184"/>
        <v>1815.5416666669878</v>
      </c>
      <c r="C356" s="9">
        <v>1.1431419999999999E-2</v>
      </c>
      <c r="D356" s="9">
        <v>6.0241000000000001E-3</v>
      </c>
      <c r="E356" s="9">
        <v>5.4073300000000001E-3</v>
      </c>
      <c r="H356" s="11">
        <f t="shared" si="185"/>
        <v>2.2557497621504683</v>
      </c>
      <c r="L356" s="31">
        <f t="shared" si="181"/>
        <v>1815.5416666669878</v>
      </c>
      <c r="M356" s="30">
        <f t="shared" si="183"/>
        <v>2.2557497621504683</v>
      </c>
      <c r="P356" s="47">
        <f t="shared" si="186"/>
        <v>1867.2133337084999</v>
      </c>
      <c r="Q356" s="47">
        <f t="shared" si="187"/>
        <v>1867.3312063615531</v>
      </c>
      <c r="R356" s="47">
        <f t="shared" si="182"/>
        <v>3.1042414818065982</v>
      </c>
      <c r="S356" s="47">
        <f t="shared" si="192"/>
        <v>3.3153397545513523</v>
      </c>
      <c r="T356" s="88">
        <f t="shared" si="193"/>
        <v>-6.3673194415430618</v>
      </c>
      <c r="U356" s="48"/>
      <c r="V356" s="33"/>
      <c r="W356" s="33"/>
      <c r="X356" s="35">
        <f t="shared" si="200"/>
        <v>8</v>
      </c>
      <c r="Y356" s="61" t="str">
        <f t="shared" si="201"/>
        <v xml:space="preserve"> </v>
      </c>
      <c r="Z356" s="61">
        <f t="shared" si="202"/>
        <v>5.0544932131369569</v>
      </c>
      <c r="AA356" s="68"/>
      <c r="AB356" s="61">
        <f t="shared" si="198"/>
        <v>0.68581199383683278</v>
      </c>
      <c r="AC356" s="61">
        <f t="shared" si="199"/>
        <v>-0.432</v>
      </c>
      <c r="AD356" s="61"/>
      <c r="AE356" s="84"/>
      <c r="AF356" s="61"/>
      <c r="AG356" s="44"/>
      <c r="AI356" s="47"/>
      <c r="AJ356" s="47"/>
    </row>
    <row r="357" spans="1:36" ht="14.1" customHeight="1">
      <c r="A357" s="7">
        <v>181508</v>
      </c>
      <c r="B357" s="8">
        <f t="shared" si="184"/>
        <v>1815.6250000003211</v>
      </c>
      <c r="C357" s="9">
        <v>8.4199500000000007E-3</v>
      </c>
      <c r="D357" s="9">
        <v>5.1020400000000004E-3</v>
      </c>
      <c r="E357" s="9">
        <v>3.3179099999999999E-3</v>
      </c>
      <c r="H357" s="11">
        <f t="shared" si="185"/>
        <v>2.2672586876669505</v>
      </c>
      <c r="L357" s="31">
        <f t="shared" si="181"/>
        <v>1815.6250000003211</v>
      </c>
      <c r="M357" s="30">
        <f t="shared" si="183"/>
        <v>2.2672586876669505</v>
      </c>
      <c r="P357" s="47">
        <f t="shared" si="186"/>
        <v>1867.449079014606</v>
      </c>
      <c r="Q357" s="47">
        <f t="shared" si="187"/>
        <v>1867.5669516676592</v>
      </c>
      <c r="R357" s="47">
        <f t="shared" si="182"/>
        <v>3.3213902752684876</v>
      </c>
      <c r="S357" s="47">
        <f t="shared" si="192"/>
        <v>3.3788973754318956</v>
      </c>
      <c r="T357" s="88">
        <f t="shared" si="193"/>
        <v>-1.7019487061532113</v>
      </c>
      <c r="U357" s="48"/>
      <c r="V357" s="33"/>
      <c r="W357" s="33"/>
      <c r="X357" s="35">
        <f t="shared" si="200"/>
        <v>9</v>
      </c>
      <c r="Y357" s="61" t="str">
        <f t="shared" si="201"/>
        <v xml:space="preserve"> </v>
      </c>
      <c r="Z357" s="61">
        <f t="shared" si="202"/>
        <v>5.0544932131369569</v>
      </c>
      <c r="AA357" s="68"/>
      <c r="AB357" s="61">
        <f t="shared" si="198"/>
        <v>5.7555303740142207E-2</v>
      </c>
      <c r="AC357" s="61">
        <f t="shared" si="199"/>
        <v>-0.432</v>
      </c>
      <c r="AD357" s="61"/>
      <c r="AE357" s="84"/>
      <c r="AF357" s="61"/>
      <c r="AG357" s="44"/>
      <c r="AI357" s="47"/>
      <c r="AJ357" s="47"/>
    </row>
    <row r="358" spans="1:36" ht="14.1" customHeight="1">
      <c r="A358" s="7">
        <v>181509</v>
      </c>
      <c r="B358" s="8">
        <f t="shared" si="184"/>
        <v>1815.7083333336543</v>
      </c>
      <c r="C358" s="9">
        <v>-2.0025300000000002E-3</v>
      </c>
      <c r="D358" s="9">
        <v>-5.9523800000000002E-3</v>
      </c>
      <c r="E358" s="9">
        <v>3.9498500000000004E-3</v>
      </c>
      <c r="H358" s="11">
        <f t="shared" si="185"/>
        <v>2.2537631023996556</v>
      </c>
      <c r="L358" s="31">
        <f t="shared" si="181"/>
        <v>1815.7083333336543</v>
      </c>
      <c r="M358" s="30">
        <f t="shared" si="183"/>
        <v>2.2537631023996556</v>
      </c>
      <c r="P358" s="47">
        <f t="shared" si="186"/>
        <v>1867.6848243207121</v>
      </c>
      <c r="Q358" s="47">
        <f t="shared" si="187"/>
        <v>1867.8026969737653</v>
      </c>
      <c r="R358" s="47">
        <f t="shared" si="182"/>
        <v>3.3377819217781481</v>
      </c>
      <c r="S358" s="47">
        <f t="shared" si="192"/>
        <v>3.4274190118588592</v>
      </c>
      <c r="T358" s="88">
        <f t="shared" si="193"/>
        <v>-2.6152941840658195</v>
      </c>
      <c r="U358" s="48"/>
      <c r="V358" s="33"/>
      <c r="W358" s="33"/>
      <c r="X358" s="35">
        <f t="shared" si="200"/>
        <v>1</v>
      </c>
      <c r="Y358" s="61" t="str">
        <f t="shared" si="201"/>
        <v xml:space="preserve"> </v>
      </c>
      <c r="Z358" s="61">
        <f t="shared" si="202"/>
        <v>1.1406425844503021</v>
      </c>
      <c r="AA358" s="68"/>
      <c r="AB358" s="61">
        <f t="shared" si="198"/>
        <v>-0.59763215263246439</v>
      </c>
      <c r="AC358" s="61">
        <f t="shared" si="199"/>
        <v>-0.432</v>
      </c>
      <c r="AD358" s="61"/>
      <c r="AE358" s="84"/>
      <c r="AF358" s="61"/>
      <c r="AG358" s="44"/>
      <c r="AI358" s="47"/>
      <c r="AJ358" s="47"/>
    </row>
    <row r="359" spans="1:36" ht="14.1" customHeight="1">
      <c r="A359" s="7">
        <v>181510</v>
      </c>
      <c r="B359" s="8">
        <f t="shared" si="184"/>
        <v>1815.7916666669876</v>
      </c>
      <c r="C359" s="9">
        <v>9.7901499999999992E-3</v>
      </c>
      <c r="D359" s="9">
        <v>5.0505100000000002E-3</v>
      </c>
      <c r="E359" s="9">
        <v>4.7396499999999998E-3</v>
      </c>
      <c r="H359" s="11">
        <f t="shared" si="185"/>
        <v>2.265145755485956</v>
      </c>
      <c r="L359" s="31">
        <f t="shared" si="181"/>
        <v>1815.7916666669876</v>
      </c>
      <c r="M359" s="30">
        <f t="shared" si="183"/>
        <v>2.265145755485956</v>
      </c>
      <c r="P359" s="47">
        <f t="shared" si="186"/>
        <v>1867.9205696268182</v>
      </c>
      <c r="Q359" s="47">
        <f t="shared" si="187"/>
        <v>1868.0384422798713</v>
      </c>
      <c r="R359" s="47">
        <f t="shared" si="182"/>
        <v>3.5029867154784387</v>
      </c>
      <c r="S359" s="47">
        <f t="shared" si="192"/>
        <v>3.468713635803494</v>
      </c>
      <c r="T359" s="88">
        <f t="shared" si="193"/>
        <v>0.98806310561885269</v>
      </c>
      <c r="U359" s="48"/>
      <c r="V359" s="33"/>
      <c r="W359" s="33"/>
      <c r="X359" s="35">
        <f t="shared" si="200"/>
        <v>2</v>
      </c>
      <c r="Y359" s="61" t="str">
        <f t="shared" si="201"/>
        <v xml:space="preserve"> </v>
      </c>
      <c r="Z359" s="61">
        <f t="shared" si="202"/>
        <v>1.1406425844503021</v>
      </c>
      <c r="AA359" s="68"/>
      <c r="AB359" s="61">
        <f t="shared" si="198"/>
        <v>-0.97318088284688808</v>
      </c>
      <c r="AC359" s="61">
        <f t="shared" si="199"/>
        <v>-0.432</v>
      </c>
      <c r="AD359" s="61"/>
      <c r="AE359" s="84"/>
      <c r="AF359" s="61"/>
      <c r="AG359" s="44"/>
      <c r="AI359" s="47"/>
      <c r="AJ359" s="47"/>
    </row>
    <row r="360" spans="1:36" ht="14.1" customHeight="1">
      <c r="A360" s="7">
        <v>181511</v>
      </c>
      <c r="B360" s="8">
        <f t="shared" si="184"/>
        <v>1815.8750000003208</v>
      </c>
      <c r="C360" s="9">
        <v>-3.4950879999999997E-2</v>
      </c>
      <c r="D360" s="9">
        <v>-3.8072290000000002E-2</v>
      </c>
      <c r="E360" s="9">
        <v>3.1214099999999998E-3</v>
      </c>
      <c r="H360" s="11">
        <f t="shared" si="185"/>
        <v>2.1789064693908258</v>
      </c>
      <c r="L360" s="31">
        <f t="shared" si="181"/>
        <v>1815.8750000003208</v>
      </c>
      <c r="M360" s="30">
        <f t="shared" si="183"/>
        <v>2.1789064693908258</v>
      </c>
      <c r="P360" s="47">
        <f t="shared" si="186"/>
        <v>1868.1563149329243</v>
      </c>
      <c r="Q360" s="47">
        <f t="shared" si="187"/>
        <v>1868.2741875859774</v>
      </c>
      <c r="R360" s="47">
        <f t="shared" si="182"/>
        <v>3.5900300134348342</v>
      </c>
      <c r="S360" s="47">
        <f t="shared" si="192"/>
        <v>3.5495424210274664</v>
      </c>
      <c r="T360" s="88">
        <f t="shared" si="193"/>
        <v>1.1406425844503021</v>
      </c>
      <c r="U360" s="48"/>
      <c r="V360" s="33"/>
      <c r="W360" s="33"/>
      <c r="X360" s="35">
        <f t="shared" si="200"/>
        <v>3</v>
      </c>
      <c r="Y360" s="61">
        <f t="shared" si="201"/>
        <v>1.1406425844503021</v>
      </c>
      <c r="Z360" s="61">
        <f t="shared" si="202"/>
        <v>1.1406425844503021</v>
      </c>
      <c r="AA360" s="68"/>
      <c r="AB360" s="61">
        <f t="shared" si="198"/>
        <v>-0.89336746227646835</v>
      </c>
      <c r="AC360" s="61">
        <f t="shared" si="199"/>
        <v>-0.432</v>
      </c>
      <c r="AD360" s="61"/>
      <c r="AE360" s="84"/>
      <c r="AF360" s="61"/>
      <c r="AG360" s="44"/>
      <c r="AI360" s="47"/>
      <c r="AJ360" s="47"/>
    </row>
    <row r="361" spans="1:36" ht="14.1" customHeight="1">
      <c r="A361" s="7">
        <v>181512</v>
      </c>
      <c r="B361" s="8">
        <f t="shared" si="184"/>
        <v>1815.9583333336541</v>
      </c>
      <c r="C361" s="9">
        <v>1.8551E-4</v>
      </c>
      <c r="D361" s="9">
        <v>-5.2083299999999997E-3</v>
      </c>
      <c r="E361" s="9">
        <v>5.3938399999999996E-3</v>
      </c>
      <c r="H361" s="11">
        <f t="shared" si="185"/>
        <v>2.1675580054591035</v>
      </c>
      <c r="L361" s="31">
        <f t="shared" si="181"/>
        <v>1815.9583333336541</v>
      </c>
      <c r="M361" s="30">
        <f t="shared" si="183"/>
        <v>2.1675580054591035</v>
      </c>
      <c r="P361" s="47">
        <f t="shared" si="186"/>
        <v>1868.3920602390303</v>
      </c>
      <c r="Q361" s="47">
        <f t="shared" si="187"/>
        <v>1868.5099328920835</v>
      </c>
      <c r="R361" s="47">
        <f t="shared" si="182"/>
        <v>3.6963885375101753</v>
      </c>
      <c r="S361" s="47">
        <f t="shared" si="192"/>
        <v>3.6622657434458166</v>
      </c>
      <c r="T361" s="88">
        <f t="shared" si="193"/>
        <v>0.93173997887583404</v>
      </c>
      <c r="U361" s="48"/>
      <c r="V361" s="33"/>
      <c r="W361" s="33"/>
      <c r="X361" s="35">
        <f t="shared" si="200"/>
        <v>4</v>
      </c>
      <c r="Y361" s="61" t="str">
        <f t="shared" si="201"/>
        <v xml:space="preserve"> </v>
      </c>
      <c r="Z361" s="61">
        <f t="shared" si="202"/>
        <v>1.4372603658299399</v>
      </c>
      <c r="AA361" s="68"/>
      <c r="AB361" s="61">
        <f t="shared" si="198"/>
        <v>-0.39553747743351292</v>
      </c>
      <c r="AC361" s="61">
        <f t="shared" si="199"/>
        <v>-0.432</v>
      </c>
      <c r="AD361" s="61"/>
      <c r="AE361" s="84"/>
      <c r="AF361" s="61"/>
      <c r="AG361" s="44"/>
      <c r="AI361" s="47"/>
      <c r="AJ361" s="47"/>
    </row>
    <row r="362" spans="1:36" ht="14.1" customHeight="1">
      <c r="A362" s="7">
        <v>181601</v>
      </c>
      <c r="B362" s="8">
        <f t="shared" si="184"/>
        <v>1816.0416666669873</v>
      </c>
      <c r="C362" s="9">
        <v>-9.5007000000000002E-4</v>
      </c>
      <c r="D362" s="9">
        <v>-6.2500000000000003E-3</v>
      </c>
      <c r="E362" s="9">
        <v>5.2999299999999996E-3</v>
      </c>
      <c r="H362" s="11">
        <f t="shared" si="185"/>
        <v>2.154010767924984</v>
      </c>
      <c r="L362" s="31">
        <f t="shared" si="181"/>
        <v>1816.0416666669873</v>
      </c>
      <c r="M362" s="30">
        <f t="shared" si="183"/>
        <v>2.154010767924984</v>
      </c>
      <c r="P362" s="47">
        <f t="shared" si="186"/>
        <v>1868.6278055451364</v>
      </c>
      <c r="Q362" s="47">
        <f t="shared" si="187"/>
        <v>1868.7456781981896</v>
      </c>
      <c r="R362" s="47">
        <f t="shared" si="182"/>
        <v>3.7456329488379874</v>
      </c>
      <c r="S362" s="47">
        <f t="shared" si="192"/>
        <v>3.733607973901548</v>
      </c>
      <c r="T362" s="88">
        <f t="shared" si="193"/>
        <v>0.32207384975861952</v>
      </c>
      <c r="U362" s="48"/>
      <c r="V362" s="33"/>
      <c r="W362" s="33"/>
      <c r="X362" s="35">
        <f t="shared" si="200"/>
        <v>5</v>
      </c>
      <c r="Y362" s="61" t="str">
        <f t="shared" si="201"/>
        <v xml:space="preserve"> </v>
      </c>
      <c r="Z362" s="61">
        <f t="shared" si="202"/>
        <v>5.7414331038515787</v>
      </c>
      <c r="AA362" s="68"/>
      <c r="AB362" s="61">
        <f t="shared" si="198"/>
        <v>0.28736888900997926</v>
      </c>
      <c r="AC362" s="61">
        <f t="shared" si="199"/>
        <v>-0.432</v>
      </c>
      <c r="AD362" s="61"/>
      <c r="AE362" s="84"/>
      <c r="AF362" s="61"/>
      <c r="AG362" s="44"/>
      <c r="AI362" s="47"/>
      <c r="AJ362" s="47"/>
    </row>
    <row r="363" spans="1:36" ht="14.1" customHeight="1">
      <c r="A363" s="7">
        <v>181602</v>
      </c>
      <c r="B363" s="8">
        <f t="shared" si="184"/>
        <v>1816.1250000003206</v>
      </c>
      <c r="C363" s="9">
        <v>9.7798999999999994E-3</v>
      </c>
      <c r="D363" s="9">
        <v>6.3291099999999998E-3</v>
      </c>
      <c r="E363" s="9">
        <v>3.4507800000000001E-3</v>
      </c>
      <c r="H363" s="11">
        <f t="shared" si="185"/>
        <v>2.1676437390163659</v>
      </c>
      <c r="L363" s="31">
        <f t="shared" si="181"/>
        <v>1816.1250000003206</v>
      </c>
      <c r="M363" s="30">
        <f t="shared" si="183"/>
        <v>2.1676437390163659</v>
      </c>
      <c r="P363" s="47">
        <f t="shared" si="186"/>
        <v>1868.8635508512425</v>
      </c>
      <c r="Q363" s="47">
        <f t="shared" si="187"/>
        <v>1868.9814235042957</v>
      </c>
      <c r="R363" s="47">
        <f t="shared" si="182"/>
        <v>3.7559067182653876</v>
      </c>
      <c r="S363" s="47">
        <f t="shared" si="192"/>
        <v>3.7869412294776046</v>
      </c>
      <c r="T363" s="88">
        <f t="shared" si="193"/>
        <v>-0.81951393833745723</v>
      </c>
      <c r="U363" s="48"/>
      <c r="V363" s="33"/>
      <c r="W363" s="33"/>
      <c r="X363" s="35">
        <f t="shared" si="200"/>
        <v>6</v>
      </c>
      <c r="Y363" s="61" t="str">
        <f t="shared" si="201"/>
        <v xml:space="preserve"> </v>
      </c>
      <c r="Z363" s="61">
        <f t="shared" si="202"/>
        <v>5.7414331038515787</v>
      </c>
      <c r="AA363" s="68"/>
      <c r="AB363" s="61">
        <f t="shared" si="198"/>
        <v>0.83581215853622526</v>
      </c>
      <c r="AC363" s="61">
        <f t="shared" si="199"/>
        <v>-0.432</v>
      </c>
      <c r="AD363" s="61"/>
      <c r="AE363" s="84"/>
      <c r="AF363" s="61"/>
      <c r="AG363" s="44"/>
      <c r="AI363" s="47"/>
      <c r="AJ363" s="47"/>
    </row>
    <row r="364" spans="1:36" ht="14.1" customHeight="1">
      <c r="A364" s="7">
        <v>181603</v>
      </c>
      <c r="B364" s="8">
        <f t="shared" si="184"/>
        <v>1816.2083333336539</v>
      </c>
      <c r="C364" s="9">
        <v>9.3713200000000007E-3</v>
      </c>
      <c r="D364" s="9">
        <v>5.2631600000000002E-3</v>
      </c>
      <c r="E364" s="9">
        <v>4.1081700000000004E-3</v>
      </c>
      <c r="H364" s="11">
        <f t="shared" si="185"/>
        <v>2.1790523948378073</v>
      </c>
      <c r="L364" s="31">
        <f t="shared" si="181"/>
        <v>1816.2083333336539</v>
      </c>
      <c r="M364" s="30">
        <f t="shared" si="183"/>
        <v>2.1790523948378073</v>
      </c>
      <c r="P364" s="47">
        <f t="shared" si="186"/>
        <v>1869.0992961573486</v>
      </c>
      <c r="Q364" s="47">
        <f t="shared" si="187"/>
        <v>1869.2171688104017</v>
      </c>
      <c r="R364" s="47">
        <f t="shared" si="182"/>
        <v>3.891523176867143</v>
      </c>
      <c r="S364" s="47">
        <f t="shared" si="192"/>
        <v>3.8363843451927826</v>
      </c>
      <c r="T364" s="88">
        <f t="shared" si="193"/>
        <v>1.4372603658299399</v>
      </c>
      <c r="U364" s="48"/>
      <c r="V364" s="33"/>
      <c r="W364" s="33"/>
      <c r="X364" s="35">
        <f t="shared" si="200"/>
        <v>7</v>
      </c>
      <c r="Y364" s="61" t="str">
        <f t="shared" si="201"/>
        <v xml:space="preserve"> </v>
      </c>
      <c r="Z364" s="61">
        <f t="shared" si="202"/>
        <v>5.7414331038515787</v>
      </c>
      <c r="AA364" s="68"/>
      <c r="AB364" s="61">
        <f t="shared" si="198"/>
        <v>0.9931696300659919</v>
      </c>
      <c r="AC364" s="61">
        <f t="shared" si="199"/>
        <v>-0.432</v>
      </c>
      <c r="AD364" s="61"/>
      <c r="AE364" s="84"/>
      <c r="AF364" s="61"/>
      <c r="AG364" s="44"/>
      <c r="AI364" s="47"/>
      <c r="AJ364" s="47"/>
    </row>
    <row r="365" spans="1:36" ht="14.1" customHeight="1">
      <c r="A365" s="7">
        <v>181604</v>
      </c>
      <c r="B365" s="8">
        <f t="shared" si="184"/>
        <v>1816.2916666669871</v>
      </c>
      <c r="C365" s="9">
        <v>-2.4469810000000002E-2</v>
      </c>
      <c r="D365" s="9">
        <v>-2.9166669999999999E-2</v>
      </c>
      <c r="E365" s="9">
        <v>4.6968599999999998E-3</v>
      </c>
      <c r="H365" s="11">
        <f t="shared" si="185"/>
        <v>2.1154966927248635</v>
      </c>
      <c r="L365" s="31">
        <f t="shared" si="181"/>
        <v>1816.2916666669871</v>
      </c>
      <c r="M365" s="30">
        <f t="shared" si="183"/>
        <v>2.1154966927248635</v>
      </c>
      <c r="P365" s="47">
        <f t="shared" si="186"/>
        <v>1869.3350414634547</v>
      </c>
      <c r="Q365" s="47">
        <f t="shared" si="187"/>
        <v>1869.4529141165078</v>
      </c>
      <c r="R365" s="47">
        <f t="shared" si="182"/>
        <v>4.1187513835717446</v>
      </c>
      <c r="S365" s="47">
        <f t="shared" si="192"/>
        <v>3.8951159093206211</v>
      </c>
      <c r="T365" s="88">
        <f t="shared" si="193"/>
        <v>5.7414331038515787</v>
      </c>
      <c r="U365" s="48"/>
      <c r="V365" s="33"/>
      <c r="W365" s="33"/>
      <c r="X365" s="35">
        <f t="shared" si="200"/>
        <v>8</v>
      </c>
      <c r="Y365" s="61">
        <f t="shared" si="201"/>
        <v>5.7414331038515787</v>
      </c>
      <c r="Z365" s="61">
        <f t="shared" si="202"/>
        <v>5.7414331038515787</v>
      </c>
      <c r="AA365" s="68"/>
      <c r="AB365" s="61">
        <f t="shared" si="198"/>
        <v>0.68581199383697256</v>
      </c>
      <c r="AC365" s="61">
        <f t="shared" si="199"/>
        <v>-0.432</v>
      </c>
      <c r="AD365" s="61"/>
      <c r="AE365" s="84"/>
      <c r="AF365" s="61"/>
      <c r="AG365" s="44"/>
      <c r="AI365" s="47"/>
      <c r="AJ365" s="47"/>
    </row>
    <row r="366" spans="1:36" ht="14.1" customHeight="1">
      <c r="A366" s="7">
        <v>181605</v>
      </c>
      <c r="B366" s="8">
        <f t="shared" si="184"/>
        <v>1816.3750000003204</v>
      </c>
      <c r="C366" s="9">
        <v>-9.1118999999999998E-4</v>
      </c>
      <c r="D366" s="9">
        <v>-4.1447899999999998E-3</v>
      </c>
      <c r="E366" s="9">
        <v>3.23361E-3</v>
      </c>
      <c r="H366" s="11">
        <f t="shared" si="185"/>
        <v>2.1067284031878244</v>
      </c>
      <c r="L366" s="31">
        <f t="shared" si="181"/>
        <v>1816.3750000003204</v>
      </c>
      <c r="M366" s="30">
        <f t="shared" si="183"/>
        <v>2.1067284031878244</v>
      </c>
      <c r="P366" s="47">
        <f t="shared" si="186"/>
        <v>1869.5707867695608</v>
      </c>
      <c r="Q366" s="47">
        <f t="shared" si="187"/>
        <v>1869.6886594226139</v>
      </c>
      <c r="R366" s="47">
        <f t="shared" si="182"/>
        <v>3.9634703493700769</v>
      </c>
      <c r="S366" s="47">
        <f t="shared" si="192"/>
        <v>3.9288672303917553</v>
      </c>
      <c r="T366" s="88">
        <f t="shared" si="193"/>
        <v>0.8807403495503463</v>
      </c>
      <c r="U366" s="48"/>
      <c r="V366" s="33"/>
      <c r="W366" s="33"/>
      <c r="X366" s="35">
        <f t="shared" si="200"/>
        <v>9</v>
      </c>
      <c r="Y366" s="61" t="str">
        <f t="shared" si="201"/>
        <v xml:space="preserve"> </v>
      </c>
      <c r="Z366" s="61">
        <f t="shared" si="202"/>
        <v>5.7414331038515787</v>
      </c>
      <c r="AA366" s="68"/>
      <c r="AB366" s="61">
        <f t="shared" si="198"/>
        <v>5.7555303740333977E-2</v>
      </c>
      <c r="AC366" s="61">
        <f t="shared" si="199"/>
        <v>-0.432</v>
      </c>
      <c r="AD366" s="61"/>
      <c r="AE366" s="84"/>
      <c r="AF366" s="61"/>
      <c r="AG366" s="44"/>
      <c r="AI366" s="47"/>
      <c r="AJ366" s="47"/>
    </row>
    <row r="367" spans="1:36" ht="14.1" customHeight="1">
      <c r="A367" s="7">
        <v>181606</v>
      </c>
      <c r="B367" s="8">
        <f t="shared" si="184"/>
        <v>1816.4583333336536</v>
      </c>
      <c r="C367" s="9">
        <v>4.77203E-3</v>
      </c>
      <c r="D367" s="9">
        <v>0</v>
      </c>
      <c r="E367" s="9">
        <v>4.77203E-3</v>
      </c>
      <c r="H367" s="11">
        <f t="shared" si="185"/>
        <v>2.1067284031878244</v>
      </c>
      <c r="L367" s="31">
        <f t="shared" si="181"/>
        <v>1816.4583333336536</v>
      </c>
      <c r="M367" s="30">
        <f t="shared" si="183"/>
        <v>2.1067284031878244</v>
      </c>
      <c r="P367" s="47">
        <f t="shared" si="186"/>
        <v>1869.8065320756668</v>
      </c>
      <c r="Q367" s="47">
        <f t="shared" si="187"/>
        <v>1869.92440472872</v>
      </c>
      <c r="R367" s="47">
        <f t="shared" si="182"/>
        <v>3.817781221962655</v>
      </c>
      <c r="S367" s="47">
        <f t="shared" si="192"/>
        <v>3.9581102271215118</v>
      </c>
      <c r="T367" s="88">
        <f t="shared" si="193"/>
        <v>-3.5453536436985345</v>
      </c>
      <c r="U367" s="48"/>
      <c r="V367" s="33"/>
      <c r="W367" s="33"/>
      <c r="X367" s="35">
        <f t="shared" si="200"/>
        <v>1</v>
      </c>
      <c r="Y367" s="61" t="str">
        <f t="shared" si="201"/>
        <v xml:space="preserve"> </v>
      </c>
      <c r="Z367" s="61">
        <f t="shared" si="202"/>
        <v>5.7414331038515787</v>
      </c>
      <c r="AA367" s="68"/>
      <c r="AB367" s="61">
        <f t="shared" si="198"/>
        <v>-0.59763215263240144</v>
      </c>
      <c r="AC367" s="61">
        <f t="shared" si="199"/>
        <v>-0.432</v>
      </c>
      <c r="AD367" s="61"/>
      <c r="AE367" s="84"/>
      <c r="AF367" s="61"/>
      <c r="AG367" s="44"/>
      <c r="AI367" s="47"/>
      <c r="AJ367" s="47"/>
    </row>
    <row r="368" spans="1:36" ht="14.1" customHeight="1">
      <c r="A368" s="7">
        <v>181607</v>
      </c>
      <c r="B368" s="8">
        <f t="shared" si="184"/>
        <v>1816.5416666669869</v>
      </c>
      <c r="C368" s="9">
        <v>-2.3551510000000001E-2</v>
      </c>
      <c r="D368" s="9">
        <v>-2.9124859999999999E-2</v>
      </c>
      <c r="E368" s="9">
        <v>5.5733500000000004E-3</v>
      </c>
      <c r="H368" s="11">
        <f t="shared" si="185"/>
        <v>2.0453702333869557</v>
      </c>
      <c r="L368" s="31">
        <f t="shared" si="181"/>
        <v>1816.5416666669869</v>
      </c>
      <c r="M368" s="30">
        <f t="shared" si="183"/>
        <v>2.0453702333869557</v>
      </c>
      <c r="P368" s="47">
        <f t="shared" si="186"/>
        <v>1870.0422773817729</v>
      </c>
      <c r="Q368" s="47">
        <f t="shared" si="187"/>
        <v>1870.1601500348261</v>
      </c>
      <c r="R368" s="47">
        <f t="shared" si="182"/>
        <v>3.9479747569150403</v>
      </c>
      <c r="S368" s="47">
        <f t="shared" si="192"/>
        <v>3.9942950994506736</v>
      </c>
      <c r="T368" s="88">
        <f t="shared" si="193"/>
        <v>-1.1596625032037178</v>
      </c>
      <c r="U368" s="48"/>
      <c r="V368" s="33"/>
      <c r="W368" s="33"/>
      <c r="X368" s="35">
        <f t="shared" si="200"/>
        <v>2</v>
      </c>
      <c r="Y368" s="61" t="str">
        <f t="shared" si="201"/>
        <v xml:space="preserve"> </v>
      </c>
      <c r="Z368" s="61">
        <f t="shared" si="202"/>
        <v>5.7414331038515787</v>
      </c>
      <c r="AA368" s="68"/>
      <c r="AB368" s="61">
        <f t="shared" si="198"/>
        <v>-0.9731808828468439</v>
      </c>
      <c r="AC368" s="61">
        <f t="shared" si="199"/>
        <v>-0.432</v>
      </c>
      <c r="AD368" s="61"/>
      <c r="AE368" s="84"/>
      <c r="AF368" s="61"/>
      <c r="AG368" s="44"/>
      <c r="AI368" s="47"/>
      <c r="AJ368" s="47"/>
    </row>
    <row r="369" spans="1:36" ht="14.1" customHeight="1">
      <c r="A369" s="7">
        <v>181608</v>
      </c>
      <c r="B369" s="8">
        <f t="shared" si="184"/>
        <v>1816.6250000003201</v>
      </c>
      <c r="C369" s="9">
        <v>-2.4081100000000002E-3</v>
      </c>
      <c r="D369" s="9">
        <v>-5.6179799999999998E-3</v>
      </c>
      <c r="E369" s="9">
        <v>3.2098700000000001E-3</v>
      </c>
      <c r="H369" s="11">
        <f t="shared" si="185"/>
        <v>2.0338793843231926</v>
      </c>
      <c r="L369" s="31">
        <f t="shared" si="181"/>
        <v>1816.6250000003201</v>
      </c>
      <c r="M369" s="30">
        <f t="shared" si="183"/>
        <v>2.0338793843231926</v>
      </c>
      <c r="P369" s="47">
        <f t="shared" si="186"/>
        <v>1870.278022687879</v>
      </c>
      <c r="Q369" s="47">
        <f t="shared" si="187"/>
        <v>1870.3958953409322</v>
      </c>
      <c r="R369" s="47">
        <f t="shared" si="182"/>
        <v>4.1186140905853854</v>
      </c>
      <c r="S369" s="47">
        <f t="shared" si="192"/>
        <v>4.0443034307243231</v>
      </c>
      <c r="T369" s="88">
        <f t="shared" si="193"/>
        <v>1.8374155434661255</v>
      </c>
      <c r="U369" s="48"/>
      <c r="V369" s="33"/>
      <c r="W369" s="33"/>
      <c r="X369" s="35">
        <f t="shared" si="200"/>
        <v>3</v>
      </c>
      <c r="Y369" s="61">
        <f t="shared" si="201"/>
        <v>1.8374155434661255</v>
      </c>
      <c r="Z369" s="61">
        <f t="shared" si="202"/>
        <v>1.8374155434661255</v>
      </c>
      <c r="AA369" s="68"/>
      <c r="AB369" s="61">
        <f t="shared" si="198"/>
        <v>-0.89336746227655472</v>
      </c>
      <c r="AC369" s="61">
        <f t="shared" si="199"/>
        <v>-0.432</v>
      </c>
      <c r="AD369" s="61"/>
      <c r="AE369" s="84"/>
      <c r="AF369" s="61"/>
      <c r="AG369" s="44"/>
      <c r="AI369" s="47"/>
      <c r="AJ369" s="47"/>
    </row>
    <row r="370" spans="1:36" ht="14.1" customHeight="1">
      <c r="A370" s="7">
        <v>181609</v>
      </c>
      <c r="B370" s="8">
        <f t="shared" si="184"/>
        <v>1816.7083333336534</v>
      </c>
      <c r="C370" s="9">
        <v>4.0595500000000003E-3</v>
      </c>
      <c r="D370" s="9">
        <v>0</v>
      </c>
      <c r="E370" s="9">
        <v>4.0595500000000003E-3</v>
      </c>
      <c r="H370" s="11">
        <f t="shared" si="185"/>
        <v>2.0338793843231926</v>
      </c>
      <c r="L370" s="31">
        <f t="shared" si="181"/>
        <v>1816.7083333336534</v>
      </c>
      <c r="M370" s="30">
        <f t="shared" si="183"/>
        <v>2.0338793843231926</v>
      </c>
      <c r="P370" s="47">
        <f t="shared" si="186"/>
        <v>1870.5137679939851</v>
      </c>
      <c r="Q370" s="47">
        <f t="shared" si="187"/>
        <v>1870.6316406470382</v>
      </c>
      <c r="R370" s="47">
        <f t="shared" si="182"/>
        <v>4.0001504271503814</v>
      </c>
      <c r="S370" s="47">
        <f t="shared" si="192"/>
        <v>4.0635206420471484</v>
      </c>
      <c r="T370" s="88">
        <f t="shared" si="193"/>
        <v>-1.5594904143231281</v>
      </c>
      <c r="U370" s="48"/>
      <c r="V370" s="33"/>
      <c r="W370" s="33"/>
      <c r="X370" s="35">
        <f t="shared" si="200"/>
        <v>4</v>
      </c>
      <c r="Y370" s="61" t="str">
        <f t="shared" si="201"/>
        <v xml:space="preserve"> </v>
      </c>
      <c r="Z370" s="61">
        <f t="shared" si="202"/>
        <v>2.8004028837737005</v>
      </c>
      <c r="AA370" s="68"/>
      <c r="AB370" s="61">
        <f t="shared" si="198"/>
        <v>-0.39553747743368933</v>
      </c>
      <c r="AC370" s="61">
        <f t="shared" si="199"/>
        <v>-0.432</v>
      </c>
      <c r="AD370" s="61"/>
      <c r="AE370" s="84"/>
      <c r="AF370" s="61"/>
      <c r="AG370" s="44"/>
      <c r="AI370" s="47"/>
      <c r="AJ370" s="47"/>
    </row>
    <row r="371" spans="1:36" ht="14.1" customHeight="1">
      <c r="A371" s="7">
        <v>181610</v>
      </c>
      <c r="B371" s="8">
        <f t="shared" si="184"/>
        <v>1816.7916666669867</v>
      </c>
      <c r="C371" s="9">
        <v>1.0662080000000001E-2</v>
      </c>
      <c r="D371" s="9">
        <v>5.6818199999999998E-3</v>
      </c>
      <c r="E371" s="9">
        <v>4.9802600000000002E-3</v>
      </c>
      <c r="H371" s="11">
        <f t="shared" si="185"/>
        <v>2.0454355208866279</v>
      </c>
      <c r="L371" s="31">
        <f t="shared" si="181"/>
        <v>1816.7916666669867</v>
      </c>
      <c r="M371" s="30">
        <f t="shared" si="183"/>
        <v>2.0454355208866279</v>
      </c>
      <c r="P371" s="47">
        <f t="shared" si="186"/>
        <v>1870.7495133000912</v>
      </c>
      <c r="Q371" s="47">
        <f t="shared" si="187"/>
        <v>1870.8673859531443</v>
      </c>
      <c r="R371" s="47">
        <f t="shared" si="182"/>
        <v>4.0088199194057923</v>
      </c>
      <c r="S371" s="47">
        <f t="shared" si="192"/>
        <v>4.0902200581536601</v>
      </c>
      <c r="T371" s="88">
        <f t="shared" si="193"/>
        <v>-1.9901163651476539</v>
      </c>
      <c r="U371" s="48"/>
      <c r="V371" s="33"/>
      <c r="W371" s="33"/>
      <c r="X371" s="35">
        <f t="shared" si="200"/>
        <v>5</v>
      </c>
      <c r="Y371" s="61" t="str">
        <f t="shared" si="201"/>
        <v xml:space="preserve"> </v>
      </c>
      <c r="Z371" s="61">
        <f t="shared" si="202"/>
        <v>2.8004028837737005</v>
      </c>
      <c r="AA371" s="68"/>
      <c r="AB371" s="61">
        <f t="shared" si="198"/>
        <v>0.28736888900979529</v>
      </c>
      <c r="AC371" s="61">
        <f t="shared" si="199"/>
        <v>-0.432</v>
      </c>
      <c r="AD371" s="61"/>
      <c r="AE371" s="84"/>
      <c r="AF371" s="61"/>
      <c r="AG371" s="44"/>
      <c r="AI371" s="47"/>
      <c r="AJ371" s="47"/>
    </row>
    <row r="372" spans="1:36" ht="14.1" customHeight="1">
      <c r="A372" s="7">
        <v>181611</v>
      </c>
      <c r="B372" s="8">
        <f t="shared" si="184"/>
        <v>1816.8750000003199</v>
      </c>
      <c r="C372" s="9">
        <v>8.6819099999999993E-3</v>
      </c>
      <c r="D372" s="9">
        <v>5.6179799999999998E-3</v>
      </c>
      <c r="E372" s="9">
        <v>3.0639299999999999E-3</v>
      </c>
      <c r="H372" s="11">
        <f t="shared" si="185"/>
        <v>2.0569267367342587</v>
      </c>
      <c r="L372" s="31">
        <f t="shared" si="181"/>
        <v>1816.8750000003199</v>
      </c>
      <c r="M372" s="30">
        <f t="shared" si="183"/>
        <v>2.0569267367342587</v>
      </c>
      <c r="P372" s="47">
        <f t="shared" si="186"/>
        <v>1870.9852586061972</v>
      </c>
      <c r="Q372" s="79">
        <f t="shared" si="187"/>
        <v>1871.1031312592504</v>
      </c>
      <c r="R372" s="47">
        <f t="shared" si="182"/>
        <v>4.0815705692278472</v>
      </c>
      <c r="S372" s="47">
        <f t="shared" si="192"/>
        <v>4.1492520185234474</v>
      </c>
      <c r="T372" s="88">
        <f t="shared" si="193"/>
        <v>-1.6311722930651307</v>
      </c>
      <c r="U372" s="48"/>
      <c r="V372" s="33"/>
      <c r="W372" s="33"/>
      <c r="X372" s="35">
        <f t="shared" si="200"/>
        <v>6</v>
      </c>
      <c r="Y372" s="61" t="str">
        <f t="shared" si="201"/>
        <v xml:space="preserve"> </v>
      </c>
      <c r="Z372" s="61">
        <f t="shared" si="202"/>
        <v>2.8004028837737005</v>
      </c>
      <c r="AA372" s="68"/>
      <c r="AB372" s="61">
        <f t="shared" si="198"/>
        <v>0.83581215853611979</v>
      </c>
      <c r="AC372" s="61">
        <f t="shared" si="199"/>
        <v>-0.432</v>
      </c>
      <c r="AD372" s="61"/>
      <c r="AE372" s="84"/>
      <c r="AF372" s="61"/>
      <c r="AG372" s="44"/>
      <c r="AI372" s="47"/>
      <c r="AJ372" s="47"/>
    </row>
    <row r="373" spans="1:36" ht="14.1" customHeight="1">
      <c r="A373" s="7">
        <v>181612</v>
      </c>
      <c r="B373" s="8">
        <f t="shared" si="184"/>
        <v>1816.9583333336532</v>
      </c>
      <c r="C373" s="9">
        <v>1.8382200000000001E-2</v>
      </c>
      <c r="D373" s="9">
        <v>1.315789E-2</v>
      </c>
      <c r="E373" s="9">
        <v>5.2243000000000003E-3</v>
      </c>
      <c r="H373" s="11">
        <f t="shared" si="185"/>
        <v>2.0839915524742669</v>
      </c>
      <c r="L373" s="31">
        <f t="shared" si="181"/>
        <v>1816.9583333336532</v>
      </c>
      <c r="M373" s="30">
        <f t="shared" si="183"/>
        <v>2.0839915524742669</v>
      </c>
      <c r="P373" s="47">
        <f t="shared" si="186"/>
        <v>1871.2210039123033</v>
      </c>
      <c r="Q373" s="79">
        <f t="shared" si="187"/>
        <v>1871.3388765653565</v>
      </c>
      <c r="R373" s="47">
        <f t="shared" si="182"/>
        <v>4.3415981583299867</v>
      </c>
      <c r="S373" s="47">
        <f t="shared" si="192"/>
        <v>4.2233279603374747</v>
      </c>
      <c r="T373" s="88">
        <f t="shared" si="193"/>
        <v>2.8004028837737005</v>
      </c>
      <c r="U373" s="48"/>
      <c r="V373" s="33"/>
      <c r="W373" s="33"/>
      <c r="X373" s="35">
        <f t="shared" si="200"/>
        <v>7</v>
      </c>
      <c r="Y373" s="61">
        <f t="shared" si="201"/>
        <v>2.8004028837737005</v>
      </c>
      <c r="Z373" s="61">
        <f t="shared" si="202"/>
        <v>2.8004028837737005</v>
      </c>
      <c r="AA373" s="68"/>
      <c r="AB373" s="61">
        <f t="shared" si="198"/>
        <v>0.99316963006601433</v>
      </c>
      <c r="AC373" s="61">
        <f t="shared" si="199"/>
        <v>-0.432</v>
      </c>
      <c r="AD373" s="61"/>
      <c r="AE373" s="84"/>
      <c r="AF373" s="61"/>
      <c r="AG373" s="44"/>
      <c r="AI373" s="47"/>
      <c r="AJ373" s="47"/>
    </row>
    <row r="374" spans="1:36" ht="14.1" customHeight="1">
      <c r="A374" s="7">
        <v>181701</v>
      </c>
      <c r="B374" s="8">
        <f t="shared" si="184"/>
        <v>1817.0416666669864</v>
      </c>
      <c r="C374" s="9">
        <v>4.22872E-3</v>
      </c>
      <c r="D374" s="9">
        <v>-8.5470000000000001E-4</v>
      </c>
      <c r="E374" s="9">
        <v>5.08342E-3</v>
      </c>
      <c r="H374" s="11">
        <f t="shared" si="185"/>
        <v>2.0822103648943671</v>
      </c>
      <c r="L374" s="31">
        <f t="shared" si="181"/>
        <v>1817.0416666669864</v>
      </c>
      <c r="M374" s="30">
        <f t="shared" si="183"/>
        <v>2.0822103648943671</v>
      </c>
      <c r="P374" s="47">
        <f t="shared" si="186"/>
        <v>1871.4567492184094</v>
      </c>
      <c r="Q374" s="47">
        <f t="shared" si="187"/>
        <v>1871.5746218714626</v>
      </c>
      <c r="R374" s="47">
        <f t="shared" si="182"/>
        <v>4.2917062854771659</v>
      </c>
      <c r="S374" s="47">
        <f t="shared" si="192"/>
        <v>4.2707935294960429</v>
      </c>
      <c r="T374" s="88">
        <f t="shared" si="193"/>
        <v>0.48966909396790381</v>
      </c>
      <c r="U374" s="48"/>
      <c r="V374" s="33"/>
      <c r="W374" s="33"/>
      <c r="X374" s="35">
        <f t="shared" si="200"/>
        <v>8</v>
      </c>
      <c r="Y374" s="61" t="str">
        <f t="shared" si="201"/>
        <v xml:space="preserve"> </v>
      </c>
      <c r="Z374" s="61">
        <f t="shared" si="202"/>
        <v>4.1246698623809364</v>
      </c>
      <c r="AA374" s="68"/>
      <c r="AB374" s="61">
        <f t="shared" si="198"/>
        <v>0.68581199383707103</v>
      </c>
      <c r="AC374" s="61">
        <f t="shared" si="199"/>
        <v>-0.432</v>
      </c>
      <c r="AD374" s="61"/>
      <c r="AE374" s="84"/>
      <c r="AF374" s="61"/>
      <c r="AG374" s="44"/>
      <c r="AI374" s="47"/>
      <c r="AJ374" s="47"/>
    </row>
    <row r="375" spans="1:36" ht="14.1" customHeight="1">
      <c r="A375" s="7">
        <v>181702</v>
      </c>
      <c r="B375" s="8">
        <f t="shared" si="184"/>
        <v>1817.1250000003197</v>
      </c>
      <c r="C375" s="9">
        <v>4.2493699999999997E-3</v>
      </c>
      <c r="D375" s="9">
        <v>9.990000000000001E-4</v>
      </c>
      <c r="E375" s="9">
        <v>3.2503699999999998E-3</v>
      </c>
      <c r="H375" s="11">
        <f t="shared" si="185"/>
        <v>2.0842904930488966</v>
      </c>
      <c r="L375" s="31">
        <f t="shared" si="181"/>
        <v>1817.1250000003197</v>
      </c>
      <c r="M375" s="30">
        <f t="shared" si="183"/>
        <v>2.0842904930488966</v>
      </c>
      <c r="P375" s="47">
        <f t="shared" si="186"/>
        <v>1871.6924945245155</v>
      </c>
      <c r="Q375" s="47">
        <f t="shared" si="187"/>
        <v>1871.8103671775687</v>
      </c>
      <c r="R375" s="47">
        <f t="shared" si="182"/>
        <v>4.2037650943286877</v>
      </c>
      <c r="S375" s="47">
        <f t="shared" si="192"/>
        <v>4.3205794245333005</v>
      </c>
      <c r="T375" s="88">
        <f t="shared" si="193"/>
        <v>-2.7036727884531597</v>
      </c>
      <c r="U375" s="48"/>
      <c r="V375" s="33"/>
      <c r="W375" s="33"/>
      <c r="X375" s="35">
        <f t="shared" si="200"/>
        <v>9</v>
      </c>
      <c r="Y375" s="61" t="str">
        <f t="shared" si="201"/>
        <v xml:space="preserve"> </v>
      </c>
      <c r="Z375" s="61">
        <f t="shared" si="202"/>
        <v>4.1246698623809364</v>
      </c>
      <c r="AA375" s="68"/>
      <c r="AB375" s="61">
        <f t="shared" si="198"/>
        <v>5.7555303740525754E-2</v>
      </c>
      <c r="AC375" s="61">
        <f t="shared" si="199"/>
        <v>-0.432</v>
      </c>
      <c r="AD375" s="61"/>
      <c r="AE375" s="84"/>
      <c r="AF375" s="61"/>
      <c r="AG375" s="44"/>
      <c r="AI375" s="47"/>
      <c r="AJ375" s="47"/>
    </row>
    <row r="376" spans="1:36" ht="14.1" customHeight="1">
      <c r="A376" s="7">
        <v>181703</v>
      </c>
      <c r="B376" s="8">
        <f t="shared" si="184"/>
        <v>1817.2083333336529</v>
      </c>
      <c r="C376" s="9">
        <v>2.6131399999999999E-2</v>
      </c>
      <c r="D376" s="9">
        <v>2.2222220000000001E-2</v>
      </c>
      <c r="E376" s="9">
        <v>3.9091799999999999E-3</v>
      </c>
      <c r="H376" s="11">
        <f t="shared" si="185"/>
        <v>2.1306080549293376</v>
      </c>
      <c r="L376" s="31">
        <f t="shared" si="181"/>
        <v>1817.2083333336529</v>
      </c>
      <c r="M376" s="30">
        <f t="shared" si="183"/>
        <v>2.1306080549293376</v>
      </c>
      <c r="P376" s="47">
        <f t="shared" si="186"/>
        <v>1871.9282398306216</v>
      </c>
      <c r="Q376" s="47">
        <f t="shared" si="187"/>
        <v>1872.0461124836747</v>
      </c>
      <c r="R376" s="47">
        <f t="shared" si="182"/>
        <v>4.3490688652907483</v>
      </c>
      <c r="S376" s="47">
        <f t="shared" si="192"/>
        <v>4.3784994013917604</v>
      </c>
      <c r="T376" s="88">
        <f t="shared" si="193"/>
        <v>-0.67216033172591283</v>
      </c>
      <c r="U376" s="48"/>
      <c r="V376" s="33"/>
      <c r="W376" s="33"/>
      <c r="X376" s="35">
        <f t="shared" si="200"/>
        <v>1</v>
      </c>
      <c r="Y376" s="61" t="str">
        <f t="shared" si="201"/>
        <v xml:space="preserve"> </v>
      </c>
      <c r="Z376" s="61">
        <f t="shared" si="202"/>
        <v>4.1246698623809364</v>
      </c>
      <c r="AA376" s="68"/>
      <c r="AB376" s="61">
        <f t="shared" si="198"/>
        <v>-0.59763215263224745</v>
      </c>
      <c r="AC376" s="61">
        <f t="shared" si="199"/>
        <v>-0.432</v>
      </c>
      <c r="AD376" s="61"/>
      <c r="AE376" s="84"/>
      <c r="AF376" s="61"/>
      <c r="AG376" s="44"/>
      <c r="AI376" s="47"/>
      <c r="AJ376" s="47"/>
    </row>
    <row r="377" spans="1:36" ht="14.1" customHeight="1">
      <c r="A377" s="7">
        <v>181704</v>
      </c>
      <c r="B377" s="8">
        <f t="shared" si="184"/>
        <v>1817.2916666669862</v>
      </c>
      <c r="C377" s="9">
        <v>1.092136E-2</v>
      </c>
      <c r="D377" s="9">
        <v>6.4102600000000001E-3</v>
      </c>
      <c r="E377" s="9">
        <v>4.5111099999999996E-3</v>
      </c>
      <c r="H377" s="11">
        <f t="shared" si="185"/>
        <v>2.1442658065195288</v>
      </c>
      <c r="L377" s="31">
        <f t="shared" si="181"/>
        <v>1817.2916666669862</v>
      </c>
      <c r="M377" s="30">
        <f t="shared" si="183"/>
        <v>2.1442658065195288</v>
      </c>
      <c r="P377" s="47">
        <f t="shared" si="186"/>
        <v>1872.1639851367277</v>
      </c>
      <c r="Q377" s="47">
        <f t="shared" si="187"/>
        <v>1872.2818577897808</v>
      </c>
      <c r="R377" s="47">
        <f t="shared" si="182"/>
        <v>4.6146582332412889</v>
      </c>
      <c r="S377" s="47">
        <f t="shared" si="192"/>
        <v>4.4318586933724458</v>
      </c>
      <c r="T377" s="88">
        <f t="shared" si="193"/>
        <v>4.1246698623809364</v>
      </c>
      <c r="U377" s="48"/>
      <c r="V377" s="33"/>
      <c r="W377" s="33"/>
      <c r="X377" s="35">
        <f t="shared" si="200"/>
        <v>2</v>
      </c>
      <c r="Y377" s="61">
        <f t="shared" si="201"/>
        <v>4.1246698623809364</v>
      </c>
      <c r="Z377" s="61">
        <f t="shared" si="202"/>
        <v>4.1246698623809364</v>
      </c>
      <c r="AA377" s="68"/>
      <c r="AB377" s="61">
        <f t="shared" si="198"/>
        <v>-0.97318088284679971</v>
      </c>
      <c r="AC377" s="61">
        <f t="shared" si="199"/>
        <v>-0.432</v>
      </c>
      <c r="AD377" s="61"/>
      <c r="AE377" s="84"/>
      <c r="AF377" s="61"/>
      <c r="AG377" s="44"/>
      <c r="AI377" s="47"/>
      <c r="AJ377" s="47"/>
    </row>
    <row r="378" spans="1:36" ht="14.1" customHeight="1">
      <c r="A378" s="7">
        <v>181705</v>
      </c>
      <c r="B378" s="8">
        <f t="shared" si="184"/>
        <v>1817.3750000003195</v>
      </c>
      <c r="C378" s="9">
        <v>4.1547800000000003E-3</v>
      </c>
      <c r="D378" s="9">
        <v>1.0099600000000001E-3</v>
      </c>
      <c r="E378" s="9">
        <v>3.1448100000000001E-3</v>
      </c>
      <c r="H378" s="11">
        <f t="shared" si="185"/>
        <v>2.1464314292134814</v>
      </c>
      <c r="L378" s="31">
        <f t="shared" si="181"/>
        <v>1817.3750000003195</v>
      </c>
      <c r="M378" s="30">
        <f t="shared" si="183"/>
        <v>2.1464314292134814</v>
      </c>
      <c r="P378" s="47">
        <f t="shared" si="186"/>
        <v>1872.3997304428337</v>
      </c>
      <c r="Q378" s="47">
        <f t="shared" si="187"/>
        <v>1872.5176030958869</v>
      </c>
      <c r="R378" s="47">
        <f t="shared" si="182"/>
        <v>4.5458042130124987</v>
      </c>
      <c r="S378" s="47">
        <f t="shared" si="192"/>
        <v>4.4472297791536484</v>
      </c>
      <c r="T378" s="88">
        <f t="shared" si="193"/>
        <v>2.2165356582409368</v>
      </c>
      <c r="U378" s="48"/>
      <c r="V378" s="33"/>
      <c r="W378" s="33"/>
      <c r="X378" s="35">
        <f t="shared" si="200"/>
        <v>3</v>
      </c>
      <c r="Y378" s="61" t="str">
        <f t="shared" si="201"/>
        <v xml:space="preserve"> </v>
      </c>
      <c r="Z378" s="61">
        <f t="shared" si="202"/>
        <v>4.1246698623809364</v>
      </c>
      <c r="AA378" s="68"/>
      <c r="AB378" s="61">
        <f t="shared" si="198"/>
        <v>-0.89336746227664099</v>
      </c>
      <c r="AC378" s="61">
        <f t="shared" si="199"/>
        <v>-0.432</v>
      </c>
      <c r="AD378" s="61"/>
      <c r="AE378" s="84"/>
      <c r="AF378" s="61"/>
      <c r="AG378" s="44"/>
      <c r="AI378" s="47"/>
      <c r="AJ378" s="47"/>
    </row>
    <row r="379" spans="1:36" ht="14.1" customHeight="1">
      <c r="A379" s="7">
        <v>181706</v>
      </c>
      <c r="B379" s="8">
        <f t="shared" si="184"/>
        <v>1817.4583333336527</v>
      </c>
      <c r="C379" s="9">
        <v>2.689397E-2</v>
      </c>
      <c r="D379" s="9">
        <v>2.2379030000000001E-2</v>
      </c>
      <c r="E379" s="9">
        <v>4.5149400000000003E-3</v>
      </c>
      <c r="H379" s="11">
        <f t="shared" si="185"/>
        <v>2.1944664825607929</v>
      </c>
      <c r="L379" s="31">
        <f t="shared" si="181"/>
        <v>1817.4583333336527</v>
      </c>
      <c r="M379" s="30">
        <f t="shared" si="183"/>
        <v>2.1944664825607929</v>
      </c>
      <c r="P379" s="47">
        <f t="shared" si="186"/>
        <v>1872.6354757489398</v>
      </c>
      <c r="Q379" s="47">
        <f t="shared" si="187"/>
        <v>1872.753348401993</v>
      </c>
      <c r="R379" s="47">
        <f t="shared" si="182"/>
        <v>4.448223482485691</v>
      </c>
      <c r="S379" s="47">
        <f t="shared" si="192"/>
        <v>4.4218499481058382</v>
      </c>
      <c r="T379" s="88">
        <f t="shared" si="193"/>
        <v>0.59643666540856177</v>
      </c>
      <c r="U379" s="48"/>
      <c r="V379" s="33"/>
      <c r="W379" s="33"/>
      <c r="X379" s="35">
        <f t="shared" si="200"/>
        <v>4</v>
      </c>
      <c r="Y379" s="61" t="str">
        <f t="shared" si="201"/>
        <v xml:space="preserve"> </v>
      </c>
      <c r="Z379" s="61">
        <f t="shared" si="202"/>
        <v>4.1246698623809364</v>
      </c>
      <c r="AA379" s="68"/>
      <c r="AB379" s="61">
        <f t="shared" si="198"/>
        <v>-0.39553747743386575</v>
      </c>
      <c r="AC379" s="61">
        <f t="shared" si="199"/>
        <v>-0.432</v>
      </c>
      <c r="AD379" s="61"/>
      <c r="AE379" s="84"/>
      <c r="AF379" s="61"/>
      <c r="AG379" s="44"/>
      <c r="AI379" s="47"/>
      <c r="AJ379" s="47"/>
    </row>
    <row r="380" spans="1:36" ht="14.1" customHeight="1">
      <c r="A380" s="7">
        <v>181707</v>
      </c>
      <c r="B380" s="8">
        <f t="shared" si="184"/>
        <v>1817.541666666986</v>
      </c>
      <c r="C380" s="9">
        <v>5.2962499999999997E-3</v>
      </c>
      <c r="D380" s="9">
        <v>0</v>
      </c>
      <c r="E380" s="9">
        <v>5.2962499999999997E-3</v>
      </c>
      <c r="H380" s="11">
        <f t="shared" si="185"/>
        <v>2.1944664825607929</v>
      </c>
      <c r="L380" s="31">
        <f t="shared" si="181"/>
        <v>1817.541666666986</v>
      </c>
      <c r="M380" s="30">
        <f t="shared" si="183"/>
        <v>2.1944664825607929</v>
      </c>
      <c r="P380" s="47">
        <f t="shared" si="186"/>
        <v>1872.8712210550459</v>
      </c>
      <c r="Q380" s="47">
        <f t="shared" si="187"/>
        <v>1872.9890937080991</v>
      </c>
      <c r="R380" s="47">
        <f t="shared" si="182"/>
        <v>4.5300997111319345</v>
      </c>
      <c r="S380" s="47">
        <f t="shared" si="192"/>
        <v>4.3965664404608171</v>
      </c>
      <c r="T380" s="88">
        <f t="shared" si="193"/>
        <v>3.0372171666106285</v>
      </c>
      <c r="U380" s="48"/>
      <c r="V380" s="33"/>
      <c r="W380" s="33"/>
      <c r="X380" s="35">
        <f t="shared" si="200"/>
        <v>5</v>
      </c>
      <c r="Y380" s="61" t="str">
        <f t="shared" si="201"/>
        <v xml:space="preserve"> </v>
      </c>
      <c r="Z380" s="61">
        <f t="shared" si="202"/>
        <v>4.1246698623809364</v>
      </c>
      <c r="AA380" s="68"/>
      <c r="AB380" s="61">
        <f t="shared" si="198"/>
        <v>0.28736888900955687</v>
      </c>
      <c r="AC380" s="61">
        <f t="shared" si="199"/>
        <v>-0.432</v>
      </c>
      <c r="AD380" s="61"/>
      <c r="AE380" s="84"/>
      <c r="AF380" s="61"/>
      <c r="AG380" s="44"/>
      <c r="AI380" s="47"/>
      <c r="AJ380" s="47"/>
    </row>
    <row r="381" spans="1:36" ht="14.1" customHeight="1">
      <c r="A381" s="7">
        <v>181708</v>
      </c>
      <c r="B381" s="8">
        <f t="shared" si="184"/>
        <v>1817.6250000003192</v>
      </c>
      <c r="C381" s="9">
        <v>3.1059199999999999E-2</v>
      </c>
      <c r="D381" s="9">
        <v>2.7970680000000001E-2</v>
      </c>
      <c r="E381" s="9">
        <v>3.08852E-3</v>
      </c>
      <c r="H381" s="11">
        <f t="shared" si="185"/>
        <v>2.2558472023152265</v>
      </c>
      <c r="L381" s="31">
        <f t="shared" si="181"/>
        <v>1817.6250000003192</v>
      </c>
      <c r="M381" s="30">
        <f t="shared" si="183"/>
        <v>2.2558472023152265</v>
      </c>
      <c r="P381" s="47">
        <f t="shared" si="186"/>
        <v>1873.106966361152</v>
      </c>
      <c r="Q381" s="47">
        <f t="shared" si="187"/>
        <v>1873.2248390142051</v>
      </c>
      <c r="R381" s="47">
        <f t="shared" si="182"/>
        <v>4.5618041970540082</v>
      </c>
      <c r="S381" s="47">
        <f t="shared" si="192"/>
        <v>4.387837421933348</v>
      </c>
      <c r="T381" s="88">
        <f t="shared" si="193"/>
        <v>3.9647497933961162</v>
      </c>
      <c r="U381" s="48"/>
      <c r="V381" s="33"/>
      <c r="W381" s="33"/>
      <c r="X381" s="35">
        <f t="shared" si="200"/>
        <v>6</v>
      </c>
      <c r="Y381" s="61">
        <f t="shared" si="201"/>
        <v>3.9647497933961162</v>
      </c>
      <c r="Z381" s="61">
        <f t="shared" si="202"/>
        <v>3.9647497933961162</v>
      </c>
      <c r="AA381" s="68"/>
      <c r="AB381" s="61">
        <f t="shared" si="198"/>
        <v>0.83581215853604551</v>
      </c>
      <c r="AC381" s="61">
        <f t="shared" si="199"/>
        <v>-0.432</v>
      </c>
      <c r="AD381" s="61"/>
      <c r="AE381" s="84"/>
      <c r="AF381" s="61"/>
      <c r="AG381" s="44"/>
      <c r="AI381" s="47"/>
      <c r="AJ381" s="47"/>
    </row>
    <row r="382" spans="1:36" ht="14.1" customHeight="1">
      <c r="A382" s="7">
        <v>181709</v>
      </c>
      <c r="B382" s="8">
        <f t="shared" si="184"/>
        <v>1817.7083333336525</v>
      </c>
      <c r="C382" s="9">
        <v>3.2010730000000001E-2</v>
      </c>
      <c r="D382" s="9">
        <v>2.8173299999999998E-2</v>
      </c>
      <c r="E382" s="9">
        <v>3.8374300000000002E-3</v>
      </c>
      <c r="H382" s="11">
        <f t="shared" si="185"/>
        <v>2.3194018623002139</v>
      </c>
      <c r="L382" s="31">
        <f t="shared" si="181"/>
        <v>1817.7083333336525</v>
      </c>
      <c r="M382" s="30">
        <f t="shared" si="183"/>
        <v>2.3194018623002139</v>
      </c>
      <c r="P382" s="47">
        <f t="shared" si="186"/>
        <v>1873.3427116672581</v>
      </c>
      <c r="Q382" s="47">
        <f t="shared" si="187"/>
        <v>1873.4605843203112</v>
      </c>
      <c r="R382" s="47">
        <f t="shared" si="182"/>
        <v>4.4799379303608147</v>
      </c>
      <c r="S382" s="47">
        <f t="shared" si="192"/>
        <v>4.323668528838299</v>
      </c>
      <c r="T382" s="88">
        <f t="shared" si="193"/>
        <v>3.6142780252514495</v>
      </c>
      <c r="U382" s="48"/>
      <c r="V382" s="33"/>
      <c r="W382" s="33"/>
      <c r="X382" s="35">
        <f t="shared" si="200"/>
        <v>7</v>
      </c>
      <c r="Y382" s="61" t="str">
        <f t="shared" si="201"/>
        <v xml:space="preserve"> </v>
      </c>
      <c r="Z382" s="61">
        <f t="shared" si="202"/>
        <v>3.9647497933961162</v>
      </c>
      <c r="AA382" s="68"/>
      <c r="AB382" s="61">
        <f t="shared" si="198"/>
        <v>0.99316963006604342</v>
      </c>
      <c r="AC382" s="61">
        <f t="shared" si="199"/>
        <v>-0.432</v>
      </c>
      <c r="AD382" s="61"/>
      <c r="AE382" s="84"/>
      <c r="AF382" s="61"/>
      <c r="AG382" s="44"/>
      <c r="AI382" s="47"/>
      <c r="AJ382" s="47"/>
    </row>
    <row r="383" spans="1:36" ht="14.1" customHeight="1">
      <c r="A383" s="7">
        <v>181710</v>
      </c>
      <c r="B383" s="8">
        <f t="shared" si="184"/>
        <v>1817.7916666669857</v>
      </c>
      <c r="C383" s="9">
        <v>2.527954E-2</v>
      </c>
      <c r="D383" s="9">
        <v>2.066544E-2</v>
      </c>
      <c r="E383" s="9">
        <v>4.6141000000000003E-3</v>
      </c>
      <c r="H383" s="11">
        <f t="shared" si="185"/>
        <v>2.3673333223214672</v>
      </c>
      <c r="L383" s="31">
        <f t="shared" si="181"/>
        <v>1817.7916666669857</v>
      </c>
      <c r="M383" s="30">
        <f t="shared" si="183"/>
        <v>2.3673333223214672</v>
      </c>
      <c r="P383" s="47">
        <f t="shared" si="186"/>
        <v>1873.5784569733642</v>
      </c>
      <c r="Q383" s="47">
        <f t="shared" si="187"/>
        <v>1873.6963296264173</v>
      </c>
      <c r="R383" s="47">
        <f t="shared" si="182"/>
        <v>4.0632878060468745</v>
      </c>
      <c r="S383" s="47">
        <f t="shared" si="192"/>
        <v>4.2678885468333716</v>
      </c>
      <c r="T383" s="88">
        <f t="shared" si="193"/>
        <v>-4.793956977585645</v>
      </c>
      <c r="U383" s="48"/>
      <c r="V383" s="33"/>
      <c r="W383" s="33"/>
      <c r="X383" s="35">
        <f t="shared" si="200"/>
        <v>8</v>
      </c>
      <c r="Y383" s="61" t="str">
        <f t="shared" si="201"/>
        <v xml:space="preserve"> </v>
      </c>
      <c r="Z383" s="61">
        <f t="shared" si="202"/>
        <v>3.9647497933961162</v>
      </c>
      <c r="AA383" s="68"/>
      <c r="AB383" s="61">
        <f t="shared" si="198"/>
        <v>0.68581199383725222</v>
      </c>
      <c r="AC383" s="61">
        <f t="shared" si="199"/>
        <v>-0.432</v>
      </c>
      <c r="AD383" s="61"/>
      <c r="AE383" s="84"/>
      <c r="AF383" s="61"/>
      <c r="AG383" s="44"/>
      <c r="AI383" s="47"/>
      <c r="AJ383" s="47"/>
    </row>
    <row r="384" spans="1:36" ht="14.1" customHeight="1">
      <c r="A384" s="7">
        <v>181711</v>
      </c>
      <c r="B384" s="8">
        <f t="shared" si="184"/>
        <v>1817.875000000319</v>
      </c>
      <c r="C384" s="9">
        <v>-1.93333E-3</v>
      </c>
      <c r="D384" s="9">
        <v>-4.8076899999999999E-3</v>
      </c>
      <c r="E384" s="9">
        <v>2.8743699999999998E-3</v>
      </c>
      <c r="H384" s="11">
        <f t="shared" si="185"/>
        <v>2.3559519175810757</v>
      </c>
      <c r="L384" s="31">
        <f t="shared" si="181"/>
        <v>1817.875000000319</v>
      </c>
      <c r="M384" s="30">
        <f t="shared" si="183"/>
        <v>2.3559519175810757</v>
      </c>
      <c r="P384" s="47">
        <f t="shared" si="186"/>
        <v>1873.8142022794702</v>
      </c>
      <c r="Q384" s="47">
        <f t="shared" si="187"/>
        <v>1873.9320749325234</v>
      </c>
      <c r="R384" s="47">
        <f t="shared" si="182"/>
        <v>3.9762135255234887</v>
      </c>
      <c r="S384" s="47">
        <f t="shared" si="192"/>
        <v>4.2270849916010382</v>
      </c>
      <c r="T384" s="88">
        <f t="shared" si="193"/>
        <v>-5.9348573917017529</v>
      </c>
      <c r="U384" s="48"/>
      <c r="V384" s="33"/>
      <c r="W384" s="33"/>
      <c r="X384" s="35">
        <f t="shared" si="200"/>
        <v>9</v>
      </c>
      <c r="Y384" s="61" t="str">
        <f t="shared" si="201"/>
        <v xml:space="preserve"> </v>
      </c>
      <c r="Z384" s="61">
        <f t="shared" si="202"/>
        <v>3.9647497933961162</v>
      </c>
      <c r="AA384" s="68"/>
      <c r="AB384" s="61">
        <f t="shared" si="198"/>
        <v>5.7555303740717524E-2</v>
      </c>
      <c r="AC384" s="61">
        <f t="shared" si="199"/>
        <v>-0.432</v>
      </c>
      <c r="AD384" s="61"/>
      <c r="AE384" s="84"/>
      <c r="AF384" s="61"/>
      <c r="AG384" s="44"/>
      <c r="AI384" s="47"/>
      <c r="AJ384" s="47"/>
    </row>
    <row r="385" spans="1:36" ht="14.1" customHeight="1">
      <c r="A385" s="7">
        <v>181712</v>
      </c>
      <c r="B385" s="8">
        <f t="shared" si="184"/>
        <v>1817.9583333336523</v>
      </c>
      <c r="C385" s="9">
        <v>-4.57092E-3</v>
      </c>
      <c r="D385" s="9">
        <v>-9.7087400000000004E-3</v>
      </c>
      <c r="E385" s="9">
        <v>5.1378200000000004E-3</v>
      </c>
      <c r="H385" s="11">
        <f t="shared" si="185"/>
        <v>2.3330785929607796</v>
      </c>
      <c r="L385" s="31">
        <f t="shared" si="181"/>
        <v>1817.9583333336523</v>
      </c>
      <c r="M385" s="30">
        <f t="shared" si="183"/>
        <v>2.3330785929607796</v>
      </c>
      <c r="P385" s="47">
        <f t="shared" si="186"/>
        <v>1874.0499475855763</v>
      </c>
      <c r="Q385" s="47">
        <f t="shared" si="187"/>
        <v>1874.1678202386295</v>
      </c>
      <c r="R385" s="47">
        <f t="shared" si="182"/>
        <v>4.2705076985435273</v>
      </c>
      <c r="S385" s="47">
        <f t="shared" si="192"/>
        <v>4.1787280605057431</v>
      </c>
      <c r="T385" s="88">
        <f t="shared" si="193"/>
        <v>2.1963534527460027</v>
      </c>
      <c r="U385" s="48"/>
      <c r="V385" s="33"/>
      <c r="W385" s="33"/>
      <c r="X385" s="35">
        <f t="shared" si="200"/>
        <v>1</v>
      </c>
      <c r="Y385" s="61" t="str">
        <f t="shared" si="201"/>
        <v xml:space="preserve"> </v>
      </c>
      <c r="Z385" s="61">
        <f t="shared" si="202"/>
        <v>3.6142780252514495</v>
      </c>
      <c r="AA385" s="68"/>
      <c r="AB385" s="61">
        <f t="shared" si="198"/>
        <v>-0.59763215263204783</v>
      </c>
      <c r="AC385" s="61">
        <f t="shared" si="199"/>
        <v>-0.432</v>
      </c>
      <c r="AD385" s="61"/>
      <c r="AE385" s="84"/>
      <c r="AF385" s="61"/>
      <c r="AG385" s="44"/>
      <c r="AI385" s="47"/>
      <c r="AJ385" s="47"/>
    </row>
    <row r="386" spans="1:36" ht="14.1" customHeight="1">
      <c r="A386" s="7">
        <v>181801</v>
      </c>
      <c r="B386" s="8">
        <f t="shared" si="184"/>
        <v>1818.0416666669855</v>
      </c>
      <c r="C386" s="9">
        <v>1.4947429999999999E-2</v>
      </c>
      <c r="D386" s="9">
        <v>9.9009900000000001E-3</v>
      </c>
      <c r="E386" s="9">
        <v>5.0464400000000001E-3</v>
      </c>
      <c r="H386" s="11">
        <f t="shared" si="185"/>
        <v>2.3561783807788985</v>
      </c>
      <c r="L386" s="31">
        <f t="shared" ref="L386:L449" si="203">B386</f>
        <v>1818.0416666669855</v>
      </c>
      <c r="M386" s="30">
        <f t="shared" si="183"/>
        <v>2.3561783807788985</v>
      </c>
      <c r="P386" s="47">
        <f t="shared" si="186"/>
        <v>1874.2856928916824</v>
      </c>
      <c r="Q386" s="47">
        <f t="shared" si="187"/>
        <v>1874.4035655447356</v>
      </c>
      <c r="R386" s="47">
        <f t="shared" ref="R386:R449" si="204">AVERAGEIFS(StkIndex,Year,"&gt;"&amp;P386,Year,"&lt;="&amp;P387)</f>
        <v>4.0371381953858521</v>
      </c>
      <c r="S386" s="47">
        <f t="shared" si="192"/>
        <v>4.1189857141287503</v>
      </c>
      <c r="T386" s="88">
        <f t="shared" si="193"/>
        <v>-1.9870794516754109</v>
      </c>
      <c r="U386" s="48"/>
      <c r="V386" s="33"/>
      <c r="W386" s="33"/>
      <c r="X386" s="35">
        <f t="shared" si="200"/>
        <v>2</v>
      </c>
      <c r="Y386" s="61" t="str">
        <f t="shared" si="201"/>
        <v xml:space="preserve"> </v>
      </c>
      <c r="Z386" s="61">
        <f t="shared" si="202"/>
        <v>2.1963534527460027</v>
      </c>
      <c r="AA386" s="68"/>
      <c r="AB386" s="61">
        <f t="shared" si="198"/>
        <v>-0.97318088284675552</v>
      </c>
      <c r="AC386" s="61">
        <f t="shared" si="199"/>
        <v>-0.432</v>
      </c>
      <c r="AD386" s="61"/>
      <c r="AE386" s="84"/>
      <c r="AF386" s="61"/>
      <c r="AG386" s="44"/>
      <c r="AI386" s="47"/>
      <c r="AJ386" s="47"/>
    </row>
    <row r="387" spans="1:36" ht="14.1" customHeight="1">
      <c r="A387" s="7">
        <v>181802</v>
      </c>
      <c r="B387" s="8">
        <f t="shared" si="184"/>
        <v>1818.1250000003188</v>
      </c>
      <c r="C387" s="9">
        <v>-1.49829E-3</v>
      </c>
      <c r="D387" s="9">
        <v>-4.8543700000000002E-3</v>
      </c>
      <c r="E387" s="9">
        <v>3.35608E-3</v>
      </c>
      <c r="H387" s="11">
        <f t="shared" si="185"/>
        <v>2.344740619132597</v>
      </c>
      <c r="L387" s="31">
        <f t="shared" si="203"/>
        <v>1818.1250000003188</v>
      </c>
      <c r="M387" s="30">
        <f t="shared" ref="M387:M450" si="205">H387</f>
        <v>2.344740619132597</v>
      </c>
      <c r="P387" s="47">
        <f t="shared" si="186"/>
        <v>1874.5214381977885</v>
      </c>
      <c r="Q387" s="47">
        <f t="shared" si="187"/>
        <v>1874.6393108508416</v>
      </c>
      <c r="R387" s="47">
        <f t="shared" si="204"/>
        <v>4.0437843749681477</v>
      </c>
      <c r="S387" s="47">
        <f t="shared" si="192"/>
        <v>4.0612095681054949</v>
      </c>
      <c r="T387" s="88">
        <f t="shared" si="193"/>
        <v>-0.42906412104893876</v>
      </c>
      <c r="U387" s="48"/>
      <c r="V387" s="33"/>
      <c r="W387" s="33"/>
      <c r="X387" s="35">
        <f t="shared" si="200"/>
        <v>3</v>
      </c>
      <c r="Y387" s="61" t="str">
        <f t="shared" si="201"/>
        <v xml:space="preserve"> </v>
      </c>
      <c r="Z387" s="61">
        <f t="shared" si="202"/>
        <v>2.1963534527460027</v>
      </c>
      <c r="AA387" s="68"/>
      <c r="AB387" s="61">
        <f t="shared" si="198"/>
        <v>-0.89336746227672736</v>
      </c>
      <c r="AC387" s="61">
        <f t="shared" si="199"/>
        <v>-0.432</v>
      </c>
      <c r="AD387" s="61"/>
      <c r="AE387" s="84"/>
      <c r="AF387" s="61"/>
      <c r="AG387" s="44"/>
      <c r="AI387" s="47"/>
      <c r="AJ387" s="47"/>
    </row>
    <row r="388" spans="1:36" ht="14.1" customHeight="1">
      <c r="A388" s="7">
        <v>181803</v>
      </c>
      <c r="B388" s="8">
        <f t="shared" ref="B388:B451" si="206">B387+(1/12)</f>
        <v>1818.208333333652</v>
      </c>
      <c r="C388" s="9">
        <v>1.9563480000000001E-2</v>
      </c>
      <c r="D388" s="9">
        <v>1.555105E-2</v>
      </c>
      <c r="E388" s="9">
        <v>4.0124399999999999E-3</v>
      </c>
      <c r="H388" s="11">
        <f t="shared" ref="H388:H451" si="207">H387+(H387*D388)</f>
        <v>2.3812037977377591</v>
      </c>
      <c r="L388" s="31">
        <f t="shared" si="203"/>
        <v>1818.208333333652</v>
      </c>
      <c r="M388" s="30">
        <f t="shared" si="205"/>
        <v>2.3812037977377591</v>
      </c>
      <c r="P388" s="47">
        <f t="shared" ref="P388:P451" si="208">P387+0.235745306106089</f>
        <v>1874.7571835038946</v>
      </c>
      <c r="Q388" s="47">
        <f t="shared" ref="Q388:Q451" si="209">Q387+0.235745306106089</f>
        <v>1874.8750561569477</v>
      </c>
      <c r="R388" s="47">
        <f t="shared" si="204"/>
        <v>4.0809914853946951</v>
      </c>
      <c r="S388" s="47">
        <f t="shared" si="192"/>
        <v>4.0433475600786251</v>
      </c>
      <c r="T388" s="88">
        <f t="shared" si="193"/>
        <v>0.93100889193256098</v>
      </c>
      <c r="U388" s="48"/>
      <c r="V388" s="33"/>
      <c r="W388" s="33"/>
      <c r="X388" s="35">
        <f t="shared" si="200"/>
        <v>4</v>
      </c>
      <c r="Y388" s="61" t="str">
        <f t="shared" si="201"/>
        <v xml:space="preserve"> </v>
      </c>
      <c r="Z388" s="61">
        <f t="shared" si="202"/>
        <v>2.1963534527460027</v>
      </c>
      <c r="AA388" s="68"/>
      <c r="AB388" s="61">
        <f t="shared" si="198"/>
        <v>-0.39553747743404216</v>
      </c>
      <c r="AC388" s="61">
        <f t="shared" si="199"/>
        <v>-0.432</v>
      </c>
      <c r="AD388" s="61"/>
      <c r="AE388" s="84"/>
      <c r="AF388" s="61"/>
      <c r="AG388" s="44"/>
      <c r="AI388" s="47"/>
      <c r="AJ388" s="47"/>
    </row>
    <row r="389" spans="1:36" ht="14.1" customHeight="1">
      <c r="A389" s="7">
        <v>181804</v>
      </c>
      <c r="B389" s="8">
        <f t="shared" si="206"/>
        <v>1818.2916666669853</v>
      </c>
      <c r="C389" s="9">
        <v>-5.9384199999999998E-3</v>
      </c>
      <c r="D389" s="9">
        <v>-1.0489510000000001E-2</v>
      </c>
      <c r="E389" s="9">
        <v>4.5510899999999998E-3</v>
      </c>
      <c r="H389" s="11">
        <f t="shared" si="207"/>
        <v>2.3562261366893509</v>
      </c>
      <c r="L389" s="31">
        <f t="shared" si="203"/>
        <v>1818.2916666669853</v>
      </c>
      <c r="M389" s="30">
        <f t="shared" si="205"/>
        <v>2.3562261366893509</v>
      </c>
      <c r="P389" s="47">
        <f t="shared" si="208"/>
        <v>1874.9929288100006</v>
      </c>
      <c r="Q389" s="47">
        <f t="shared" si="209"/>
        <v>1875.1108014630538</v>
      </c>
      <c r="R389" s="47">
        <f t="shared" si="204"/>
        <v>4.09488733127428</v>
      </c>
      <c r="S389" s="47">
        <f t="shared" si="192"/>
        <v>4.0468004360940251</v>
      </c>
      <c r="T389" s="88">
        <f t="shared" si="193"/>
        <v>1.1882694968439855</v>
      </c>
      <c r="U389" s="48"/>
      <c r="V389" s="33"/>
      <c r="W389" s="33"/>
      <c r="X389" s="35">
        <f t="shared" si="200"/>
        <v>5</v>
      </c>
      <c r="Y389" s="61">
        <f t="shared" si="201"/>
        <v>1.1882694968439855</v>
      </c>
      <c r="Z389" s="61">
        <f t="shared" si="202"/>
        <v>1.1882694968439855</v>
      </c>
      <c r="AA389" s="68"/>
      <c r="AB389" s="61">
        <f t="shared" si="198"/>
        <v>0.28736888900937285</v>
      </c>
      <c r="AC389" s="61">
        <f t="shared" si="199"/>
        <v>-0.432</v>
      </c>
      <c r="AD389" s="61"/>
      <c r="AE389" s="84"/>
      <c r="AF389" s="61"/>
      <c r="AG389" s="44"/>
      <c r="AI389" s="47"/>
      <c r="AJ389" s="47"/>
    </row>
    <row r="390" spans="1:36" ht="14.1" customHeight="1">
      <c r="A390" s="7">
        <v>181805</v>
      </c>
      <c r="B390" s="8">
        <f t="shared" si="206"/>
        <v>1818.3750000003186</v>
      </c>
      <c r="C390" s="9">
        <v>-1.58599E-3</v>
      </c>
      <c r="D390" s="9">
        <v>-4.8543700000000002E-3</v>
      </c>
      <c r="E390" s="9">
        <v>3.26838E-3</v>
      </c>
      <c r="H390" s="11">
        <f t="shared" si="207"/>
        <v>2.3447881432181901</v>
      </c>
      <c r="L390" s="31">
        <f t="shared" si="203"/>
        <v>1818.3750000003186</v>
      </c>
      <c r="M390" s="30">
        <f t="shared" si="205"/>
        <v>2.3447881432181901</v>
      </c>
      <c r="P390" s="47">
        <f t="shared" si="208"/>
        <v>1875.2286741161067</v>
      </c>
      <c r="Q390" s="47">
        <f t="shared" si="209"/>
        <v>1875.3465467691599</v>
      </c>
      <c r="R390" s="47">
        <f t="shared" si="204"/>
        <v>4.0241230796610701</v>
      </c>
      <c r="S390" s="47">
        <f t="shared" si="192"/>
        <v>4.0032166130514266</v>
      </c>
      <c r="T390" s="88">
        <f t="shared" si="193"/>
        <v>0.52224170287171745</v>
      </c>
      <c r="U390" s="48"/>
      <c r="V390" s="33"/>
      <c r="W390" s="33"/>
      <c r="X390" s="35">
        <f t="shared" si="200"/>
        <v>6</v>
      </c>
      <c r="Y390" s="61" t="str">
        <f t="shared" si="201"/>
        <v xml:space="preserve"> </v>
      </c>
      <c r="Z390" s="61">
        <f t="shared" si="202"/>
        <v>5.987716536519927</v>
      </c>
      <c r="AA390" s="68"/>
      <c r="AB390" s="61">
        <f t="shared" si="198"/>
        <v>0.83581215853594004</v>
      </c>
      <c r="AC390" s="61">
        <f t="shared" si="199"/>
        <v>-0.432</v>
      </c>
      <c r="AD390" s="61"/>
      <c r="AE390" s="84"/>
      <c r="AF390" s="61"/>
      <c r="AG390" s="44"/>
      <c r="AI390" s="47"/>
      <c r="AJ390" s="47"/>
    </row>
    <row r="391" spans="1:36" ht="14.1" customHeight="1">
      <c r="A391" s="7">
        <v>181806</v>
      </c>
      <c r="B391" s="8">
        <f t="shared" si="206"/>
        <v>1818.4583333336518</v>
      </c>
      <c r="C391" s="9">
        <v>2.5095869999999999E-2</v>
      </c>
      <c r="D391" s="9">
        <v>2.0453010000000001E-2</v>
      </c>
      <c r="E391" s="9">
        <v>4.6428700000000003E-3</v>
      </c>
      <c r="H391" s="11">
        <f t="shared" si="207"/>
        <v>2.3927461185593133</v>
      </c>
      <c r="L391" s="31">
        <f t="shared" si="203"/>
        <v>1818.4583333336518</v>
      </c>
      <c r="M391" s="30">
        <f t="shared" si="205"/>
        <v>2.3927461185593133</v>
      </c>
      <c r="P391" s="47">
        <f t="shared" si="208"/>
        <v>1875.4644194222128</v>
      </c>
      <c r="Q391" s="47">
        <f t="shared" si="209"/>
        <v>1875.582292075266</v>
      </c>
      <c r="R391" s="47">
        <f t="shared" si="204"/>
        <v>3.9599526161515266</v>
      </c>
      <c r="S391" s="47">
        <f t="shared" ref="S391:S454" si="210">AVERAGE(R387:R395)</f>
        <v>3.9594699185316617</v>
      </c>
      <c r="T391" s="88">
        <f t="shared" ref="T391:T454" si="211">100*((R391/S391)-1)</f>
        <v>1.2190965704927947E-2</v>
      </c>
      <c r="U391" s="48"/>
      <c r="V391" s="33"/>
      <c r="W391" s="33"/>
      <c r="X391" s="35">
        <f t="shared" si="200"/>
        <v>7</v>
      </c>
      <c r="Y391" s="61" t="str">
        <f t="shared" si="201"/>
        <v xml:space="preserve"> </v>
      </c>
      <c r="Z391" s="61">
        <f t="shared" si="202"/>
        <v>6.5456150867502449</v>
      </c>
      <c r="AA391" s="68"/>
      <c r="AB391" s="61">
        <f t="shared" si="198"/>
        <v>0.99316963006606584</v>
      </c>
      <c r="AC391" s="61">
        <f t="shared" si="199"/>
        <v>-0.432</v>
      </c>
      <c r="AD391" s="61"/>
      <c r="AE391" s="84"/>
      <c r="AF391" s="61"/>
      <c r="AG391" s="44"/>
      <c r="AI391" s="47"/>
      <c r="AJ391" s="47"/>
    </row>
    <row r="392" spans="1:36" ht="14.1" customHeight="1">
      <c r="A392" s="7">
        <v>181807</v>
      </c>
      <c r="B392" s="8">
        <f t="shared" si="206"/>
        <v>1818.5416666669851</v>
      </c>
      <c r="C392" s="9">
        <v>-4.9901900000000003E-3</v>
      </c>
      <c r="D392" s="9">
        <v>-1.044372E-2</v>
      </c>
      <c r="E392" s="9">
        <v>5.4535299999999998E-3</v>
      </c>
      <c r="H392" s="11">
        <f t="shared" si="207"/>
        <v>2.3677569480659932</v>
      </c>
      <c r="L392" s="31">
        <f t="shared" si="203"/>
        <v>1818.5416666669851</v>
      </c>
      <c r="M392" s="30">
        <f t="shared" si="205"/>
        <v>2.3677569480659932</v>
      </c>
      <c r="P392" s="47">
        <f t="shared" si="208"/>
        <v>1875.7001647283189</v>
      </c>
      <c r="Q392" s="47">
        <f t="shared" si="209"/>
        <v>1875.8180373813721</v>
      </c>
      <c r="R392" s="47">
        <f t="shared" si="204"/>
        <v>3.9025297338050415</v>
      </c>
      <c r="S392" s="47">
        <f t="shared" si="210"/>
        <v>3.8755652825427571</v>
      </c>
      <c r="T392" s="88">
        <f t="shared" si="211"/>
        <v>0.69575531042513905</v>
      </c>
      <c r="U392" s="48"/>
      <c r="V392" s="33"/>
      <c r="W392" s="33"/>
      <c r="X392" s="35">
        <f t="shared" si="200"/>
        <v>8</v>
      </c>
      <c r="Y392" s="61" t="str">
        <f t="shared" si="201"/>
        <v xml:space="preserve"> </v>
      </c>
      <c r="Z392" s="61">
        <f t="shared" si="202"/>
        <v>6.5456150867502449</v>
      </c>
      <c r="AA392" s="68"/>
      <c r="AB392" s="61">
        <f t="shared" si="198"/>
        <v>0.68581199383735059</v>
      </c>
      <c r="AC392" s="61">
        <f t="shared" si="199"/>
        <v>-0.432</v>
      </c>
      <c r="AD392" s="61"/>
      <c r="AE392" s="84"/>
      <c r="AF392" s="61"/>
      <c r="AG392" s="44"/>
      <c r="AI392" s="47"/>
      <c r="AJ392" s="47"/>
    </row>
    <row r="393" spans="1:36" ht="14.1" customHeight="1">
      <c r="A393" s="7">
        <v>181808</v>
      </c>
      <c r="B393" s="8">
        <f t="shared" si="206"/>
        <v>1818.6250000003183</v>
      </c>
      <c r="C393" s="9">
        <v>8.9809799999999995E-3</v>
      </c>
      <c r="D393" s="9">
        <v>5.7471299999999996E-3</v>
      </c>
      <c r="E393" s="9">
        <v>3.2338599999999999E-3</v>
      </c>
      <c r="H393" s="11">
        <f t="shared" si="207"/>
        <v>2.3813647550549319</v>
      </c>
      <c r="L393" s="31">
        <f t="shared" si="203"/>
        <v>1818.6250000003183</v>
      </c>
      <c r="M393" s="30">
        <f t="shared" si="205"/>
        <v>2.3813647550549319</v>
      </c>
      <c r="P393" s="47">
        <f t="shared" si="208"/>
        <v>1875.935910034425</v>
      </c>
      <c r="Q393" s="47">
        <f t="shared" si="209"/>
        <v>1876.0537826874781</v>
      </c>
      <c r="R393" s="47">
        <f t="shared" si="204"/>
        <v>4.0072894096620892</v>
      </c>
      <c r="S393" s="47">
        <f t="shared" si="210"/>
        <v>3.7808998444468864</v>
      </c>
      <c r="T393" s="88">
        <f t="shared" si="211"/>
        <v>5.987716536519927</v>
      </c>
      <c r="U393" s="48"/>
      <c r="V393" s="33"/>
      <c r="W393" s="33"/>
      <c r="X393" s="35">
        <f t="shared" si="200"/>
        <v>9</v>
      </c>
      <c r="Y393" s="61" t="str">
        <f t="shared" si="201"/>
        <v xml:space="preserve"> </v>
      </c>
      <c r="Z393" s="61">
        <f t="shared" si="202"/>
        <v>6.5456150867502449</v>
      </c>
      <c r="AA393" s="68"/>
      <c r="AB393" s="61">
        <f t="shared" si="198"/>
        <v>5.7555303740852548E-2</v>
      </c>
      <c r="AC393" s="61">
        <f t="shared" si="199"/>
        <v>-0.432</v>
      </c>
      <c r="AD393" s="61"/>
      <c r="AE393" s="84"/>
      <c r="AF393" s="61"/>
      <c r="AG393" s="44"/>
      <c r="AI393" s="47"/>
      <c r="AJ393" s="47"/>
    </row>
    <row r="394" spans="1:36" ht="14.1" customHeight="1">
      <c r="A394" s="7">
        <v>181809</v>
      </c>
      <c r="B394" s="8">
        <f t="shared" si="206"/>
        <v>1818.7083333336516</v>
      </c>
      <c r="C394" s="9">
        <v>3.9061199999999999E-3</v>
      </c>
      <c r="D394" s="9">
        <v>0</v>
      </c>
      <c r="E394" s="9">
        <v>3.9061199999999999E-3</v>
      </c>
      <c r="H394" s="11">
        <f t="shared" si="207"/>
        <v>2.3813647550549319</v>
      </c>
      <c r="L394" s="31">
        <f t="shared" si="203"/>
        <v>1818.7083333336516</v>
      </c>
      <c r="M394" s="30">
        <f t="shared" si="205"/>
        <v>2.3813647550549319</v>
      </c>
      <c r="P394" s="47">
        <f t="shared" si="208"/>
        <v>1876.1716553405311</v>
      </c>
      <c r="Q394" s="47">
        <f t="shared" si="209"/>
        <v>1876.2895279935842</v>
      </c>
      <c r="R394" s="47">
        <f t="shared" si="204"/>
        <v>3.8782532911601444</v>
      </c>
      <c r="S394" s="47">
        <f t="shared" si="210"/>
        <v>3.6399933380669314</v>
      </c>
      <c r="T394" s="88">
        <f t="shared" si="211"/>
        <v>6.5456150867502449</v>
      </c>
      <c r="U394" s="48"/>
      <c r="V394" s="33"/>
      <c r="W394" s="33"/>
      <c r="X394" s="35">
        <f t="shared" si="200"/>
        <v>1</v>
      </c>
      <c r="Y394" s="61">
        <f t="shared" si="201"/>
        <v>6.5456150867502449</v>
      </c>
      <c r="Z394" s="61">
        <f t="shared" si="202"/>
        <v>6.5456150867502449</v>
      </c>
      <c r="AA394" s="68"/>
      <c r="AB394" s="61">
        <f t="shared" ref="AB394:AB457" si="212" xml:space="preserve"> SIN((2*PI()*(Q394-2000+AC394)/2.1217077549548) + 0.707378034)</f>
        <v>-0.59763215263189384</v>
      </c>
      <c r="AC394" s="61">
        <f t="shared" ref="AC394:AC457" si="213">AC393</f>
        <v>-0.432</v>
      </c>
      <c r="AD394" s="61"/>
      <c r="AE394" s="84"/>
      <c r="AF394" s="61"/>
      <c r="AG394" s="44"/>
      <c r="AI394" s="47"/>
      <c r="AJ394" s="47"/>
    </row>
    <row r="395" spans="1:36" ht="14.1" customHeight="1">
      <c r="A395" s="7">
        <v>181810</v>
      </c>
      <c r="B395" s="8">
        <f t="shared" si="206"/>
        <v>1818.7916666669848</v>
      </c>
      <c r="C395" s="9">
        <v>-8.7232E-4</v>
      </c>
      <c r="D395" s="9">
        <v>-5.6818199999999998E-3</v>
      </c>
      <c r="E395" s="9">
        <v>4.8095000000000004E-3</v>
      </c>
      <c r="H395" s="11">
        <f t="shared" si="207"/>
        <v>2.3678342691623659</v>
      </c>
      <c r="L395" s="31">
        <f t="shared" si="203"/>
        <v>1818.7916666669848</v>
      </c>
      <c r="M395" s="30">
        <f t="shared" si="205"/>
        <v>2.3678342691623659</v>
      </c>
      <c r="P395" s="47">
        <f t="shared" si="208"/>
        <v>1876.4074006466371</v>
      </c>
      <c r="Q395" s="47">
        <f t="shared" si="209"/>
        <v>1876.5252732996903</v>
      </c>
      <c r="R395" s="47">
        <f t="shared" si="204"/>
        <v>3.6434179447079607</v>
      </c>
      <c r="S395" s="47">
        <f t="shared" si="210"/>
        <v>3.481025687433478</v>
      </c>
      <c r="T395" s="88">
        <f t="shared" si="211"/>
        <v>4.6650692024686746</v>
      </c>
      <c r="U395" s="48"/>
      <c r="V395" s="33"/>
      <c r="W395" s="33"/>
      <c r="X395" s="35">
        <f t="shared" si="200"/>
        <v>2</v>
      </c>
      <c r="Y395" s="61" t="str">
        <f t="shared" si="201"/>
        <v xml:space="preserve"> </v>
      </c>
      <c r="Z395" s="61">
        <f t="shared" si="202"/>
        <v>6.5456150867502449</v>
      </c>
      <c r="AA395" s="68"/>
      <c r="AB395" s="61">
        <f t="shared" si="212"/>
        <v>-0.97318088284672433</v>
      </c>
      <c r="AC395" s="61">
        <f t="shared" si="213"/>
        <v>-0.432</v>
      </c>
      <c r="AD395" s="61"/>
      <c r="AE395" s="84"/>
      <c r="AF395" s="61"/>
      <c r="AG395" s="44"/>
      <c r="AI395" s="47"/>
      <c r="AJ395" s="47"/>
    </row>
    <row r="396" spans="1:36" ht="14.1" customHeight="1">
      <c r="A396" s="7">
        <v>181811</v>
      </c>
      <c r="B396" s="8">
        <f t="shared" si="206"/>
        <v>1818.8750000003181</v>
      </c>
      <c r="C396" s="9">
        <v>-3.2379199999999997E-2</v>
      </c>
      <c r="D396" s="9">
        <v>-3.5532710000000002E-2</v>
      </c>
      <c r="E396" s="9">
        <v>3.1535199999999999E-3</v>
      </c>
      <c r="H396" s="11">
        <f t="shared" si="207"/>
        <v>2.2836987007481575</v>
      </c>
      <c r="L396" s="31">
        <f t="shared" si="203"/>
        <v>1818.8750000003181</v>
      </c>
      <c r="M396" s="30">
        <f t="shared" si="205"/>
        <v>2.2836987007481575</v>
      </c>
      <c r="P396" s="47">
        <f t="shared" si="208"/>
        <v>1876.6431459527432</v>
      </c>
      <c r="Q396" s="47">
        <f t="shared" si="209"/>
        <v>1876.7610186057964</v>
      </c>
      <c r="R396" s="47">
        <f t="shared" si="204"/>
        <v>3.2886426510680078</v>
      </c>
      <c r="S396" s="47">
        <f t="shared" si="210"/>
        <v>3.3657533737952283</v>
      </c>
      <c r="T396" s="88">
        <f t="shared" si="211"/>
        <v>-2.2910390086089527</v>
      </c>
      <c r="U396" s="48"/>
      <c r="V396" s="33"/>
      <c r="W396" s="33"/>
      <c r="X396" s="35">
        <f t="shared" si="200"/>
        <v>3</v>
      </c>
      <c r="Y396" s="61" t="str">
        <f t="shared" si="201"/>
        <v xml:space="preserve"> </v>
      </c>
      <c r="Z396" s="61">
        <f t="shared" si="202"/>
        <v>6.5456150867502449</v>
      </c>
      <c r="AA396" s="68"/>
      <c r="AB396" s="61">
        <f t="shared" si="212"/>
        <v>-0.89336746227681363</v>
      </c>
      <c r="AC396" s="61">
        <f t="shared" si="213"/>
        <v>-0.432</v>
      </c>
      <c r="AD396" s="61"/>
      <c r="AE396" s="84"/>
      <c r="AF396" s="61"/>
      <c r="AG396" s="44"/>
      <c r="AI396" s="47"/>
      <c r="AJ396" s="47"/>
    </row>
    <row r="397" spans="1:36" ht="14.1" customHeight="1">
      <c r="A397" s="7">
        <v>181812</v>
      </c>
      <c r="B397" s="8">
        <f t="shared" si="206"/>
        <v>1818.9583333336514</v>
      </c>
      <c r="C397" s="9">
        <v>-5.5244100000000004E-3</v>
      </c>
      <c r="D397" s="9">
        <v>-1.0932860000000001E-2</v>
      </c>
      <c r="E397" s="9">
        <v>5.4084500000000004E-3</v>
      </c>
      <c r="H397" s="11">
        <f t="shared" si="207"/>
        <v>2.2587313425706959</v>
      </c>
      <c r="L397" s="31">
        <f t="shared" si="203"/>
        <v>1818.9583333336514</v>
      </c>
      <c r="M397" s="30">
        <f t="shared" si="205"/>
        <v>2.2587313425706959</v>
      </c>
      <c r="P397" s="47">
        <f t="shared" si="208"/>
        <v>1876.8788912588493</v>
      </c>
      <c r="Q397" s="47">
        <f t="shared" si="209"/>
        <v>1876.9967639119025</v>
      </c>
      <c r="R397" s="47">
        <f t="shared" si="204"/>
        <v>3.2290025425318554</v>
      </c>
      <c r="S397" s="47">
        <f t="shared" si="210"/>
        <v>3.2583001761548243</v>
      </c>
      <c r="T397" s="88">
        <f t="shared" si="211"/>
        <v>-0.89916926124171681</v>
      </c>
      <c r="U397" s="48"/>
      <c r="V397" s="33"/>
      <c r="W397" s="33"/>
      <c r="X397" s="35">
        <f t="shared" si="200"/>
        <v>4</v>
      </c>
      <c r="Y397" s="61" t="str">
        <f t="shared" si="201"/>
        <v xml:space="preserve"> </v>
      </c>
      <c r="Z397" s="61">
        <f t="shared" si="202"/>
        <v>6.5456150867502449</v>
      </c>
      <c r="AA397" s="68"/>
      <c r="AB397" s="61">
        <f t="shared" si="212"/>
        <v>-0.39553747743421863</v>
      </c>
      <c r="AC397" s="61">
        <f t="shared" si="213"/>
        <v>-0.432</v>
      </c>
      <c r="AD397" s="61"/>
      <c r="AE397" s="84"/>
      <c r="AF397" s="61"/>
      <c r="AG397" s="44"/>
      <c r="AI397" s="47"/>
      <c r="AJ397" s="47"/>
    </row>
    <row r="398" spans="1:36" ht="14.1" customHeight="1">
      <c r="A398" s="7">
        <v>181901</v>
      </c>
      <c r="B398" s="8">
        <f t="shared" si="206"/>
        <v>1819.0416666669846</v>
      </c>
      <c r="C398" s="9">
        <v>1.03461E-2</v>
      </c>
      <c r="D398" s="9">
        <v>5.1020400000000004E-3</v>
      </c>
      <c r="E398" s="9">
        <v>5.24406E-3</v>
      </c>
      <c r="H398" s="11">
        <f t="shared" si="207"/>
        <v>2.2702554802297454</v>
      </c>
      <c r="L398" s="31">
        <f t="shared" si="203"/>
        <v>1819.0416666669846</v>
      </c>
      <c r="M398" s="30">
        <f t="shared" si="205"/>
        <v>2.2702554802297454</v>
      </c>
      <c r="P398" s="47">
        <f t="shared" si="208"/>
        <v>1877.1146365649554</v>
      </c>
      <c r="Q398" s="47">
        <f t="shared" si="209"/>
        <v>1877.2325092180085</v>
      </c>
      <c r="R398" s="47">
        <f t="shared" si="204"/>
        <v>2.8267287738546885</v>
      </c>
      <c r="S398" s="47">
        <f t="shared" si="210"/>
        <v>3.1406078612913335</v>
      </c>
      <c r="T398" s="88">
        <f t="shared" si="211"/>
        <v>-9.9942145374235398</v>
      </c>
      <c r="U398" s="48"/>
      <c r="V398" s="33"/>
      <c r="W398" s="33"/>
      <c r="X398" s="35">
        <f t="shared" si="200"/>
        <v>5</v>
      </c>
      <c r="Y398" s="61" t="str">
        <f t="shared" si="201"/>
        <v xml:space="preserve"> </v>
      </c>
      <c r="Z398" s="61">
        <f t="shared" si="202"/>
        <v>4.6650692024686746</v>
      </c>
      <c r="AA398" s="68"/>
      <c r="AB398" s="61">
        <f t="shared" si="212"/>
        <v>0.28736888900924334</v>
      </c>
      <c r="AC398" s="61">
        <f t="shared" si="213"/>
        <v>-0.432</v>
      </c>
      <c r="AD398" s="61"/>
      <c r="AE398" s="84"/>
      <c r="AF398" s="61"/>
      <c r="AG398" s="44"/>
      <c r="AI398" s="47"/>
      <c r="AJ398" s="47"/>
    </row>
    <row r="399" spans="1:36" ht="14.1" customHeight="1">
      <c r="A399" s="7">
        <v>181902</v>
      </c>
      <c r="B399" s="8">
        <f t="shared" si="206"/>
        <v>1819.1250000003179</v>
      </c>
      <c r="C399" s="9">
        <v>-1.4354299999999999E-3</v>
      </c>
      <c r="D399" s="9">
        <v>-5.0505100000000002E-3</v>
      </c>
      <c r="E399" s="9">
        <v>3.6150700000000002E-3</v>
      </c>
      <c r="H399" s="11">
        <f t="shared" si="207"/>
        <v>2.2587895322242901</v>
      </c>
      <c r="L399" s="31">
        <f t="shared" si="203"/>
        <v>1819.1250000003179</v>
      </c>
      <c r="M399" s="30">
        <f t="shared" si="205"/>
        <v>2.2587895322242901</v>
      </c>
      <c r="P399" s="47">
        <f t="shared" si="208"/>
        <v>1877.3503818710615</v>
      </c>
      <c r="Q399" s="47">
        <f t="shared" si="209"/>
        <v>1877.4682545241146</v>
      </c>
      <c r="R399" s="47">
        <f t="shared" si="204"/>
        <v>2.5934142239599858</v>
      </c>
      <c r="S399" s="47">
        <f t="shared" si="210"/>
        <v>3.0501442094294995</v>
      </c>
      <c r="T399" s="88">
        <f t="shared" si="211"/>
        <v>-14.974045622417986</v>
      </c>
      <c r="U399" s="48"/>
      <c r="V399" s="33"/>
      <c r="W399" s="33"/>
      <c r="X399" s="35">
        <f t="shared" si="200"/>
        <v>6</v>
      </c>
      <c r="Y399" s="61" t="str">
        <f t="shared" si="201"/>
        <v xml:space="preserve"> </v>
      </c>
      <c r="Z399" s="61">
        <f t="shared" si="202"/>
        <v>-0.89916926124171681</v>
      </c>
      <c r="AA399" s="68"/>
      <c r="AB399" s="61">
        <f t="shared" si="212"/>
        <v>0.83581215853583457</v>
      </c>
      <c r="AC399" s="61">
        <f t="shared" si="213"/>
        <v>-0.432</v>
      </c>
      <c r="AD399" s="61"/>
      <c r="AE399" s="84"/>
      <c r="AF399" s="61"/>
      <c r="AG399" s="44"/>
      <c r="AI399" s="47"/>
      <c r="AJ399" s="47"/>
    </row>
    <row r="400" spans="1:36" ht="14.1" customHeight="1">
      <c r="A400" s="7">
        <v>181903</v>
      </c>
      <c r="B400" s="8">
        <f t="shared" si="206"/>
        <v>1819.2083333336511</v>
      </c>
      <c r="C400" s="9">
        <v>4.1239900000000001E-3</v>
      </c>
      <c r="D400" s="9">
        <v>0</v>
      </c>
      <c r="E400" s="9">
        <v>4.1239900000000001E-3</v>
      </c>
      <c r="H400" s="11">
        <f t="shared" si="207"/>
        <v>2.2587895322242901</v>
      </c>
      <c r="L400" s="31">
        <f t="shared" si="203"/>
        <v>1819.2083333336511</v>
      </c>
      <c r="M400" s="30">
        <f t="shared" si="205"/>
        <v>2.2587895322242901</v>
      </c>
      <c r="P400" s="47">
        <f t="shared" si="208"/>
        <v>1877.5861271771676</v>
      </c>
      <c r="Q400" s="47">
        <f t="shared" si="209"/>
        <v>1877.7039998302207</v>
      </c>
      <c r="R400" s="47">
        <f t="shared" si="204"/>
        <v>2.922501793407283</v>
      </c>
      <c r="S400" s="47">
        <f t="shared" si="210"/>
        <v>2.995126364496548</v>
      </c>
      <c r="T400" s="88">
        <f t="shared" si="211"/>
        <v>-2.4247581654696759</v>
      </c>
      <c r="U400" s="48"/>
      <c r="V400" s="33"/>
      <c r="W400" s="33"/>
      <c r="X400" s="35">
        <f t="shared" si="200"/>
        <v>7</v>
      </c>
      <c r="Y400" s="61" t="str">
        <f t="shared" si="201"/>
        <v xml:space="preserve"> </v>
      </c>
      <c r="Z400" s="61">
        <f t="shared" si="202"/>
        <v>0.11337817075747214</v>
      </c>
      <c r="AA400" s="68"/>
      <c r="AB400" s="61">
        <f t="shared" si="212"/>
        <v>0.99316963006608161</v>
      </c>
      <c r="AC400" s="61">
        <f t="shared" si="213"/>
        <v>-0.432</v>
      </c>
      <c r="AD400" s="61"/>
      <c r="AE400" s="84"/>
      <c r="AF400" s="61"/>
      <c r="AG400" s="44"/>
      <c r="AI400" s="47"/>
      <c r="AJ400" s="47"/>
    </row>
    <row r="401" spans="1:36" ht="14.1" customHeight="1">
      <c r="A401" s="7">
        <v>181904</v>
      </c>
      <c r="B401" s="8">
        <f t="shared" si="206"/>
        <v>1819.2916666669844</v>
      </c>
      <c r="C401" s="9">
        <v>-6.44606E-3</v>
      </c>
      <c r="D401" s="9">
        <v>-1.1054420000000001E-2</v>
      </c>
      <c r="E401" s="9">
        <v>4.6083599999999997E-3</v>
      </c>
      <c r="H401" s="11">
        <f t="shared" si="207"/>
        <v>2.2338199240434795</v>
      </c>
      <c r="L401" s="31">
        <f t="shared" si="203"/>
        <v>1819.2916666669844</v>
      </c>
      <c r="M401" s="30">
        <f t="shared" si="205"/>
        <v>2.2338199240434795</v>
      </c>
      <c r="P401" s="47">
        <f t="shared" si="208"/>
        <v>1877.8218724832736</v>
      </c>
      <c r="Q401" s="47">
        <f t="shared" si="209"/>
        <v>1877.9397451363268</v>
      </c>
      <c r="R401" s="47">
        <f t="shared" si="204"/>
        <v>2.9354509550414041</v>
      </c>
      <c r="S401" s="47">
        <f t="shared" si="210"/>
        <v>2.9761964031157047</v>
      </c>
      <c r="T401" s="88">
        <f t="shared" si="211"/>
        <v>-1.3690443289174459</v>
      </c>
      <c r="U401" s="48"/>
      <c r="V401" s="33"/>
      <c r="W401" s="33"/>
      <c r="X401" s="35">
        <f t="shared" si="200"/>
        <v>8</v>
      </c>
      <c r="Y401" s="61" t="str">
        <f t="shared" si="201"/>
        <v xml:space="preserve"> </v>
      </c>
      <c r="Z401" s="61">
        <f t="shared" si="202"/>
        <v>0.11337817075747214</v>
      </c>
      <c r="AA401" s="68"/>
      <c r="AB401" s="61">
        <f t="shared" si="212"/>
        <v>0.68581199383749036</v>
      </c>
      <c r="AC401" s="61">
        <f t="shared" si="213"/>
        <v>-0.432</v>
      </c>
      <c r="AD401" s="61"/>
      <c r="AE401" s="84"/>
      <c r="AF401" s="61"/>
      <c r="AG401" s="44"/>
      <c r="AI401" s="47"/>
      <c r="AJ401" s="47"/>
    </row>
    <row r="402" spans="1:36" ht="14.1" customHeight="1">
      <c r="A402" s="7">
        <v>181905</v>
      </c>
      <c r="B402" s="8">
        <f t="shared" si="206"/>
        <v>1819.3750000003176</v>
      </c>
      <c r="C402" s="9">
        <v>-3.4540460000000002E-2</v>
      </c>
      <c r="D402" s="9">
        <v>-3.7821390000000003E-2</v>
      </c>
      <c r="E402" s="9">
        <v>3.28093E-3</v>
      </c>
      <c r="H402" s="11">
        <f t="shared" si="207"/>
        <v>2.1493337495064608</v>
      </c>
      <c r="L402" s="31">
        <f t="shared" si="203"/>
        <v>1819.3750000003176</v>
      </c>
      <c r="M402" s="30">
        <f t="shared" si="205"/>
        <v>2.1493337495064608</v>
      </c>
      <c r="P402" s="47">
        <f t="shared" si="208"/>
        <v>1878.0576177893797</v>
      </c>
      <c r="Q402" s="47">
        <f t="shared" si="209"/>
        <v>1878.1754904424329</v>
      </c>
      <c r="R402" s="47">
        <f t="shared" si="204"/>
        <v>2.9480585758906721</v>
      </c>
      <c r="S402" s="47">
        <f t="shared" si="210"/>
        <v>2.9836758349102843</v>
      </c>
      <c r="T402" s="88">
        <f t="shared" si="211"/>
        <v>-1.1937375569716746</v>
      </c>
      <c r="U402" s="48"/>
      <c r="V402" s="33"/>
      <c r="W402" s="33"/>
      <c r="X402" s="35">
        <f t="shared" si="200"/>
        <v>9</v>
      </c>
      <c r="Y402" s="61" t="str">
        <f t="shared" si="201"/>
        <v xml:space="preserve"> </v>
      </c>
      <c r="Z402" s="61">
        <f t="shared" si="202"/>
        <v>0.11337817075747214</v>
      </c>
      <c r="AA402" s="68"/>
      <c r="AB402" s="61">
        <f t="shared" si="212"/>
        <v>5.7555303741044325E-2</v>
      </c>
      <c r="AC402" s="61">
        <f t="shared" si="213"/>
        <v>-0.432</v>
      </c>
      <c r="AD402" s="61"/>
      <c r="AE402" s="84"/>
      <c r="AF402" s="61"/>
      <c r="AG402" s="44"/>
      <c r="AI402" s="47"/>
      <c r="AJ402" s="47"/>
    </row>
    <row r="403" spans="1:36" ht="14.1" customHeight="1">
      <c r="A403" s="7">
        <v>181906</v>
      </c>
      <c r="B403" s="8">
        <f t="shared" si="206"/>
        <v>1819.4583333336509</v>
      </c>
      <c r="C403" s="9">
        <v>-6.7580699999999997E-3</v>
      </c>
      <c r="D403" s="9">
        <v>-1.1607620000000001E-2</v>
      </c>
      <c r="E403" s="9">
        <v>4.8495600000000002E-3</v>
      </c>
      <c r="H403" s="11">
        <f t="shared" si="207"/>
        <v>2.1243851000890146</v>
      </c>
      <c r="L403" s="31">
        <f t="shared" si="203"/>
        <v>1819.4583333336509</v>
      </c>
      <c r="M403" s="30">
        <f t="shared" si="205"/>
        <v>2.1243851000890146</v>
      </c>
      <c r="P403" s="47">
        <f t="shared" si="208"/>
        <v>1878.2933630954858</v>
      </c>
      <c r="Q403" s="47">
        <f t="shared" si="209"/>
        <v>1878.411235748539</v>
      </c>
      <c r="R403" s="47">
        <f t="shared" si="204"/>
        <v>3.0640804244036399</v>
      </c>
      <c r="S403" s="47">
        <f t="shared" si="210"/>
        <v>3.0606103603630466</v>
      </c>
      <c r="T403" s="88">
        <f t="shared" si="211"/>
        <v>0.11337817075747214</v>
      </c>
      <c r="U403" s="48"/>
      <c r="V403" s="33"/>
      <c r="W403" s="33"/>
      <c r="X403" s="35">
        <f t="shared" si="200"/>
        <v>1</v>
      </c>
      <c r="Y403" s="61">
        <f t="shared" si="201"/>
        <v>0.11337817075747214</v>
      </c>
      <c r="Z403" s="61">
        <f t="shared" si="202"/>
        <v>0.11337817075747214</v>
      </c>
      <c r="AA403" s="68"/>
      <c r="AB403" s="61">
        <f t="shared" si="212"/>
        <v>-0.59763215263173985</v>
      </c>
      <c r="AC403" s="61">
        <f t="shared" si="213"/>
        <v>-0.432</v>
      </c>
      <c r="AD403" s="61"/>
      <c r="AE403" s="84"/>
      <c r="AF403" s="61"/>
      <c r="AG403" s="44"/>
      <c r="AI403" s="47"/>
      <c r="AJ403" s="47"/>
    </row>
    <row r="404" spans="1:36" ht="14.1" customHeight="1">
      <c r="A404" s="7">
        <v>181907</v>
      </c>
      <c r="B404" s="8">
        <f t="shared" si="206"/>
        <v>1819.5416666669842</v>
      </c>
      <c r="C404" s="9">
        <v>-3.5034799999999998E-2</v>
      </c>
      <c r="D404" s="9">
        <v>-4.0728019999999997E-2</v>
      </c>
      <c r="E404" s="9">
        <v>5.6932199999999997E-3</v>
      </c>
      <c r="H404" s="11">
        <f t="shared" si="207"/>
        <v>2.0378631012448873</v>
      </c>
      <c r="L404" s="31">
        <f t="shared" si="203"/>
        <v>1819.5416666669842</v>
      </c>
      <c r="M404" s="30">
        <f t="shared" si="205"/>
        <v>2.0378631012448873</v>
      </c>
      <c r="P404" s="47">
        <f t="shared" si="208"/>
        <v>1878.5291084015919</v>
      </c>
      <c r="Q404" s="47">
        <f t="shared" si="209"/>
        <v>1878.646981054645</v>
      </c>
      <c r="R404" s="47">
        <f t="shared" si="204"/>
        <v>3.1482573403113912</v>
      </c>
      <c r="S404" s="47">
        <f t="shared" si="210"/>
        <v>3.1776999518182696</v>
      </c>
      <c r="T404" s="88">
        <f t="shared" si="211"/>
        <v>-0.92653843828243154</v>
      </c>
      <c r="U404" s="48"/>
      <c r="V404" s="33"/>
      <c r="W404" s="33"/>
      <c r="X404" s="35">
        <f t="shared" si="200"/>
        <v>2</v>
      </c>
      <c r="Y404" s="61" t="str">
        <f t="shared" si="201"/>
        <v xml:space="preserve"> </v>
      </c>
      <c r="Z404" s="61">
        <f t="shared" si="202"/>
        <v>0.11337817075747214</v>
      </c>
      <c r="AA404" s="68"/>
      <c r="AB404" s="61">
        <f t="shared" si="212"/>
        <v>-0.97318088284668014</v>
      </c>
      <c r="AC404" s="61">
        <f t="shared" si="213"/>
        <v>-0.432</v>
      </c>
      <c r="AD404" s="61"/>
      <c r="AE404" s="84"/>
      <c r="AF404" s="61"/>
      <c r="AG404" s="44"/>
      <c r="AI404" s="47"/>
      <c r="AJ404" s="47"/>
    </row>
    <row r="405" spans="1:36" ht="14.1" customHeight="1">
      <c r="A405" s="7">
        <v>181908</v>
      </c>
      <c r="B405" s="8">
        <f t="shared" si="206"/>
        <v>1819.6250000003174</v>
      </c>
      <c r="C405" s="9">
        <v>2.6999100000000002E-2</v>
      </c>
      <c r="D405" s="9">
        <v>2.3734890000000002E-2</v>
      </c>
      <c r="E405" s="9">
        <v>3.26421E-3</v>
      </c>
      <c r="H405" s="11">
        <f t="shared" si="207"/>
        <v>2.0862315577879937</v>
      </c>
      <c r="L405" s="31">
        <f t="shared" si="203"/>
        <v>1819.6250000003174</v>
      </c>
      <c r="M405" s="30">
        <f t="shared" si="205"/>
        <v>2.0862315577879937</v>
      </c>
      <c r="P405" s="47">
        <f t="shared" si="208"/>
        <v>1878.764853707698</v>
      </c>
      <c r="Q405" s="47">
        <f t="shared" si="209"/>
        <v>1878.8827263607511</v>
      </c>
      <c r="R405" s="47">
        <f t="shared" si="204"/>
        <v>3.1182729986404158</v>
      </c>
      <c r="S405" s="47">
        <f t="shared" si="210"/>
        <v>3.3167147505842101</v>
      </c>
      <c r="T405" s="88">
        <f t="shared" si="211"/>
        <v>-5.9830816596103231</v>
      </c>
      <c r="U405" s="48"/>
      <c r="V405" s="33"/>
      <c r="W405" s="33"/>
      <c r="X405" s="35">
        <f t="shared" si="200"/>
        <v>3</v>
      </c>
      <c r="Y405" s="61" t="str">
        <f t="shared" si="201"/>
        <v xml:space="preserve"> </v>
      </c>
      <c r="Z405" s="61">
        <f t="shared" si="202"/>
        <v>0.11337817075747214</v>
      </c>
      <c r="AA405" s="68"/>
      <c r="AB405" s="61">
        <f t="shared" si="212"/>
        <v>-0.89336746227687436</v>
      </c>
      <c r="AC405" s="61">
        <f t="shared" si="213"/>
        <v>-0.432</v>
      </c>
      <c r="AD405" s="61"/>
      <c r="AE405" s="84"/>
      <c r="AF405" s="61"/>
      <c r="AG405" s="44"/>
      <c r="AI405" s="47"/>
      <c r="AJ405" s="47"/>
    </row>
    <row r="406" spans="1:36" ht="14.1" customHeight="1">
      <c r="A406" s="7">
        <v>181909</v>
      </c>
      <c r="B406" s="8">
        <f t="shared" si="206"/>
        <v>1819.7083333336507</v>
      </c>
      <c r="C406" s="9">
        <v>5.0028399999999997E-3</v>
      </c>
      <c r="D406" s="9">
        <v>8.5470000000000001E-4</v>
      </c>
      <c r="E406" s="9">
        <v>4.1481399999999998E-3</v>
      </c>
      <c r="H406" s="11">
        <f t="shared" si="207"/>
        <v>2.088014659900435</v>
      </c>
      <c r="L406" s="31">
        <f t="shared" si="203"/>
        <v>1819.7083333336507</v>
      </c>
      <c r="M406" s="30">
        <f t="shared" si="205"/>
        <v>2.088014659900435</v>
      </c>
      <c r="P406" s="47">
        <f t="shared" si="208"/>
        <v>1879.000599013804</v>
      </c>
      <c r="Q406" s="47">
        <f t="shared" si="209"/>
        <v>1879.1184716668572</v>
      </c>
      <c r="R406" s="47">
        <f t="shared" si="204"/>
        <v>3.296317428683075</v>
      </c>
      <c r="S406" s="47">
        <f t="shared" si="210"/>
        <v>3.4930041280670676</v>
      </c>
      <c r="T406" s="88">
        <f t="shared" si="211"/>
        <v>-5.6308750912594459</v>
      </c>
      <c r="U406" s="48"/>
      <c r="V406" s="33"/>
      <c r="W406" s="33"/>
      <c r="X406" s="35">
        <f t="shared" si="200"/>
        <v>4</v>
      </c>
      <c r="Y406" s="61" t="str">
        <f t="shared" si="201"/>
        <v xml:space="preserve"> </v>
      </c>
      <c r="Z406" s="61">
        <f t="shared" si="202"/>
        <v>4.3543557376421571</v>
      </c>
      <c r="AA406" s="68"/>
      <c r="AB406" s="61">
        <f t="shared" si="212"/>
        <v>-0.39553747743439505</v>
      </c>
      <c r="AC406" s="61">
        <f t="shared" si="213"/>
        <v>-0.432</v>
      </c>
      <c r="AD406" s="61"/>
      <c r="AE406" s="84"/>
      <c r="AF406" s="61"/>
      <c r="AG406" s="44"/>
      <c r="AI406" s="47"/>
      <c r="AJ406" s="47"/>
    </row>
    <row r="407" spans="1:36" ht="14.1" customHeight="1">
      <c r="A407" s="7">
        <v>181910</v>
      </c>
      <c r="B407" s="8">
        <f t="shared" si="206"/>
        <v>1819.7916666669839</v>
      </c>
      <c r="C407" s="9">
        <v>-1.3257639999999999E-2</v>
      </c>
      <c r="D407" s="9">
        <v>-1.8276210000000001E-2</v>
      </c>
      <c r="E407" s="9">
        <v>5.01857E-3</v>
      </c>
      <c r="H407" s="11">
        <f t="shared" si="207"/>
        <v>2.049853665493016</v>
      </c>
      <c r="L407" s="31">
        <f t="shared" si="203"/>
        <v>1819.7916666669839</v>
      </c>
      <c r="M407" s="30">
        <f t="shared" si="205"/>
        <v>2.049853665493016</v>
      </c>
      <c r="P407" s="47">
        <f t="shared" si="208"/>
        <v>1879.2363443199101</v>
      </c>
      <c r="Q407" s="47">
        <f t="shared" si="209"/>
        <v>1879.3542169729633</v>
      </c>
      <c r="R407" s="47">
        <f t="shared" si="204"/>
        <v>3.5191395029295509</v>
      </c>
      <c r="S407" s="47">
        <f t="shared" si="210"/>
        <v>3.6622760157586516</v>
      </c>
      <c r="T407" s="88">
        <f t="shared" si="211"/>
        <v>-3.9084031955316623</v>
      </c>
      <c r="U407" s="48"/>
      <c r="V407" s="33"/>
      <c r="W407" s="33"/>
      <c r="X407" s="35">
        <f t="shared" si="200"/>
        <v>5</v>
      </c>
      <c r="Y407" s="61" t="str">
        <f t="shared" si="201"/>
        <v xml:space="preserve"> </v>
      </c>
      <c r="Z407" s="61">
        <f t="shared" si="202"/>
        <v>6.4633488317709764</v>
      </c>
      <c r="AA407" s="68"/>
      <c r="AB407" s="61">
        <f t="shared" si="212"/>
        <v>0.28736888900911378</v>
      </c>
      <c r="AC407" s="61">
        <f t="shared" si="213"/>
        <v>-0.432</v>
      </c>
      <c r="AD407" s="61"/>
      <c r="AE407" s="84"/>
      <c r="AF407" s="61"/>
      <c r="AG407" s="44"/>
      <c r="AI407" s="47"/>
      <c r="AJ407" s="47"/>
    </row>
    <row r="408" spans="1:36" ht="14.1" customHeight="1">
      <c r="A408" s="7">
        <v>181911</v>
      </c>
      <c r="B408" s="8">
        <f t="shared" si="206"/>
        <v>1819.8750000003172</v>
      </c>
      <c r="C408" s="9">
        <v>1.503151E-2</v>
      </c>
      <c r="D408" s="9">
        <v>1.217532E-2</v>
      </c>
      <c r="E408" s="9">
        <v>2.8561799999999998E-3</v>
      </c>
      <c r="H408" s="11">
        <f t="shared" si="207"/>
        <v>2.0748112898235664</v>
      </c>
      <c r="L408" s="31">
        <f t="shared" si="203"/>
        <v>1819.8750000003172</v>
      </c>
      <c r="M408" s="30">
        <f t="shared" si="205"/>
        <v>2.0748112898235664</v>
      </c>
      <c r="P408" s="47">
        <f t="shared" si="208"/>
        <v>1879.4720896260162</v>
      </c>
      <c r="Q408" s="47">
        <f t="shared" si="209"/>
        <v>1879.5899622790694</v>
      </c>
      <c r="R408" s="47">
        <f t="shared" si="204"/>
        <v>3.6472205470569969</v>
      </c>
      <c r="S408" s="47">
        <f t="shared" si="210"/>
        <v>3.8180234397902097</v>
      </c>
      <c r="T408" s="88">
        <f t="shared" si="211"/>
        <v>-4.4735946603459809</v>
      </c>
      <c r="U408" s="48"/>
      <c r="V408" s="33"/>
      <c r="W408" s="33"/>
      <c r="X408" s="35">
        <f t="shared" si="200"/>
        <v>6</v>
      </c>
      <c r="Y408" s="61" t="str">
        <f t="shared" si="201"/>
        <v xml:space="preserve"> </v>
      </c>
      <c r="Z408" s="61">
        <f t="shared" si="202"/>
        <v>6.4633488317709764</v>
      </c>
      <c r="AA408" s="68"/>
      <c r="AB408" s="61">
        <f t="shared" si="212"/>
        <v>0.8358121585357291</v>
      </c>
      <c r="AC408" s="61">
        <f t="shared" si="213"/>
        <v>-0.432</v>
      </c>
      <c r="AD408" s="61"/>
      <c r="AE408" s="84"/>
      <c r="AF408" s="61"/>
      <c r="AG408" s="44"/>
      <c r="AI408" s="47"/>
      <c r="AJ408" s="47"/>
    </row>
    <row r="409" spans="1:36" ht="14.1" customHeight="1">
      <c r="A409" s="7">
        <v>181912</v>
      </c>
      <c r="B409" s="8">
        <f t="shared" si="206"/>
        <v>1819.9583333336504</v>
      </c>
      <c r="C409" s="9">
        <v>1.1859339999999999E-2</v>
      </c>
      <c r="D409" s="9">
        <v>6.4102600000000001E-3</v>
      </c>
      <c r="E409" s="9">
        <v>5.4490800000000002E-3</v>
      </c>
      <c r="H409" s="11">
        <f t="shared" si="207"/>
        <v>2.0881113696422711</v>
      </c>
      <c r="L409" s="31">
        <f t="shared" si="203"/>
        <v>1819.9583333336504</v>
      </c>
      <c r="M409" s="30">
        <f t="shared" si="205"/>
        <v>2.0881113696422711</v>
      </c>
      <c r="P409" s="47">
        <f t="shared" si="208"/>
        <v>1879.7078349321223</v>
      </c>
      <c r="Q409" s="47">
        <f t="shared" si="209"/>
        <v>1879.8257075851755</v>
      </c>
      <c r="R409" s="47">
        <f t="shared" si="204"/>
        <v>4.1736349823007481</v>
      </c>
      <c r="S409" s="47">
        <f t="shared" si="210"/>
        <v>3.9994832537644203</v>
      </c>
      <c r="T409" s="88">
        <f t="shared" si="211"/>
        <v>4.3543557376421571</v>
      </c>
      <c r="U409" s="48"/>
      <c r="V409" s="33"/>
      <c r="W409" s="33"/>
      <c r="X409" s="35">
        <f t="shared" si="200"/>
        <v>7</v>
      </c>
      <c r="Y409" s="61" t="str">
        <f t="shared" si="201"/>
        <v xml:space="preserve"> </v>
      </c>
      <c r="Z409" s="61">
        <f t="shared" si="202"/>
        <v>6.4633488317709764</v>
      </c>
      <c r="AA409" s="68"/>
      <c r="AB409" s="61">
        <f t="shared" si="212"/>
        <v>0.99316963006610404</v>
      </c>
      <c r="AC409" s="61">
        <f t="shared" si="213"/>
        <v>-0.432</v>
      </c>
      <c r="AD409" s="61"/>
      <c r="AE409" s="84"/>
      <c r="AF409" s="61"/>
      <c r="AG409" s="44"/>
      <c r="AI409" s="47"/>
      <c r="AJ409" s="47"/>
    </row>
    <row r="410" spans="1:36" ht="14.1" customHeight="1">
      <c r="A410" s="7">
        <v>182001</v>
      </c>
      <c r="B410" s="8">
        <f t="shared" si="206"/>
        <v>1820.0416666669837</v>
      </c>
      <c r="C410" s="9">
        <v>1.072153E-2</v>
      </c>
      <c r="D410" s="9">
        <v>5.6179799999999998E-3</v>
      </c>
      <c r="E410" s="9">
        <v>5.1035500000000001E-3</v>
      </c>
      <c r="H410" s="11">
        <f t="shared" si="207"/>
        <v>2.0998423375546937</v>
      </c>
      <c r="L410" s="31">
        <f t="shared" si="203"/>
        <v>1820.0416666669837</v>
      </c>
      <c r="M410" s="30">
        <f t="shared" si="205"/>
        <v>2.0998423375546937</v>
      </c>
      <c r="P410" s="47">
        <f t="shared" si="208"/>
        <v>1879.9435802382284</v>
      </c>
      <c r="Q410" s="47">
        <f t="shared" si="209"/>
        <v>1880.0614528912815</v>
      </c>
      <c r="R410" s="47">
        <f t="shared" si="204"/>
        <v>4.5220553523871194</v>
      </c>
      <c r="S410" s="47">
        <f t="shared" si="210"/>
        <v>4.247523116648046</v>
      </c>
      <c r="T410" s="88">
        <f t="shared" si="211"/>
        <v>6.4633488317709764</v>
      </c>
      <c r="U410" s="48"/>
      <c r="V410" s="33"/>
      <c r="W410" s="33"/>
      <c r="X410" s="35">
        <f t="shared" si="200"/>
        <v>8</v>
      </c>
      <c r="Y410" s="61">
        <f t="shared" si="201"/>
        <v>6.4633488317709764</v>
      </c>
      <c r="Z410" s="61">
        <f t="shared" si="202"/>
        <v>6.4633488317709764</v>
      </c>
      <c r="AA410" s="68"/>
      <c r="AB410" s="61">
        <f t="shared" si="212"/>
        <v>0.68581199383763025</v>
      </c>
      <c r="AC410" s="61">
        <f t="shared" si="213"/>
        <v>-0.432</v>
      </c>
      <c r="AD410" s="61"/>
      <c r="AE410" s="84"/>
      <c r="AF410" s="61"/>
      <c r="AG410" s="44"/>
      <c r="AI410" s="47"/>
      <c r="AJ410" s="47"/>
    </row>
    <row r="411" spans="1:36" ht="14.1" customHeight="1">
      <c r="A411" s="7">
        <v>182002</v>
      </c>
      <c r="B411" s="8">
        <f t="shared" si="206"/>
        <v>1820.125000000317</v>
      </c>
      <c r="C411" s="9">
        <v>2.0660979999999999E-2</v>
      </c>
      <c r="D411" s="9">
        <v>1.7440230000000001E-2</v>
      </c>
      <c r="E411" s="9">
        <v>3.22076E-3</v>
      </c>
      <c r="H411" s="11">
        <f t="shared" si="207"/>
        <v>2.1364640708853853</v>
      </c>
      <c r="L411" s="31">
        <f t="shared" si="203"/>
        <v>1820.125000000317</v>
      </c>
      <c r="M411" s="30">
        <f t="shared" si="205"/>
        <v>2.1364640708853853</v>
      </c>
      <c r="P411" s="47">
        <f t="shared" si="208"/>
        <v>1880.1793255443345</v>
      </c>
      <c r="Q411" s="47">
        <f t="shared" si="209"/>
        <v>1880.2971981973876</v>
      </c>
      <c r="R411" s="47">
        <f t="shared" si="204"/>
        <v>4.4715055651149278</v>
      </c>
      <c r="S411" s="47">
        <f t="shared" si="210"/>
        <v>4.4863230814380293</v>
      </c>
      <c r="T411" s="88">
        <f t="shared" si="211"/>
        <v>-0.33028197154164607</v>
      </c>
      <c r="U411" s="48"/>
      <c r="V411" s="33"/>
      <c r="W411" s="33"/>
      <c r="X411" s="35">
        <f t="shared" si="200"/>
        <v>9</v>
      </c>
      <c r="Y411" s="61" t="str">
        <f t="shared" si="201"/>
        <v xml:space="preserve"> </v>
      </c>
      <c r="Z411" s="61">
        <f t="shared" si="202"/>
        <v>6.4633488317709764</v>
      </c>
      <c r="AA411" s="68"/>
      <c r="AB411" s="61">
        <f t="shared" si="212"/>
        <v>5.7555303741236095E-2</v>
      </c>
      <c r="AC411" s="61">
        <f t="shared" si="213"/>
        <v>-0.432</v>
      </c>
      <c r="AD411" s="61"/>
      <c r="AE411" s="84"/>
      <c r="AF411" s="61"/>
      <c r="AG411" s="44"/>
      <c r="AI411" s="47"/>
      <c r="AJ411" s="47"/>
    </row>
    <row r="412" spans="1:36" ht="14.1" customHeight="1">
      <c r="A412" s="7">
        <v>182003</v>
      </c>
      <c r="B412" s="8">
        <f t="shared" si="206"/>
        <v>1820.2083333336502</v>
      </c>
      <c r="C412" s="9">
        <v>-1.314427E-2</v>
      </c>
      <c r="D412" s="9">
        <v>-1.7119570000000001E-2</v>
      </c>
      <c r="E412" s="9">
        <v>3.9752900000000002E-3</v>
      </c>
      <c r="H412" s="11">
        <f t="shared" si="207"/>
        <v>2.099888724671378</v>
      </c>
      <c r="L412" s="31">
        <f t="shared" si="203"/>
        <v>1820.2083333336502</v>
      </c>
      <c r="M412" s="30">
        <f t="shared" si="205"/>
        <v>2.099888724671378</v>
      </c>
      <c r="P412" s="47">
        <f t="shared" si="208"/>
        <v>1880.4150708504405</v>
      </c>
      <c r="Q412" s="47">
        <f t="shared" si="209"/>
        <v>1880.5329435034937</v>
      </c>
      <c r="R412" s="47">
        <f t="shared" si="204"/>
        <v>4.4658072406876608</v>
      </c>
      <c r="S412" s="47">
        <f t="shared" si="210"/>
        <v>4.725960428036089</v>
      </c>
      <c r="T412" s="88">
        <f t="shared" si="211"/>
        <v>-5.5047686350716436</v>
      </c>
      <c r="U412" s="48"/>
      <c r="V412" s="33"/>
      <c r="W412" s="33"/>
      <c r="X412" s="35">
        <f t="shared" si="200"/>
        <v>1</v>
      </c>
      <c r="Y412" s="61" t="str">
        <f t="shared" si="201"/>
        <v xml:space="preserve"> </v>
      </c>
      <c r="Z412" s="61">
        <f t="shared" si="202"/>
        <v>6.5775932643205914</v>
      </c>
      <c r="AA412" s="68"/>
      <c r="AB412" s="61">
        <f t="shared" si="212"/>
        <v>-0.59763215263163139</v>
      </c>
      <c r="AC412" s="61">
        <f t="shared" si="213"/>
        <v>-0.432</v>
      </c>
      <c r="AD412" s="61"/>
      <c r="AE412" s="84"/>
      <c r="AF412" s="61"/>
      <c r="AG412" s="44"/>
      <c r="AI412" s="47"/>
      <c r="AJ412" s="47"/>
    </row>
    <row r="413" spans="1:36" ht="14.1" customHeight="1">
      <c r="A413" s="7">
        <v>182004</v>
      </c>
      <c r="B413" s="8">
        <f t="shared" si="206"/>
        <v>1820.2916666669835</v>
      </c>
      <c r="C413" s="9">
        <v>1.562236E-2</v>
      </c>
      <c r="D413" s="9">
        <v>1.111111E-2</v>
      </c>
      <c r="E413" s="9">
        <v>4.5112499999999996E-3</v>
      </c>
      <c r="H413" s="11">
        <f t="shared" si="207"/>
        <v>2.1232208192789614</v>
      </c>
      <c r="L413" s="31">
        <f t="shared" si="203"/>
        <v>1820.2916666669835</v>
      </c>
      <c r="M413" s="30">
        <f t="shared" si="205"/>
        <v>2.1232208192789614</v>
      </c>
      <c r="P413" s="47">
        <f t="shared" si="208"/>
        <v>1880.6508161565466</v>
      </c>
      <c r="Q413" s="47">
        <f t="shared" si="209"/>
        <v>1880.7686888095998</v>
      </c>
      <c r="R413" s="47">
        <f t="shared" si="204"/>
        <v>4.7813956660792885</v>
      </c>
      <c r="S413" s="47">
        <f t="shared" si="210"/>
        <v>4.9238897955208172</v>
      </c>
      <c r="T413" s="88">
        <f t="shared" si="211"/>
        <v>-2.8939341731643364</v>
      </c>
      <c r="U413" s="48"/>
      <c r="V413" s="33"/>
      <c r="W413" s="33"/>
      <c r="X413" s="35">
        <f t="shared" si="200"/>
        <v>2</v>
      </c>
      <c r="Y413" s="61" t="str">
        <f t="shared" si="201"/>
        <v xml:space="preserve"> </v>
      </c>
      <c r="Z413" s="61">
        <f t="shared" si="202"/>
        <v>9.8251576329941628</v>
      </c>
      <c r="AA413" s="68"/>
      <c r="AB413" s="61">
        <f t="shared" si="212"/>
        <v>-0.97318088284663595</v>
      </c>
      <c r="AC413" s="61">
        <f t="shared" si="213"/>
        <v>-0.432</v>
      </c>
      <c r="AD413" s="61"/>
      <c r="AE413" s="84"/>
      <c r="AF413" s="61"/>
      <c r="AG413" s="44"/>
      <c r="AI413" s="47"/>
      <c r="AJ413" s="47"/>
    </row>
    <row r="414" spans="1:36" ht="14.1" customHeight="1">
      <c r="A414" s="7">
        <v>182005</v>
      </c>
      <c r="B414" s="8">
        <f t="shared" si="206"/>
        <v>1820.3750000003167</v>
      </c>
      <c r="C414" s="9">
        <v>-1.3965409999999999E-2</v>
      </c>
      <c r="D414" s="9">
        <v>-1.7198680000000001E-2</v>
      </c>
      <c r="E414" s="9">
        <v>3.2332699999999999E-3</v>
      </c>
      <c r="H414" s="11">
        <f t="shared" si="207"/>
        <v>2.0867042238388449</v>
      </c>
      <c r="L414" s="31">
        <f t="shared" si="203"/>
        <v>1820.3750000003167</v>
      </c>
      <c r="M414" s="30">
        <f t="shared" si="205"/>
        <v>2.0867042238388449</v>
      </c>
      <c r="P414" s="47">
        <f t="shared" si="208"/>
        <v>1880.8865614626527</v>
      </c>
      <c r="Q414" s="47">
        <f t="shared" si="209"/>
        <v>1881.0044341157059</v>
      </c>
      <c r="R414" s="47">
        <f t="shared" si="204"/>
        <v>5.3506317645930466</v>
      </c>
      <c r="S414" s="47">
        <f t="shared" si="210"/>
        <v>5.0477478451429114</v>
      </c>
      <c r="T414" s="88">
        <f t="shared" si="211"/>
        <v>6.0003773710998409</v>
      </c>
      <c r="U414" s="48"/>
      <c r="V414" s="33"/>
      <c r="W414" s="33"/>
      <c r="X414" s="35">
        <f t="shared" si="200"/>
        <v>3</v>
      </c>
      <c r="Y414" s="61" t="str">
        <f t="shared" si="201"/>
        <v xml:space="preserve"> </v>
      </c>
      <c r="Z414" s="61">
        <f t="shared" si="202"/>
        <v>9.8251576329941628</v>
      </c>
      <c r="AA414" s="68"/>
      <c r="AB414" s="61">
        <f t="shared" si="212"/>
        <v>-0.89336746227696073</v>
      </c>
      <c r="AC414" s="61">
        <f t="shared" si="213"/>
        <v>-0.432</v>
      </c>
      <c r="AD414" s="61"/>
      <c r="AE414" s="84"/>
      <c r="AF414" s="61"/>
      <c r="AG414" s="44"/>
      <c r="AI414" s="47"/>
      <c r="AJ414" s="47"/>
    </row>
    <row r="415" spans="1:36" ht="14.1" customHeight="1">
      <c r="A415" s="7">
        <v>182006</v>
      </c>
      <c r="B415" s="8">
        <f t="shared" si="206"/>
        <v>1820.45833333365</v>
      </c>
      <c r="C415" s="9">
        <v>3.9700439999999997E-2</v>
      </c>
      <c r="D415" s="9">
        <v>3.5042740000000003E-2</v>
      </c>
      <c r="E415" s="9">
        <v>4.6577099999999998E-3</v>
      </c>
      <c r="H415" s="11">
        <f t="shared" si="207"/>
        <v>2.1598280574117315</v>
      </c>
      <c r="L415" s="31">
        <f t="shared" si="203"/>
        <v>1820.45833333365</v>
      </c>
      <c r="M415" s="30">
        <f t="shared" si="205"/>
        <v>2.1598280574117315</v>
      </c>
      <c r="P415" s="47">
        <f t="shared" si="208"/>
        <v>1881.1223067687588</v>
      </c>
      <c r="Q415" s="47">
        <f t="shared" si="209"/>
        <v>1881.2401794218119</v>
      </c>
      <c r="R415" s="47">
        <f t="shared" si="204"/>
        <v>5.4455171117929302</v>
      </c>
      <c r="S415" s="47">
        <f t="shared" si="210"/>
        <v>5.1094389965136768</v>
      </c>
      <c r="T415" s="88">
        <f t="shared" si="211"/>
        <v>6.5775932643205914</v>
      </c>
      <c r="U415" s="48"/>
      <c r="V415" s="33"/>
      <c r="W415" s="33"/>
      <c r="X415" s="35">
        <f t="shared" si="200"/>
        <v>4</v>
      </c>
      <c r="Y415" s="61" t="str">
        <f t="shared" si="201"/>
        <v xml:space="preserve"> </v>
      </c>
      <c r="Z415" s="61">
        <f t="shared" si="202"/>
        <v>9.8251576329941628</v>
      </c>
      <c r="AA415" s="68"/>
      <c r="AB415" s="61">
        <f t="shared" si="212"/>
        <v>-0.39553747743451928</v>
      </c>
      <c r="AC415" s="61">
        <f t="shared" si="213"/>
        <v>-0.432</v>
      </c>
      <c r="AD415" s="61"/>
      <c r="AE415" s="84"/>
      <c r="AF415" s="61"/>
      <c r="AG415" s="44"/>
      <c r="AI415" s="47"/>
      <c r="AJ415" s="47"/>
    </row>
    <row r="416" spans="1:36" ht="14.1" customHeight="1">
      <c r="A416" s="7">
        <v>182007</v>
      </c>
      <c r="B416" s="8">
        <f t="shared" si="206"/>
        <v>1820.5416666669832</v>
      </c>
      <c r="C416" s="9">
        <v>-1.24098E-2</v>
      </c>
      <c r="D416" s="9">
        <v>-1.7819149999999999E-2</v>
      </c>
      <c r="E416" s="9">
        <v>5.4093500000000003E-3</v>
      </c>
      <c r="H416" s="11">
        <f t="shared" si="207"/>
        <v>2.1213417572825031</v>
      </c>
      <c r="L416" s="31">
        <f t="shared" si="203"/>
        <v>1820.5416666669832</v>
      </c>
      <c r="M416" s="30">
        <f t="shared" si="205"/>
        <v>2.1213417572825031</v>
      </c>
      <c r="P416" s="47">
        <f t="shared" si="208"/>
        <v>1881.3580520748649</v>
      </c>
      <c r="Q416" s="47">
        <f t="shared" si="209"/>
        <v>1881.475924727918</v>
      </c>
      <c r="R416" s="47">
        <f t="shared" si="204"/>
        <v>5.6758756223120841</v>
      </c>
      <c r="S416" s="47">
        <f t="shared" si="210"/>
        <v>5.168101503008371</v>
      </c>
      <c r="T416" s="88">
        <f t="shared" si="211"/>
        <v>9.8251576329941628</v>
      </c>
      <c r="U416" s="48"/>
      <c r="V416" s="33"/>
      <c r="W416" s="33"/>
      <c r="X416" s="35">
        <f t="shared" si="200"/>
        <v>5</v>
      </c>
      <c r="Y416" s="61">
        <f t="shared" si="201"/>
        <v>9.8251576329941628</v>
      </c>
      <c r="Z416" s="61">
        <f t="shared" si="202"/>
        <v>9.8251576329941628</v>
      </c>
      <c r="AA416" s="68"/>
      <c r="AB416" s="61">
        <f t="shared" si="212"/>
        <v>0.28736888900892976</v>
      </c>
      <c r="AC416" s="61">
        <f t="shared" si="213"/>
        <v>-0.432</v>
      </c>
      <c r="AD416" s="61"/>
      <c r="AE416" s="84"/>
      <c r="AF416" s="61"/>
      <c r="AG416" s="44"/>
      <c r="AI416" s="47"/>
      <c r="AJ416" s="47"/>
    </row>
    <row r="417" spans="1:36" ht="14.1" customHeight="1">
      <c r="A417" s="7">
        <v>182008</v>
      </c>
      <c r="B417" s="8">
        <f t="shared" si="206"/>
        <v>1820.6250000003165</v>
      </c>
      <c r="C417" s="9">
        <v>1.4965050000000001E-2</v>
      </c>
      <c r="D417" s="9">
        <v>1.17866E-2</v>
      </c>
      <c r="E417" s="9">
        <v>3.1784500000000002E-3</v>
      </c>
      <c r="H417" s="11">
        <f t="shared" si="207"/>
        <v>2.1463451640388889</v>
      </c>
      <c r="L417" s="31">
        <f t="shared" si="203"/>
        <v>1820.6250000003165</v>
      </c>
      <c r="M417" s="30">
        <f t="shared" si="205"/>
        <v>2.1463451640388889</v>
      </c>
      <c r="P417" s="47">
        <f t="shared" si="208"/>
        <v>1881.593797380971</v>
      </c>
      <c r="Q417" s="47">
        <f t="shared" si="209"/>
        <v>1881.7116700340241</v>
      </c>
      <c r="R417" s="47">
        <f t="shared" si="204"/>
        <v>5.4285848544195439</v>
      </c>
      <c r="S417" s="47">
        <f t="shared" si="210"/>
        <v>5.2744208938647379</v>
      </c>
      <c r="T417" s="88">
        <f t="shared" si="211"/>
        <v>2.9228604174181605</v>
      </c>
      <c r="U417" s="48"/>
      <c r="V417" s="33"/>
      <c r="W417" s="33"/>
      <c r="X417" s="35">
        <f t="shared" si="200"/>
        <v>6</v>
      </c>
      <c r="Y417" s="61" t="str">
        <f t="shared" si="201"/>
        <v xml:space="preserve"> </v>
      </c>
      <c r="Z417" s="61">
        <f t="shared" si="202"/>
        <v>9.8251576329941628</v>
      </c>
      <c r="AA417" s="68"/>
      <c r="AB417" s="61">
        <f t="shared" si="212"/>
        <v>0.83581215853562363</v>
      </c>
      <c r="AC417" s="61">
        <f t="shared" si="213"/>
        <v>-0.432</v>
      </c>
      <c r="AD417" s="61"/>
      <c r="AE417" s="84"/>
      <c r="AF417" s="61"/>
      <c r="AG417" s="44"/>
      <c r="AI417" s="47"/>
      <c r="AJ417" s="47"/>
    </row>
    <row r="418" spans="1:36" ht="14.1" customHeight="1">
      <c r="A418" s="7">
        <v>182009</v>
      </c>
      <c r="B418" s="8">
        <f t="shared" si="206"/>
        <v>1820.7083333336498</v>
      </c>
      <c r="C418" s="9">
        <v>2.6063860000000001E-2</v>
      </c>
      <c r="D418" s="9">
        <v>2.228656E-2</v>
      </c>
      <c r="E418" s="9">
        <v>3.7772999999999999E-3</v>
      </c>
      <c r="H418" s="11">
        <f t="shared" si="207"/>
        <v>2.1941798143179514</v>
      </c>
      <c r="L418" s="31">
        <f t="shared" si="203"/>
        <v>1820.7083333336498</v>
      </c>
      <c r="M418" s="30">
        <f t="shared" si="205"/>
        <v>2.1941798143179514</v>
      </c>
      <c r="P418" s="47">
        <f t="shared" si="208"/>
        <v>1881.829542687077</v>
      </c>
      <c r="Q418" s="47">
        <f t="shared" si="209"/>
        <v>1881.9474153401302</v>
      </c>
      <c r="R418" s="47">
        <f t="shared" si="204"/>
        <v>5.2883574288996096</v>
      </c>
      <c r="S418" s="47">
        <f t="shared" si="210"/>
        <v>5.3172049296824309</v>
      </c>
      <c r="T418" s="88">
        <f t="shared" si="211"/>
        <v>-0.54253129537634726</v>
      </c>
      <c r="U418" s="48"/>
      <c r="V418" s="33"/>
      <c r="W418" s="33"/>
      <c r="X418" s="35">
        <f t="shared" ref="X418:X481" si="214">IF(X417=9, 1, X417+1)</f>
        <v>7</v>
      </c>
      <c r="Y418" s="61" t="str">
        <f t="shared" ref="Y418:Y481" si="215">IF(T418=Z418, T418," ")</f>
        <v xml:space="preserve"> </v>
      </c>
      <c r="Z418" s="61">
        <f t="shared" ref="Z418:Z481" si="216">MAX(T415:T421)</f>
        <v>9.8251576329941628</v>
      </c>
      <c r="AA418" s="68"/>
      <c r="AB418" s="61">
        <f t="shared" si="212"/>
        <v>0.9931696300661198</v>
      </c>
      <c r="AC418" s="61">
        <f t="shared" si="213"/>
        <v>-0.432</v>
      </c>
      <c r="AD418" s="61"/>
      <c r="AE418" s="84"/>
      <c r="AF418" s="61"/>
      <c r="AG418" s="44"/>
      <c r="AI418" s="47"/>
      <c r="AJ418" s="47"/>
    </row>
    <row r="419" spans="1:36" ht="14.1" customHeight="1">
      <c r="A419" s="7">
        <v>182010</v>
      </c>
      <c r="B419" s="8">
        <f t="shared" si="206"/>
        <v>1820.791666666983</v>
      </c>
      <c r="C419" s="9">
        <v>4.8658499999999997E-3</v>
      </c>
      <c r="D419" s="9">
        <v>0</v>
      </c>
      <c r="E419" s="9">
        <v>4.8658499999999997E-3</v>
      </c>
      <c r="H419" s="11">
        <f t="shared" si="207"/>
        <v>2.1941798143179514</v>
      </c>
      <c r="L419" s="31">
        <f t="shared" si="203"/>
        <v>1820.791666666983</v>
      </c>
      <c r="M419" s="30">
        <f t="shared" si="205"/>
        <v>2.1941798143179514</v>
      </c>
      <c r="P419" s="47">
        <f t="shared" si="208"/>
        <v>1882.0652879931831</v>
      </c>
      <c r="Q419" s="47">
        <f t="shared" si="209"/>
        <v>1882.1831606462363</v>
      </c>
      <c r="R419" s="47">
        <f t="shared" si="204"/>
        <v>5.0772757147239957</v>
      </c>
      <c r="S419" s="47">
        <f t="shared" si="210"/>
        <v>5.2837100271244042</v>
      </c>
      <c r="T419" s="88">
        <f t="shared" si="211"/>
        <v>-3.9069954887883562</v>
      </c>
      <c r="U419" s="48"/>
      <c r="V419" s="33"/>
      <c r="W419" s="33"/>
      <c r="X419" s="35">
        <f t="shared" si="214"/>
        <v>8</v>
      </c>
      <c r="Y419" s="61" t="str">
        <f t="shared" si="215"/>
        <v xml:space="preserve"> </v>
      </c>
      <c r="Z419" s="61">
        <f t="shared" si="216"/>
        <v>9.8251576329941628</v>
      </c>
      <c r="AA419" s="68"/>
      <c r="AB419" s="61">
        <f t="shared" si="212"/>
        <v>0.68581199383772862</v>
      </c>
      <c r="AC419" s="61">
        <f t="shared" si="213"/>
        <v>-0.432</v>
      </c>
      <c r="AD419" s="61"/>
      <c r="AE419" s="84"/>
      <c r="AF419" s="61"/>
      <c r="AG419" s="44"/>
      <c r="AI419" s="47"/>
      <c r="AJ419" s="47"/>
    </row>
    <row r="420" spans="1:36" ht="14.1" customHeight="1">
      <c r="A420" s="7">
        <v>182011</v>
      </c>
      <c r="B420" s="8">
        <f t="shared" si="206"/>
        <v>1820.8750000003163</v>
      </c>
      <c r="C420" s="9">
        <v>-3.32008E-3</v>
      </c>
      <c r="D420" s="9">
        <v>-6.2500000000000003E-3</v>
      </c>
      <c r="E420" s="9">
        <v>2.9299199999999999E-3</v>
      </c>
      <c r="H420" s="11">
        <f t="shared" si="207"/>
        <v>2.1804661904784641</v>
      </c>
      <c r="L420" s="31">
        <f t="shared" si="203"/>
        <v>1820.8750000003163</v>
      </c>
      <c r="M420" s="30">
        <f t="shared" si="205"/>
        <v>2.1804661904784641</v>
      </c>
      <c r="P420" s="47">
        <f t="shared" si="208"/>
        <v>1882.3010332992892</v>
      </c>
      <c r="Q420" s="47">
        <f t="shared" si="209"/>
        <v>1882.4189059523424</v>
      </c>
      <c r="R420" s="47">
        <f t="shared" si="204"/>
        <v>4.9994681235671852</v>
      </c>
      <c r="S420" s="47">
        <f t="shared" si="210"/>
        <v>5.2476705519482278</v>
      </c>
      <c r="T420" s="88">
        <f t="shared" si="211"/>
        <v>-4.7297639195146512</v>
      </c>
      <c r="U420" s="48"/>
      <c r="V420" s="33"/>
      <c r="W420" s="33"/>
      <c r="X420" s="35">
        <f t="shared" si="214"/>
        <v>9</v>
      </c>
      <c r="Y420" s="61" t="str">
        <f t="shared" si="215"/>
        <v xml:space="preserve"> </v>
      </c>
      <c r="Z420" s="61">
        <f t="shared" si="216"/>
        <v>5.0942720549893794</v>
      </c>
      <c r="AA420" s="68"/>
      <c r="AB420" s="61">
        <f t="shared" si="212"/>
        <v>5.7555303741427873E-2</v>
      </c>
      <c r="AC420" s="61">
        <f t="shared" si="213"/>
        <v>-0.432</v>
      </c>
      <c r="AD420" s="61"/>
      <c r="AE420" s="84"/>
      <c r="AF420" s="61"/>
      <c r="AG420" s="44"/>
      <c r="AI420" s="47"/>
      <c r="AJ420" s="47"/>
    </row>
    <row r="421" spans="1:36" ht="14.1" customHeight="1">
      <c r="A421" s="7">
        <v>182012</v>
      </c>
      <c r="B421" s="8">
        <f t="shared" si="206"/>
        <v>1820.9583333336495</v>
      </c>
      <c r="C421" s="9">
        <v>1.032977E-2</v>
      </c>
      <c r="D421" s="9">
        <v>5.1546400000000003E-3</v>
      </c>
      <c r="E421" s="9">
        <v>5.17513E-3</v>
      </c>
      <c r="H421" s="11">
        <f t="shared" si="207"/>
        <v>2.191705708722552</v>
      </c>
      <c r="L421" s="31">
        <f t="shared" si="203"/>
        <v>1820.9583333336495</v>
      </c>
      <c r="M421" s="30">
        <f t="shared" si="205"/>
        <v>2.191705708722552</v>
      </c>
      <c r="P421" s="47">
        <f t="shared" si="208"/>
        <v>1882.5367786053953</v>
      </c>
      <c r="Q421" s="47">
        <f t="shared" si="209"/>
        <v>1882.6546512584484</v>
      </c>
      <c r="R421" s="47">
        <f t="shared" si="204"/>
        <v>5.4226817583949591</v>
      </c>
      <c r="S421" s="47">
        <f t="shared" si="210"/>
        <v>5.1598261754528378</v>
      </c>
      <c r="T421" s="88">
        <f t="shared" si="211"/>
        <v>5.0942720549893794</v>
      </c>
      <c r="U421" s="48"/>
      <c r="V421" s="33"/>
      <c r="W421" s="33"/>
      <c r="X421" s="35">
        <f t="shared" si="214"/>
        <v>1</v>
      </c>
      <c r="Y421" s="61">
        <f t="shared" si="215"/>
        <v>5.0942720549893794</v>
      </c>
      <c r="Z421" s="61">
        <f t="shared" si="216"/>
        <v>5.0942720549893794</v>
      </c>
      <c r="AA421" s="68"/>
      <c r="AB421" s="61">
        <f t="shared" si="212"/>
        <v>-0.59763215263152303</v>
      </c>
      <c r="AC421" s="61">
        <f t="shared" si="213"/>
        <v>-0.432</v>
      </c>
      <c r="AD421" s="61"/>
      <c r="AE421" s="84"/>
      <c r="AF421" s="61"/>
      <c r="AG421" s="44"/>
      <c r="AI421" s="47"/>
      <c r="AJ421" s="47"/>
    </row>
    <row r="422" spans="1:36" ht="14.1" customHeight="1">
      <c r="A422" s="7">
        <v>182101</v>
      </c>
      <c r="B422" s="8">
        <f t="shared" si="206"/>
        <v>1821.0416666669828</v>
      </c>
      <c r="C422" s="9">
        <v>5.13204E-3</v>
      </c>
      <c r="D422" s="9">
        <v>0</v>
      </c>
      <c r="E422" s="9">
        <v>5.13204E-3</v>
      </c>
      <c r="H422" s="11">
        <f t="shared" si="207"/>
        <v>2.191705708722552</v>
      </c>
      <c r="L422" s="31">
        <f t="shared" si="203"/>
        <v>1821.0416666669828</v>
      </c>
      <c r="M422" s="30">
        <f t="shared" si="205"/>
        <v>2.191705708722552</v>
      </c>
      <c r="P422" s="47">
        <f t="shared" si="208"/>
        <v>1882.7725239115014</v>
      </c>
      <c r="Q422" s="47">
        <f t="shared" si="209"/>
        <v>1882.8903965645545</v>
      </c>
      <c r="R422" s="47">
        <f t="shared" si="204"/>
        <v>5.1664519884385234</v>
      </c>
      <c r="S422" s="47">
        <f t="shared" si="210"/>
        <v>5.085519362242902</v>
      </c>
      <c r="T422" s="88">
        <f t="shared" si="211"/>
        <v>1.5914328592768756</v>
      </c>
      <c r="U422" s="48"/>
      <c r="V422" s="33"/>
      <c r="W422" s="33"/>
      <c r="X422" s="35">
        <f t="shared" si="214"/>
        <v>2</v>
      </c>
      <c r="Y422" s="61" t="str">
        <f t="shared" si="215"/>
        <v xml:space="preserve"> </v>
      </c>
      <c r="Z422" s="61">
        <f t="shared" si="216"/>
        <v>5.0942720549893794</v>
      </c>
      <c r="AA422" s="68"/>
      <c r="AB422" s="61">
        <f t="shared" si="212"/>
        <v>-0.97318088284659177</v>
      </c>
      <c r="AC422" s="61">
        <f t="shared" si="213"/>
        <v>-0.432</v>
      </c>
      <c r="AD422" s="61"/>
      <c r="AE422" s="84"/>
      <c r="AF422" s="61"/>
      <c r="AG422" s="44"/>
      <c r="AI422" s="47"/>
      <c r="AJ422" s="47"/>
    </row>
    <row r="423" spans="1:36" ht="14.1" customHeight="1">
      <c r="A423" s="7">
        <v>182102</v>
      </c>
      <c r="B423" s="8">
        <f t="shared" si="206"/>
        <v>1821.125000000316</v>
      </c>
      <c r="C423" s="9">
        <v>1.351308E-2</v>
      </c>
      <c r="D423" s="9">
        <v>1.0204080000000001E-2</v>
      </c>
      <c r="E423" s="9">
        <v>3.3089999999999999E-3</v>
      </c>
      <c r="H423" s="11">
        <f t="shared" si="207"/>
        <v>2.2140700491108136</v>
      </c>
      <c r="L423" s="31">
        <f t="shared" si="203"/>
        <v>1821.125000000316</v>
      </c>
      <c r="M423" s="30">
        <f t="shared" si="205"/>
        <v>2.2140700491108136</v>
      </c>
      <c r="P423" s="47">
        <f t="shared" si="208"/>
        <v>1883.0082692176074</v>
      </c>
      <c r="Q423" s="47">
        <f t="shared" si="209"/>
        <v>1883.1261418706606</v>
      </c>
      <c r="R423" s="47">
        <f t="shared" si="204"/>
        <v>5.0491776415708074</v>
      </c>
      <c r="S423" s="47">
        <f t="shared" si="210"/>
        <v>5.0135686565386299</v>
      </c>
      <c r="T423" s="88">
        <f t="shared" si="211"/>
        <v>0.71025226683065767</v>
      </c>
      <c r="U423" s="48"/>
      <c r="V423" s="33"/>
      <c r="W423" s="33"/>
      <c r="X423" s="35">
        <f t="shared" si="214"/>
        <v>3</v>
      </c>
      <c r="Y423" s="61" t="str">
        <f t="shared" si="215"/>
        <v xml:space="preserve"> </v>
      </c>
      <c r="Z423" s="61">
        <f t="shared" si="216"/>
        <v>5.0942720549893794</v>
      </c>
      <c r="AA423" s="68"/>
      <c r="AB423" s="61">
        <f t="shared" si="212"/>
        <v>-0.893367462277047</v>
      </c>
      <c r="AC423" s="61">
        <f t="shared" si="213"/>
        <v>-0.432</v>
      </c>
      <c r="AD423" s="61"/>
      <c r="AE423" s="84"/>
      <c r="AF423" s="61"/>
      <c r="AG423" s="44"/>
      <c r="AI423" s="47"/>
      <c r="AJ423" s="47"/>
    </row>
    <row r="424" spans="1:36" ht="14.1" customHeight="1">
      <c r="A424" s="7">
        <v>182103</v>
      </c>
      <c r="B424" s="8">
        <f t="shared" si="206"/>
        <v>1821.2083333336493</v>
      </c>
      <c r="C424" s="9">
        <v>2.4161599999999998E-2</v>
      </c>
      <c r="D424" s="9">
        <v>2.0202020000000001E-2</v>
      </c>
      <c r="E424" s="9">
        <v>3.9595799999999999E-3</v>
      </c>
      <c r="H424" s="11">
        <f t="shared" si="207"/>
        <v>2.2587987365243514</v>
      </c>
      <c r="L424" s="31">
        <f t="shared" si="203"/>
        <v>1821.2083333336493</v>
      </c>
      <c r="M424" s="30">
        <f t="shared" si="205"/>
        <v>2.2587987365243514</v>
      </c>
      <c r="P424" s="47">
        <f t="shared" si="208"/>
        <v>1883.2440145237135</v>
      </c>
      <c r="Q424" s="47">
        <f t="shared" si="209"/>
        <v>1883.3618871767667</v>
      </c>
      <c r="R424" s="47">
        <f t="shared" si="204"/>
        <v>5.1211618352073422</v>
      </c>
      <c r="S424" s="47">
        <f t="shared" si="210"/>
        <v>4.9340014833438506</v>
      </c>
      <c r="T424" s="88">
        <f t="shared" si="211"/>
        <v>3.7932771705745383</v>
      </c>
      <c r="U424" s="48"/>
      <c r="V424" s="33"/>
      <c r="W424" s="33"/>
      <c r="X424" s="35">
        <f t="shared" si="214"/>
        <v>4</v>
      </c>
      <c r="Y424" s="61" t="str">
        <f t="shared" si="215"/>
        <v xml:space="preserve"> </v>
      </c>
      <c r="Z424" s="61">
        <f t="shared" si="216"/>
        <v>5.0942720549893794</v>
      </c>
      <c r="AA424" s="68"/>
      <c r="AB424" s="61">
        <f t="shared" si="212"/>
        <v>-0.39553747743469569</v>
      </c>
      <c r="AC424" s="61">
        <f t="shared" si="213"/>
        <v>-0.432</v>
      </c>
      <c r="AD424" s="61"/>
      <c r="AE424" s="84"/>
      <c r="AF424" s="61"/>
      <c r="AG424" s="44"/>
      <c r="AI424" s="47"/>
      <c r="AJ424" s="47"/>
    </row>
    <row r="425" spans="1:36" ht="14.1" customHeight="1">
      <c r="A425" s="7">
        <v>182104</v>
      </c>
      <c r="B425" s="8">
        <f t="shared" si="206"/>
        <v>1821.2916666669826</v>
      </c>
      <c r="C425" s="9">
        <v>1.434089E-2</v>
      </c>
      <c r="D425" s="9">
        <v>9.9009900000000001E-3</v>
      </c>
      <c r="E425" s="9">
        <v>4.4399000000000001E-3</v>
      </c>
      <c r="H425" s="11">
        <f t="shared" si="207"/>
        <v>2.2811630802266918</v>
      </c>
      <c r="L425" s="31">
        <f t="shared" si="203"/>
        <v>1821.2916666669826</v>
      </c>
      <c r="M425" s="30">
        <f t="shared" si="205"/>
        <v>2.2811630802266918</v>
      </c>
      <c r="P425" s="47">
        <f t="shared" si="208"/>
        <v>1883.4797598298196</v>
      </c>
      <c r="Q425" s="47">
        <f t="shared" si="209"/>
        <v>1883.5976324828728</v>
      </c>
      <c r="R425" s="47">
        <f t="shared" si="204"/>
        <v>4.8852762338535678</v>
      </c>
      <c r="S425" s="47">
        <f t="shared" si="210"/>
        <v>4.8250493031557813</v>
      </c>
      <c r="T425" s="88">
        <f t="shared" si="211"/>
        <v>1.2482137883730093</v>
      </c>
      <c r="U425" s="48"/>
      <c r="V425" s="33"/>
      <c r="W425" s="33"/>
      <c r="X425" s="35">
        <f t="shared" si="214"/>
        <v>5</v>
      </c>
      <c r="Y425" s="61" t="str">
        <f t="shared" si="215"/>
        <v xml:space="preserve"> </v>
      </c>
      <c r="Z425" s="61">
        <f t="shared" si="216"/>
        <v>3.7932771705745383</v>
      </c>
      <c r="AA425" s="68"/>
      <c r="AB425" s="61">
        <f t="shared" si="212"/>
        <v>0.2873688890087458</v>
      </c>
      <c r="AC425" s="61">
        <f t="shared" si="213"/>
        <v>-0.432</v>
      </c>
      <c r="AD425" s="61"/>
      <c r="AE425" s="84"/>
      <c r="AF425" s="61"/>
      <c r="AG425" s="44"/>
      <c r="AI425" s="47"/>
      <c r="AJ425" s="47"/>
    </row>
    <row r="426" spans="1:36" ht="14.1" customHeight="1">
      <c r="A426" s="7">
        <v>182105</v>
      </c>
      <c r="B426" s="8">
        <f t="shared" si="206"/>
        <v>1821.3750000003158</v>
      </c>
      <c r="C426" s="9">
        <v>3.20674E-3</v>
      </c>
      <c r="D426" s="9">
        <v>0</v>
      </c>
      <c r="E426" s="9">
        <v>3.20674E-3</v>
      </c>
      <c r="H426" s="11">
        <f t="shared" si="207"/>
        <v>2.2811630802266918</v>
      </c>
      <c r="L426" s="31">
        <f t="shared" si="203"/>
        <v>1821.3750000003158</v>
      </c>
      <c r="M426" s="30">
        <f t="shared" si="205"/>
        <v>2.2811630802266918</v>
      </c>
      <c r="P426" s="47">
        <f t="shared" si="208"/>
        <v>1883.7155051359257</v>
      </c>
      <c r="Q426" s="47">
        <f t="shared" si="209"/>
        <v>1883.8333777889789</v>
      </c>
      <c r="R426" s="47">
        <f t="shared" si="204"/>
        <v>4.7598235355301277</v>
      </c>
      <c r="S426" s="47">
        <f t="shared" si="210"/>
        <v>4.6566493318453102</v>
      </c>
      <c r="T426" s="88">
        <f t="shared" si="211"/>
        <v>2.2156318058833113</v>
      </c>
      <c r="U426" s="48"/>
      <c r="V426" s="33"/>
      <c r="W426" s="33"/>
      <c r="X426" s="35">
        <f t="shared" si="214"/>
        <v>6</v>
      </c>
      <c r="Y426" s="61" t="str">
        <f t="shared" si="215"/>
        <v xml:space="preserve"> </v>
      </c>
      <c r="Z426" s="61">
        <f t="shared" si="216"/>
        <v>3.7932771705745383</v>
      </c>
      <c r="AA426" s="68"/>
      <c r="AB426" s="61">
        <f t="shared" si="212"/>
        <v>0.83581215853554935</v>
      </c>
      <c r="AC426" s="61">
        <f t="shared" si="213"/>
        <v>-0.432</v>
      </c>
      <c r="AD426" s="61"/>
      <c r="AE426" s="84"/>
      <c r="AF426" s="61"/>
      <c r="AG426" s="44"/>
      <c r="AI426" s="47"/>
      <c r="AJ426" s="47"/>
    </row>
    <row r="427" spans="1:36" ht="14.1" customHeight="1">
      <c r="A427" s="7">
        <v>182106</v>
      </c>
      <c r="B427" s="8">
        <f t="shared" si="206"/>
        <v>1821.4583333336491</v>
      </c>
      <c r="C427" s="9">
        <v>2.4182140000000001E-2</v>
      </c>
      <c r="D427" s="9">
        <v>1.9607840000000001E-2</v>
      </c>
      <c r="E427" s="9">
        <v>4.57429E-3</v>
      </c>
      <c r="H427" s="11">
        <f t="shared" si="207"/>
        <v>2.3258917609176839</v>
      </c>
      <c r="L427" s="31">
        <f t="shared" si="203"/>
        <v>1821.4583333336491</v>
      </c>
      <c r="M427" s="30">
        <f t="shared" si="205"/>
        <v>2.3258917609176839</v>
      </c>
      <c r="P427" s="47">
        <f t="shared" si="208"/>
        <v>1883.9512504420318</v>
      </c>
      <c r="Q427" s="47">
        <f t="shared" si="209"/>
        <v>1884.0691230950849</v>
      </c>
      <c r="R427" s="47">
        <f t="shared" si="204"/>
        <v>4.6408010775611643</v>
      </c>
      <c r="S427" s="47">
        <f t="shared" si="210"/>
        <v>4.5072549706736771</v>
      </c>
      <c r="T427" s="88">
        <f t="shared" si="211"/>
        <v>2.9629144070260294</v>
      </c>
      <c r="U427" s="48"/>
      <c r="V427" s="33"/>
      <c r="W427" s="33"/>
      <c r="X427" s="35">
        <f t="shared" si="214"/>
        <v>7</v>
      </c>
      <c r="Y427" s="61" t="str">
        <f t="shared" si="215"/>
        <v xml:space="preserve"> </v>
      </c>
      <c r="Z427" s="61">
        <f t="shared" si="216"/>
        <v>3.7932771705745383</v>
      </c>
      <c r="AA427" s="68"/>
      <c r="AB427" s="61">
        <f t="shared" si="212"/>
        <v>0.99316963006614223</v>
      </c>
      <c r="AC427" s="61">
        <f t="shared" si="213"/>
        <v>-0.432</v>
      </c>
      <c r="AD427" s="61"/>
      <c r="AE427" s="84"/>
      <c r="AF427" s="61"/>
      <c r="AG427" s="44"/>
      <c r="AI427" s="47"/>
      <c r="AJ427" s="47"/>
    </row>
    <row r="428" spans="1:36" ht="14.1" customHeight="1">
      <c r="A428" s="7">
        <v>182107</v>
      </c>
      <c r="B428" s="8">
        <f t="shared" si="206"/>
        <v>1821.5416666669823</v>
      </c>
      <c r="C428" s="9">
        <v>1.4869250000000001E-2</v>
      </c>
      <c r="D428" s="9">
        <v>9.6153799999999998E-3</v>
      </c>
      <c r="E428" s="9">
        <v>5.25386E-3</v>
      </c>
      <c r="H428" s="11">
        <f t="shared" si="207"/>
        <v>2.3482560940377768</v>
      </c>
      <c r="L428" s="31">
        <f t="shared" si="203"/>
        <v>1821.5416666669823</v>
      </c>
      <c r="M428" s="30">
        <f t="shared" si="205"/>
        <v>2.3482560940377768</v>
      </c>
      <c r="P428" s="47">
        <f t="shared" si="208"/>
        <v>1884.1869957481379</v>
      </c>
      <c r="Q428" s="47">
        <f t="shared" si="209"/>
        <v>1884.304868401191</v>
      </c>
      <c r="R428" s="47">
        <f t="shared" si="204"/>
        <v>4.3611711559709763</v>
      </c>
      <c r="S428" s="47">
        <f t="shared" si="210"/>
        <v>4.3702246929411226</v>
      </c>
      <c r="T428" s="88">
        <f t="shared" si="211"/>
        <v>-0.20716410725447609</v>
      </c>
      <c r="U428" s="48"/>
      <c r="V428" s="33"/>
      <c r="W428" s="33"/>
      <c r="X428" s="35">
        <f t="shared" si="214"/>
        <v>8</v>
      </c>
      <c r="Y428" s="61" t="str">
        <f t="shared" si="215"/>
        <v xml:space="preserve"> </v>
      </c>
      <c r="Z428" s="61">
        <f t="shared" si="216"/>
        <v>2.9629144070260294</v>
      </c>
      <c r="AA428" s="68"/>
      <c r="AB428" s="61">
        <f t="shared" si="212"/>
        <v>0.68581199383786839</v>
      </c>
      <c r="AC428" s="61">
        <f t="shared" si="213"/>
        <v>-0.432</v>
      </c>
      <c r="AD428" s="61"/>
      <c r="AE428" s="84"/>
      <c r="AF428" s="61"/>
      <c r="AG428" s="44"/>
      <c r="AI428" s="47"/>
      <c r="AJ428" s="47"/>
    </row>
    <row r="429" spans="1:36" ht="14.1" customHeight="1">
      <c r="A429" s="7">
        <v>182108</v>
      </c>
      <c r="B429" s="8">
        <f t="shared" si="206"/>
        <v>1821.6250000003156</v>
      </c>
      <c r="C429" s="9">
        <v>3.0856500000000001E-3</v>
      </c>
      <c r="D429" s="9">
        <v>0</v>
      </c>
      <c r="E429" s="9">
        <v>3.0856500000000001E-3</v>
      </c>
      <c r="H429" s="11">
        <f t="shared" si="207"/>
        <v>2.3482560940377768</v>
      </c>
      <c r="L429" s="31">
        <f t="shared" si="203"/>
        <v>1821.6250000003156</v>
      </c>
      <c r="M429" s="30">
        <f t="shared" si="205"/>
        <v>2.3482560940377768</v>
      </c>
      <c r="P429" s="47">
        <f t="shared" si="208"/>
        <v>1884.4227410542439</v>
      </c>
      <c r="Q429" s="47">
        <f t="shared" si="209"/>
        <v>1884.5406137072971</v>
      </c>
      <c r="R429" s="47">
        <f t="shared" si="204"/>
        <v>4.0188985018745562</v>
      </c>
      <c r="S429" s="47">
        <f t="shared" si="210"/>
        <v>4.2311920588267347</v>
      </c>
      <c r="T429" s="88">
        <f t="shared" si="211"/>
        <v>-5.0173462702859499</v>
      </c>
      <c r="U429" s="48"/>
      <c r="V429" s="33"/>
      <c r="W429" s="33"/>
      <c r="X429" s="35">
        <f t="shared" si="214"/>
        <v>9</v>
      </c>
      <c r="Y429" s="61" t="str">
        <f t="shared" si="215"/>
        <v xml:space="preserve"> </v>
      </c>
      <c r="Z429" s="61">
        <f t="shared" si="216"/>
        <v>2.9629144070260294</v>
      </c>
      <c r="AA429" s="68"/>
      <c r="AB429" s="61">
        <f t="shared" si="212"/>
        <v>5.7555303741619643E-2</v>
      </c>
      <c r="AC429" s="61">
        <f t="shared" si="213"/>
        <v>-0.432</v>
      </c>
      <c r="AD429" s="61"/>
      <c r="AE429" s="84"/>
      <c r="AF429" s="61"/>
      <c r="AG429" s="44"/>
      <c r="AI429" s="47"/>
      <c r="AJ429" s="47"/>
    </row>
    <row r="430" spans="1:36" ht="14.1" customHeight="1">
      <c r="A430" s="7">
        <v>182109</v>
      </c>
      <c r="B430" s="8">
        <f t="shared" si="206"/>
        <v>1821.7083333336489</v>
      </c>
      <c r="C430" s="9">
        <v>3.9715100000000001E-3</v>
      </c>
      <c r="D430" s="9">
        <v>0</v>
      </c>
      <c r="E430" s="9">
        <v>3.9715100000000001E-3</v>
      </c>
      <c r="H430" s="11">
        <f t="shared" si="207"/>
        <v>2.3482560940377768</v>
      </c>
      <c r="L430" s="31">
        <f t="shared" si="203"/>
        <v>1821.7083333336489</v>
      </c>
      <c r="M430" s="30">
        <f t="shared" si="205"/>
        <v>2.3482560940377768</v>
      </c>
      <c r="P430" s="47">
        <f t="shared" si="208"/>
        <v>1884.65848636035</v>
      </c>
      <c r="Q430" s="47">
        <f t="shared" si="209"/>
        <v>1884.7763590134032</v>
      </c>
      <c r="R430" s="47">
        <f t="shared" si="204"/>
        <v>3.9070820166007167</v>
      </c>
      <c r="S430" s="47">
        <f t="shared" si="210"/>
        <v>4.1734781403416781</v>
      </c>
      <c r="T430" s="88">
        <f t="shared" si="211"/>
        <v>-6.3830722189706197</v>
      </c>
      <c r="U430" s="48"/>
      <c r="V430" s="33"/>
      <c r="W430" s="33"/>
      <c r="X430" s="35">
        <f t="shared" si="214"/>
        <v>1</v>
      </c>
      <c r="Y430" s="61" t="str">
        <f t="shared" si="215"/>
        <v xml:space="preserve"> </v>
      </c>
      <c r="Z430" s="61">
        <f t="shared" si="216"/>
        <v>2.9629144070260294</v>
      </c>
      <c r="AA430" s="68"/>
      <c r="AB430" s="61">
        <f t="shared" si="212"/>
        <v>-0.59763215263136893</v>
      </c>
      <c r="AC430" s="61">
        <f t="shared" si="213"/>
        <v>-0.432</v>
      </c>
      <c r="AD430" s="61"/>
      <c r="AE430" s="84"/>
      <c r="AF430" s="61"/>
      <c r="AG430" s="44"/>
      <c r="AI430" s="47"/>
      <c r="AJ430" s="47"/>
    </row>
    <row r="431" spans="1:36" ht="14.1" customHeight="1">
      <c r="A431" s="7">
        <v>182110</v>
      </c>
      <c r="B431" s="8">
        <f t="shared" si="206"/>
        <v>1821.7916666669821</v>
      </c>
      <c r="C431" s="9">
        <v>4.7305000000000003E-3</v>
      </c>
      <c r="D431" s="9">
        <v>0</v>
      </c>
      <c r="E431" s="9">
        <v>4.7305000000000003E-3</v>
      </c>
      <c r="H431" s="11">
        <f t="shared" si="207"/>
        <v>2.3482560940377768</v>
      </c>
      <c r="L431" s="31">
        <f t="shared" si="203"/>
        <v>1821.7916666669821</v>
      </c>
      <c r="M431" s="30">
        <f t="shared" si="205"/>
        <v>2.3482560940377768</v>
      </c>
      <c r="P431" s="47">
        <f t="shared" si="208"/>
        <v>1884.8942316664561</v>
      </c>
      <c r="Q431" s="47">
        <f t="shared" si="209"/>
        <v>1885.0121043195093</v>
      </c>
      <c r="R431" s="47">
        <f t="shared" si="204"/>
        <v>3.8219027378938377</v>
      </c>
      <c r="S431" s="47">
        <f t="shared" si="210"/>
        <v>4.1736341050060002</v>
      </c>
      <c r="T431" s="88">
        <f t="shared" si="211"/>
        <v>-8.4274605358980459</v>
      </c>
      <c r="U431" s="48"/>
      <c r="V431" s="33"/>
      <c r="W431" s="33"/>
      <c r="X431" s="35">
        <f t="shared" si="214"/>
        <v>2</v>
      </c>
      <c r="Y431" s="61" t="str">
        <f t="shared" si="215"/>
        <v xml:space="preserve"> </v>
      </c>
      <c r="Z431" s="61">
        <f t="shared" si="216"/>
        <v>1.5860792515272726</v>
      </c>
      <c r="AA431" s="68"/>
      <c r="AB431" s="61">
        <f t="shared" si="212"/>
        <v>-0.97318088284656068</v>
      </c>
      <c r="AC431" s="61">
        <f t="shared" si="213"/>
        <v>-0.432</v>
      </c>
      <c r="AD431" s="61"/>
      <c r="AE431" s="84"/>
      <c r="AF431" s="61"/>
      <c r="AG431" s="44"/>
      <c r="AI431" s="47"/>
      <c r="AJ431" s="47"/>
    </row>
    <row r="432" spans="1:36" ht="14.1" customHeight="1">
      <c r="A432" s="7">
        <v>182111</v>
      </c>
      <c r="B432" s="8">
        <f t="shared" si="206"/>
        <v>1821.8750000003154</v>
      </c>
      <c r="C432" s="9">
        <v>1.250477E-2</v>
      </c>
      <c r="D432" s="9">
        <v>9.5238100000000006E-3</v>
      </c>
      <c r="E432" s="9">
        <v>2.9809599999999999E-3</v>
      </c>
      <c r="H432" s="11">
        <f t="shared" si="207"/>
        <v>2.3706204389087349</v>
      </c>
      <c r="L432" s="31">
        <f t="shared" si="203"/>
        <v>1821.8750000003154</v>
      </c>
      <c r="M432" s="30">
        <f t="shared" si="205"/>
        <v>2.3706204389087349</v>
      </c>
      <c r="P432" s="47">
        <f t="shared" si="208"/>
        <v>1885.1299769725622</v>
      </c>
      <c r="Q432" s="47">
        <f t="shared" si="209"/>
        <v>1885.2478496256153</v>
      </c>
      <c r="R432" s="47">
        <f t="shared" si="204"/>
        <v>3.8159051419778161</v>
      </c>
      <c r="S432" s="47">
        <f t="shared" si="210"/>
        <v>4.1635251114433833</v>
      </c>
      <c r="T432" s="88">
        <f t="shared" si="211"/>
        <v>-8.3491743213014225</v>
      </c>
      <c r="U432" s="48"/>
      <c r="V432" s="33"/>
      <c r="W432" s="33"/>
      <c r="X432" s="35">
        <f t="shared" si="214"/>
        <v>3</v>
      </c>
      <c r="Y432" s="61" t="str">
        <f t="shared" si="215"/>
        <v xml:space="preserve"> </v>
      </c>
      <c r="Z432" s="61">
        <f t="shared" si="216"/>
        <v>7.422272440063149</v>
      </c>
      <c r="AA432" s="68"/>
      <c r="AB432" s="61">
        <f t="shared" si="212"/>
        <v>-0.89336746227713337</v>
      </c>
      <c r="AC432" s="61">
        <f t="shared" si="213"/>
        <v>-0.432</v>
      </c>
      <c r="AD432" s="61"/>
      <c r="AE432" s="84"/>
      <c r="AF432" s="61"/>
      <c r="AG432" s="44"/>
      <c r="AI432" s="47"/>
      <c r="AJ432" s="47"/>
    </row>
    <row r="433" spans="1:36" ht="14.1" customHeight="1">
      <c r="A433" s="7">
        <v>182112</v>
      </c>
      <c r="B433" s="8">
        <f t="shared" si="206"/>
        <v>1821.9583333336486</v>
      </c>
      <c r="C433" s="9">
        <v>-1.347774E-2</v>
      </c>
      <c r="D433" s="9">
        <v>-1.886792E-2</v>
      </c>
      <c r="E433" s="9">
        <v>5.3901900000000004E-3</v>
      </c>
      <c r="H433" s="11">
        <f t="shared" si="207"/>
        <v>2.3258917621170401</v>
      </c>
      <c r="L433" s="31">
        <f t="shared" si="203"/>
        <v>1821.9583333336486</v>
      </c>
      <c r="M433" s="30">
        <f t="shared" si="205"/>
        <v>2.3258917621170401</v>
      </c>
      <c r="P433" s="47">
        <f t="shared" si="208"/>
        <v>1885.3657222786683</v>
      </c>
      <c r="Q433" s="47">
        <f t="shared" si="209"/>
        <v>1885.4835949317214</v>
      </c>
      <c r="R433" s="47">
        <f t="shared" si="204"/>
        <v>3.8698681281778478</v>
      </c>
      <c r="S433" s="47">
        <f t="shared" si="210"/>
        <v>4.2022555689028787</v>
      </c>
      <c r="T433" s="88">
        <f t="shared" si="211"/>
        <v>-7.9097388360844123</v>
      </c>
      <c r="U433" s="48"/>
      <c r="V433" s="33"/>
      <c r="W433" s="33"/>
      <c r="X433" s="35">
        <f t="shared" si="214"/>
        <v>4</v>
      </c>
      <c r="Y433" s="61" t="str">
        <f t="shared" si="215"/>
        <v xml:space="preserve"> </v>
      </c>
      <c r="Z433" s="61">
        <f t="shared" si="216"/>
        <v>7.422272440063149</v>
      </c>
      <c r="AA433" s="68"/>
      <c r="AB433" s="61">
        <f t="shared" si="212"/>
        <v>-0.39553747743481993</v>
      </c>
      <c r="AC433" s="61">
        <f t="shared" si="213"/>
        <v>-0.432</v>
      </c>
      <c r="AD433" s="61"/>
      <c r="AE433" s="84"/>
      <c r="AF433" s="61"/>
      <c r="AG433" s="44"/>
      <c r="AI433" s="47"/>
      <c r="AJ433" s="47"/>
    </row>
    <row r="434" spans="1:36" ht="14.1" customHeight="1">
      <c r="A434" s="7">
        <v>182201</v>
      </c>
      <c r="B434" s="8">
        <f t="shared" si="206"/>
        <v>1822.0416666669819</v>
      </c>
      <c r="C434" s="9">
        <v>5.1801399999999997E-3</v>
      </c>
      <c r="D434" s="9">
        <v>0</v>
      </c>
      <c r="E434" s="9">
        <v>5.1801399999999997E-3</v>
      </c>
      <c r="H434" s="11">
        <f t="shared" si="207"/>
        <v>2.3258917621170401</v>
      </c>
      <c r="L434" s="31">
        <f t="shared" si="203"/>
        <v>1822.0416666669819</v>
      </c>
      <c r="M434" s="30">
        <f t="shared" si="205"/>
        <v>2.3258917621170401</v>
      </c>
      <c r="P434" s="47">
        <f t="shared" si="208"/>
        <v>1885.6014675847744</v>
      </c>
      <c r="Q434" s="47">
        <f t="shared" si="209"/>
        <v>1885.7193402378275</v>
      </c>
      <c r="R434" s="47">
        <f t="shared" si="204"/>
        <v>4.3658509674880683</v>
      </c>
      <c r="S434" s="47">
        <f t="shared" si="210"/>
        <v>4.297686257462713</v>
      </c>
      <c r="T434" s="88">
        <f t="shared" si="211"/>
        <v>1.5860792515272726</v>
      </c>
      <c r="U434" s="48"/>
      <c r="V434" s="33"/>
      <c r="W434" s="33"/>
      <c r="X434" s="35">
        <f t="shared" si="214"/>
        <v>5</v>
      </c>
      <c r="Y434" s="61" t="str">
        <f t="shared" si="215"/>
        <v xml:space="preserve"> </v>
      </c>
      <c r="Z434" s="61">
        <f t="shared" si="216"/>
        <v>7.422272440063149</v>
      </c>
      <c r="AA434" s="68"/>
      <c r="AB434" s="61">
        <f t="shared" si="212"/>
        <v>0.28736888900856183</v>
      </c>
      <c r="AC434" s="61">
        <f t="shared" si="213"/>
        <v>-0.432</v>
      </c>
      <c r="AD434" s="61"/>
      <c r="AE434" s="84"/>
      <c r="AF434" s="61"/>
      <c r="AG434" s="44"/>
      <c r="AI434" s="47"/>
      <c r="AJ434" s="47"/>
    </row>
    <row r="435" spans="1:36" ht="14.1" customHeight="1">
      <c r="A435" s="7">
        <v>182202</v>
      </c>
      <c r="B435" s="8">
        <f t="shared" si="206"/>
        <v>1822.1250000003151</v>
      </c>
      <c r="C435" s="9">
        <v>1.2967309999999999E-2</v>
      </c>
      <c r="D435" s="9">
        <v>9.6153799999999998E-3</v>
      </c>
      <c r="E435" s="9">
        <v>3.3519299999999999E-3</v>
      </c>
      <c r="H435" s="11">
        <f t="shared" si="207"/>
        <v>2.3482560952486651</v>
      </c>
      <c r="L435" s="31">
        <f t="shared" si="203"/>
        <v>1822.1250000003151</v>
      </c>
      <c r="M435" s="30">
        <f t="shared" si="205"/>
        <v>2.3482560952486651</v>
      </c>
      <c r="P435" s="47">
        <f t="shared" si="208"/>
        <v>1885.8372128908804</v>
      </c>
      <c r="Q435" s="47">
        <f t="shared" si="209"/>
        <v>1885.9550855439336</v>
      </c>
      <c r="R435" s="47">
        <f t="shared" si="204"/>
        <v>4.7612272175090196</v>
      </c>
      <c r="S435" s="47">
        <f t="shared" si="210"/>
        <v>4.4322533021870045</v>
      </c>
      <c r="T435" s="88">
        <f t="shared" si="211"/>
        <v>7.422272440063149</v>
      </c>
      <c r="U435" s="48"/>
      <c r="V435" s="33"/>
      <c r="W435" s="33"/>
      <c r="X435" s="35">
        <f t="shared" si="214"/>
        <v>6</v>
      </c>
      <c r="Y435" s="61">
        <f t="shared" si="215"/>
        <v>7.422272440063149</v>
      </c>
      <c r="Z435" s="61">
        <f t="shared" si="216"/>
        <v>7.422272440063149</v>
      </c>
      <c r="AA435" s="68"/>
      <c r="AB435" s="61">
        <f t="shared" si="212"/>
        <v>0.83581215853544399</v>
      </c>
      <c r="AC435" s="61">
        <f t="shared" si="213"/>
        <v>-0.432</v>
      </c>
      <c r="AD435" s="61"/>
      <c r="AE435" s="84"/>
      <c r="AF435" s="61"/>
      <c r="AG435" s="44"/>
      <c r="AI435" s="47"/>
      <c r="AJ435" s="47"/>
    </row>
    <row r="436" spans="1:36" ht="14.1" customHeight="1">
      <c r="A436" s="7">
        <v>182203</v>
      </c>
      <c r="B436" s="8">
        <f t="shared" si="206"/>
        <v>1822.2083333336484</v>
      </c>
      <c r="C436" s="9">
        <v>1.362155E-2</v>
      </c>
      <c r="D436" s="9">
        <v>9.5238100000000006E-3</v>
      </c>
      <c r="E436" s="9">
        <v>4.0977399999999999E-3</v>
      </c>
      <c r="H436" s="11">
        <f t="shared" si="207"/>
        <v>2.3706204401311552</v>
      </c>
      <c r="L436" s="31">
        <f t="shared" si="203"/>
        <v>1822.2083333336484</v>
      </c>
      <c r="M436" s="30">
        <f t="shared" si="205"/>
        <v>2.3706204401311552</v>
      </c>
      <c r="P436" s="47">
        <f t="shared" si="208"/>
        <v>1886.0729581969865</v>
      </c>
      <c r="Q436" s="47">
        <f t="shared" si="209"/>
        <v>1886.1908308500397</v>
      </c>
      <c r="R436" s="47">
        <f t="shared" si="204"/>
        <v>4.5498201354976127</v>
      </c>
      <c r="S436" s="47">
        <f t="shared" si="210"/>
        <v>4.5594444784330141</v>
      </c>
      <c r="T436" s="88">
        <f t="shared" si="211"/>
        <v>-0.21108586760791859</v>
      </c>
      <c r="U436" s="48"/>
      <c r="V436" s="33"/>
      <c r="W436" s="33"/>
      <c r="X436" s="35">
        <f t="shared" si="214"/>
        <v>7</v>
      </c>
      <c r="Y436" s="61" t="str">
        <f t="shared" si="215"/>
        <v xml:space="preserve"> </v>
      </c>
      <c r="Z436" s="61">
        <f t="shared" si="216"/>
        <v>7.422272440063149</v>
      </c>
      <c r="AA436" s="68"/>
      <c r="AB436" s="61">
        <f t="shared" si="212"/>
        <v>0.99316963006616465</v>
      </c>
      <c r="AC436" s="61">
        <f t="shared" si="213"/>
        <v>-0.432</v>
      </c>
      <c r="AD436" s="61"/>
      <c r="AE436" s="84"/>
      <c r="AF436" s="61"/>
      <c r="AG436" s="44"/>
      <c r="AI436" s="47"/>
      <c r="AJ436" s="47"/>
    </row>
    <row r="437" spans="1:36" ht="14.1" customHeight="1">
      <c r="A437" s="7">
        <v>182204</v>
      </c>
      <c r="B437" s="8">
        <f t="shared" si="206"/>
        <v>1822.2916666669817</v>
      </c>
      <c r="C437" s="9">
        <v>-1.432551E-2</v>
      </c>
      <c r="D437" s="9">
        <v>-1.886792E-2</v>
      </c>
      <c r="E437" s="9">
        <v>4.5424100000000002E-3</v>
      </c>
      <c r="H437" s="11">
        <f t="shared" si="207"/>
        <v>2.3258917633163958</v>
      </c>
      <c r="L437" s="31">
        <f t="shared" si="203"/>
        <v>1822.2916666669817</v>
      </c>
      <c r="M437" s="30">
        <f t="shared" si="205"/>
        <v>2.3258917633163958</v>
      </c>
      <c r="P437" s="47">
        <f t="shared" si="208"/>
        <v>1886.3087035030926</v>
      </c>
      <c r="Q437" s="47">
        <f t="shared" si="209"/>
        <v>1886.4265761561458</v>
      </c>
      <c r="R437" s="47">
        <f t="shared" si="204"/>
        <v>4.709745273106428</v>
      </c>
      <c r="S437" s="47">
        <f t="shared" si="210"/>
        <v>4.6998451382788486</v>
      </c>
      <c r="T437" s="88">
        <f t="shared" si="211"/>
        <v>0.21064810725242022</v>
      </c>
      <c r="U437" s="48"/>
      <c r="V437" s="33"/>
      <c r="W437" s="33"/>
      <c r="X437" s="35">
        <f t="shared" si="214"/>
        <v>8</v>
      </c>
      <c r="Y437" s="61" t="str">
        <f t="shared" si="215"/>
        <v xml:space="preserve"> </v>
      </c>
      <c r="Z437" s="61">
        <f t="shared" si="216"/>
        <v>7.422272440063149</v>
      </c>
      <c r="AA437" s="68"/>
      <c r="AB437" s="61">
        <f t="shared" si="212"/>
        <v>0.68581199383800828</v>
      </c>
      <c r="AC437" s="61">
        <f t="shared" si="213"/>
        <v>-0.432</v>
      </c>
      <c r="AD437" s="61"/>
      <c r="AE437" s="84"/>
      <c r="AF437" s="61"/>
      <c r="AG437" s="44"/>
      <c r="AI437" s="47"/>
      <c r="AJ437" s="47"/>
    </row>
    <row r="438" spans="1:36" ht="14.1" customHeight="1">
      <c r="A438" s="7">
        <v>182205</v>
      </c>
      <c r="B438" s="8">
        <f t="shared" si="206"/>
        <v>1822.3750000003149</v>
      </c>
      <c r="C438" s="9">
        <v>-3.5106650000000003E-2</v>
      </c>
      <c r="D438" s="9">
        <v>-3.8461540000000002E-2</v>
      </c>
      <c r="E438" s="9">
        <v>3.3548900000000001E-3</v>
      </c>
      <c r="H438" s="11">
        <f t="shared" si="207"/>
        <v>2.2364343842259315</v>
      </c>
      <c r="L438" s="31">
        <f t="shared" si="203"/>
        <v>1822.3750000003149</v>
      </c>
      <c r="M438" s="30">
        <f t="shared" si="205"/>
        <v>2.2364343842259315</v>
      </c>
      <c r="P438" s="47">
        <f t="shared" si="208"/>
        <v>1886.5444488091987</v>
      </c>
      <c r="Q438" s="47">
        <f t="shared" si="209"/>
        <v>1886.6623214622518</v>
      </c>
      <c r="R438" s="47">
        <f t="shared" si="204"/>
        <v>4.8777746989130684</v>
      </c>
      <c r="S438" s="47">
        <f t="shared" si="210"/>
        <v>4.7853250401326086</v>
      </c>
      <c r="T438" s="88">
        <f t="shared" si="211"/>
        <v>1.9319410490430844</v>
      </c>
      <c r="U438" s="48"/>
      <c r="V438" s="33"/>
      <c r="W438" s="33"/>
      <c r="X438" s="35">
        <f t="shared" si="214"/>
        <v>9</v>
      </c>
      <c r="Y438" s="61" t="str">
        <f t="shared" si="215"/>
        <v xml:space="preserve"> </v>
      </c>
      <c r="Z438" s="61">
        <f t="shared" si="216"/>
        <v>7.422272440063149</v>
      </c>
      <c r="AA438" s="68"/>
      <c r="AB438" s="61">
        <f t="shared" si="212"/>
        <v>5.755530374169792E-2</v>
      </c>
      <c r="AC438" s="61">
        <f t="shared" si="213"/>
        <v>-0.432</v>
      </c>
      <c r="AD438" s="61"/>
      <c r="AE438" s="84"/>
      <c r="AF438" s="61"/>
      <c r="AG438" s="44"/>
      <c r="AI438" s="47"/>
      <c r="AJ438" s="47"/>
    </row>
    <row r="439" spans="1:36" ht="14.1" customHeight="1">
      <c r="A439" s="7">
        <v>182206</v>
      </c>
      <c r="B439" s="8">
        <f t="shared" si="206"/>
        <v>1822.4583333336482</v>
      </c>
      <c r="C439" s="9">
        <v>4.7137999999999998E-3</v>
      </c>
      <c r="D439" s="9">
        <v>0</v>
      </c>
      <c r="E439" s="9">
        <v>4.7137999999999998E-3</v>
      </c>
      <c r="H439" s="11">
        <f t="shared" si="207"/>
        <v>2.2364343842259315</v>
      </c>
      <c r="L439" s="31">
        <f t="shared" si="203"/>
        <v>1822.4583333336482</v>
      </c>
      <c r="M439" s="30">
        <f t="shared" si="205"/>
        <v>2.2364343842259315</v>
      </c>
      <c r="P439" s="47">
        <f t="shared" si="208"/>
        <v>1886.7801941153048</v>
      </c>
      <c r="Q439" s="47">
        <f t="shared" si="209"/>
        <v>1886.8980667683579</v>
      </c>
      <c r="R439" s="47">
        <f t="shared" si="204"/>
        <v>5.1181854191193494</v>
      </c>
      <c r="S439" s="47">
        <f t="shared" si="210"/>
        <v>4.8054170690249869</v>
      </c>
      <c r="T439" s="88">
        <f t="shared" si="211"/>
        <v>6.5086619038838833</v>
      </c>
      <c r="U439" s="48"/>
      <c r="V439" s="33"/>
      <c r="W439" s="33"/>
      <c r="X439" s="35">
        <f t="shared" si="214"/>
        <v>1</v>
      </c>
      <c r="Y439" s="61">
        <f t="shared" si="215"/>
        <v>6.5086619038838833</v>
      </c>
      <c r="Z439" s="61">
        <f t="shared" si="216"/>
        <v>6.5086619038838833</v>
      </c>
      <c r="AA439" s="68"/>
      <c r="AB439" s="61">
        <f t="shared" si="212"/>
        <v>-0.59763215263121494</v>
      </c>
      <c r="AC439" s="61">
        <f t="shared" si="213"/>
        <v>-0.432</v>
      </c>
      <c r="AD439" s="61"/>
      <c r="AE439" s="84"/>
      <c r="AF439" s="61"/>
      <c r="AG439" s="44"/>
      <c r="AI439" s="47"/>
      <c r="AJ439" s="47"/>
    </row>
    <row r="440" spans="1:36" ht="14.1" customHeight="1">
      <c r="A440" s="7">
        <v>182207</v>
      </c>
      <c r="B440" s="8">
        <f t="shared" si="206"/>
        <v>1822.5416666669814</v>
      </c>
      <c r="C440" s="9">
        <v>-4.4277099999999996E-3</v>
      </c>
      <c r="D440" s="9">
        <v>-0.01</v>
      </c>
      <c r="E440" s="9">
        <v>5.5722899999999997E-3</v>
      </c>
      <c r="H440" s="11">
        <f t="shared" si="207"/>
        <v>2.2140700403836724</v>
      </c>
      <c r="L440" s="31">
        <f t="shared" si="203"/>
        <v>1822.5416666669814</v>
      </c>
      <c r="M440" s="30">
        <f t="shared" si="205"/>
        <v>2.2140700403836724</v>
      </c>
      <c r="P440" s="47">
        <f t="shared" si="208"/>
        <v>1887.0159394214108</v>
      </c>
      <c r="Q440" s="47">
        <f t="shared" si="209"/>
        <v>1887.133812074464</v>
      </c>
      <c r="R440" s="47">
        <f t="shared" si="204"/>
        <v>4.9666233241079114</v>
      </c>
      <c r="S440" s="47">
        <f t="shared" si="210"/>
        <v>4.7850046049773276</v>
      </c>
      <c r="T440" s="88">
        <f t="shared" si="211"/>
        <v>3.7955808640532052</v>
      </c>
      <c r="U440" s="48"/>
      <c r="V440" s="33"/>
      <c r="W440" s="33"/>
      <c r="X440" s="35">
        <f t="shared" si="214"/>
        <v>2</v>
      </c>
      <c r="Y440" s="61" t="str">
        <f t="shared" si="215"/>
        <v xml:space="preserve"> </v>
      </c>
      <c r="Z440" s="61">
        <f t="shared" si="216"/>
        <v>6.5086619038838833</v>
      </c>
      <c r="AA440" s="68"/>
      <c r="AB440" s="61">
        <f t="shared" si="212"/>
        <v>-0.97318088284651649</v>
      </c>
      <c r="AC440" s="61">
        <f t="shared" si="213"/>
        <v>-0.432</v>
      </c>
      <c r="AD440" s="61"/>
      <c r="AE440" s="84"/>
      <c r="AF440" s="61"/>
      <c r="AG440" s="44"/>
      <c r="AI440" s="47"/>
      <c r="AJ440" s="47"/>
    </row>
    <row r="441" spans="1:36" ht="14.1" customHeight="1">
      <c r="A441" s="7">
        <v>182208</v>
      </c>
      <c r="B441" s="8">
        <f t="shared" si="206"/>
        <v>1822.6250000003147</v>
      </c>
      <c r="C441" s="9">
        <v>-6.6628199999999999E-3</v>
      </c>
      <c r="D441" s="9">
        <v>-1.0101010000000001E-2</v>
      </c>
      <c r="E441" s="9">
        <v>3.4381899999999998E-3</v>
      </c>
      <c r="H441" s="11">
        <f t="shared" si="207"/>
        <v>2.1917056967650566</v>
      </c>
      <c r="L441" s="31">
        <f t="shared" si="203"/>
        <v>1822.6250000003147</v>
      </c>
      <c r="M441" s="30">
        <f t="shared" si="205"/>
        <v>2.1917056967650566</v>
      </c>
      <c r="P441" s="47">
        <f t="shared" si="208"/>
        <v>1887.2516847275169</v>
      </c>
      <c r="Q441" s="47">
        <f t="shared" si="209"/>
        <v>1887.3695573805701</v>
      </c>
      <c r="R441" s="47">
        <f t="shared" si="204"/>
        <v>5.0795110805903265</v>
      </c>
      <c r="S441" s="47">
        <f t="shared" si="210"/>
        <v>4.7716187616243744</v>
      </c>
      <c r="T441" s="88">
        <f t="shared" si="211"/>
        <v>6.4525758311239967</v>
      </c>
      <c r="U441" s="48"/>
      <c r="V441" s="33"/>
      <c r="W441" s="33"/>
      <c r="X441" s="35">
        <f t="shared" si="214"/>
        <v>3</v>
      </c>
      <c r="Y441" s="61" t="str">
        <f t="shared" si="215"/>
        <v xml:space="preserve"> </v>
      </c>
      <c r="Z441" s="61">
        <f t="shared" si="216"/>
        <v>6.5086619038838833</v>
      </c>
      <c r="AA441" s="68"/>
      <c r="AB441" s="61">
        <f t="shared" si="212"/>
        <v>-0.8933674622771941</v>
      </c>
      <c r="AC441" s="61">
        <f t="shared" si="213"/>
        <v>-0.432</v>
      </c>
      <c r="AD441" s="61"/>
      <c r="AE441" s="84"/>
      <c r="AF441" s="61"/>
      <c r="AG441" s="44"/>
      <c r="AI441" s="47"/>
      <c r="AJ441" s="47"/>
    </row>
    <row r="442" spans="1:36" ht="14.1" customHeight="1">
      <c r="A442" s="7">
        <v>182209</v>
      </c>
      <c r="B442" s="8">
        <f t="shared" si="206"/>
        <v>1822.7083333336479</v>
      </c>
      <c r="C442" s="9">
        <v>1.416974E-2</v>
      </c>
      <c r="D442" s="9">
        <v>1.0204080000000001E-2</v>
      </c>
      <c r="E442" s="9">
        <v>3.9656600000000002E-3</v>
      </c>
      <c r="H442" s="11">
        <f t="shared" si="207"/>
        <v>2.2140700370313029</v>
      </c>
      <c r="L442" s="31">
        <f t="shared" si="203"/>
        <v>1822.7083333336479</v>
      </c>
      <c r="M442" s="30">
        <f t="shared" si="205"/>
        <v>2.2140700370313029</v>
      </c>
      <c r="P442" s="47">
        <f t="shared" si="208"/>
        <v>1887.487430033623</v>
      </c>
      <c r="Q442" s="47">
        <f t="shared" si="209"/>
        <v>1887.6053026866762</v>
      </c>
      <c r="R442" s="47">
        <f t="shared" si="204"/>
        <v>4.6391872448616844</v>
      </c>
      <c r="S442" s="47">
        <f t="shared" si="210"/>
        <v>4.7644178278422071</v>
      </c>
      <c r="T442" s="88">
        <f t="shared" si="211"/>
        <v>-2.6284550915896321</v>
      </c>
      <c r="U442" s="48"/>
      <c r="V442" s="33"/>
      <c r="W442" s="33"/>
      <c r="X442" s="35">
        <f t="shared" si="214"/>
        <v>4</v>
      </c>
      <c r="Y442" s="61" t="str">
        <f t="shared" si="215"/>
        <v xml:space="preserve"> </v>
      </c>
      <c r="Z442" s="61">
        <f t="shared" si="216"/>
        <v>6.5086619038838833</v>
      </c>
      <c r="AA442" s="68"/>
      <c r="AB442" s="61">
        <f t="shared" si="212"/>
        <v>-0.39553747743499634</v>
      </c>
      <c r="AC442" s="61">
        <f t="shared" si="213"/>
        <v>-0.432</v>
      </c>
      <c r="AD442" s="61"/>
      <c r="AE442" s="84"/>
      <c r="AF442" s="61"/>
      <c r="AG442" s="44"/>
      <c r="AI442" s="47"/>
      <c r="AJ442" s="47"/>
    </row>
    <row r="443" spans="1:36" ht="14.1" customHeight="1">
      <c r="A443" s="7">
        <v>182210</v>
      </c>
      <c r="B443" s="8">
        <f t="shared" si="206"/>
        <v>1822.7916666669812</v>
      </c>
      <c r="C443" s="9">
        <v>4.9839200000000002E-3</v>
      </c>
      <c r="D443" s="9">
        <v>0</v>
      </c>
      <c r="E443" s="9">
        <v>4.9839200000000002E-3</v>
      </c>
      <c r="H443" s="11">
        <f t="shared" si="207"/>
        <v>2.2140700370313029</v>
      </c>
      <c r="L443" s="31">
        <f t="shared" si="203"/>
        <v>1822.7916666669812</v>
      </c>
      <c r="M443" s="30">
        <f t="shared" si="205"/>
        <v>2.2140700370313029</v>
      </c>
      <c r="P443" s="47">
        <f t="shared" si="208"/>
        <v>1887.7231753397291</v>
      </c>
      <c r="Q443" s="47">
        <f t="shared" si="209"/>
        <v>1887.8410479927823</v>
      </c>
      <c r="R443" s="47">
        <f t="shared" si="204"/>
        <v>4.5466792275194843</v>
      </c>
      <c r="S443" s="47">
        <f t="shared" si="210"/>
        <v>4.7570713482887923</v>
      </c>
      <c r="T443" s="88">
        <f t="shared" si="211"/>
        <v>-4.422723675250106</v>
      </c>
      <c r="U443" s="48"/>
      <c r="V443" s="33"/>
      <c r="W443" s="33"/>
      <c r="X443" s="35">
        <f t="shared" si="214"/>
        <v>5</v>
      </c>
      <c r="Y443" s="61" t="str">
        <f t="shared" si="215"/>
        <v xml:space="preserve"> </v>
      </c>
      <c r="Z443" s="61">
        <f t="shared" si="216"/>
        <v>6.4525758311239967</v>
      </c>
      <c r="AA443" s="68"/>
      <c r="AB443" s="61">
        <f t="shared" si="212"/>
        <v>0.28736888900837781</v>
      </c>
      <c r="AC443" s="61">
        <f t="shared" si="213"/>
        <v>-0.432</v>
      </c>
      <c r="AD443" s="61"/>
      <c r="AE443" s="84"/>
      <c r="AF443" s="61"/>
      <c r="AG443" s="44"/>
      <c r="AI443" s="47"/>
      <c r="AJ443" s="47"/>
    </row>
    <row r="444" spans="1:36" ht="14.1" customHeight="1">
      <c r="A444" s="7">
        <v>182211</v>
      </c>
      <c r="B444" s="8">
        <f t="shared" si="206"/>
        <v>1822.8750000003145</v>
      </c>
      <c r="C444" s="9">
        <v>-7.0671400000000004E-3</v>
      </c>
      <c r="D444" s="9">
        <v>-1.0101010000000001E-2</v>
      </c>
      <c r="E444" s="9">
        <v>3.0338700000000001E-3</v>
      </c>
      <c r="H444" s="11">
        <f t="shared" si="207"/>
        <v>2.1917056934465493</v>
      </c>
      <c r="L444" s="31">
        <f t="shared" si="203"/>
        <v>1822.8750000003145</v>
      </c>
      <c r="M444" s="30">
        <f t="shared" si="205"/>
        <v>2.1917056934465493</v>
      </c>
      <c r="P444" s="47">
        <f t="shared" si="208"/>
        <v>1887.9589206458352</v>
      </c>
      <c r="Q444" s="47">
        <f t="shared" si="209"/>
        <v>1888.0767932988883</v>
      </c>
      <c r="R444" s="47">
        <f t="shared" si="204"/>
        <v>4.5775150410800869</v>
      </c>
      <c r="S444" s="47">
        <f t="shared" si="210"/>
        <v>4.7274551625363923</v>
      </c>
      <c r="T444" s="88">
        <f t="shared" si="211"/>
        <v>-3.171687859559924</v>
      </c>
      <c r="U444" s="48"/>
      <c r="V444" s="33"/>
      <c r="W444" s="33"/>
      <c r="X444" s="35">
        <f t="shared" si="214"/>
        <v>6</v>
      </c>
      <c r="Y444" s="61" t="str">
        <f t="shared" si="215"/>
        <v xml:space="preserve"> </v>
      </c>
      <c r="Z444" s="61">
        <f t="shared" si="216"/>
        <v>6.4525758311239967</v>
      </c>
      <c r="AA444" s="68"/>
      <c r="AB444" s="61">
        <f t="shared" si="212"/>
        <v>0.83581215853536972</v>
      </c>
      <c r="AC444" s="61">
        <f t="shared" si="213"/>
        <v>-0.432</v>
      </c>
      <c r="AD444" s="61"/>
      <c r="AE444" s="84"/>
      <c r="AF444" s="61"/>
      <c r="AG444" s="44"/>
      <c r="AI444" s="47"/>
      <c r="AJ444" s="47"/>
    </row>
    <row r="445" spans="1:36" ht="14.1" customHeight="1">
      <c r="A445" s="7">
        <v>182212</v>
      </c>
      <c r="B445" s="8">
        <f t="shared" si="206"/>
        <v>1822.9583333336477</v>
      </c>
      <c r="C445" s="9">
        <v>1.550733E-2</v>
      </c>
      <c r="D445" s="9">
        <v>1.0204080000000001E-2</v>
      </c>
      <c r="E445" s="9">
        <v>5.3032499999999998E-3</v>
      </c>
      <c r="H445" s="11">
        <f t="shared" si="207"/>
        <v>2.2140700336789334</v>
      </c>
      <c r="L445" s="31">
        <f t="shared" si="203"/>
        <v>1822.9583333336477</v>
      </c>
      <c r="M445" s="30">
        <f t="shared" si="205"/>
        <v>2.2140700336789334</v>
      </c>
      <c r="P445" s="47">
        <f t="shared" si="208"/>
        <v>1888.1946659519413</v>
      </c>
      <c r="Q445" s="47">
        <f t="shared" si="209"/>
        <v>1888.3125386049944</v>
      </c>
      <c r="R445" s="47">
        <f t="shared" si="204"/>
        <v>4.4293475453210265</v>
      </c>
      <c r="S445" s="47">
        <f t="shared" si="210"/>
        <v>4.7066077039337992</v>
      </c>
      <c r="T445" s="88">
        <f t="shared" si="211"/>
        <v>-5.8908703689291464</v>
      </c>
      <c r="U445" s="48"/>
      <c r="V445" s="33"/>
      <c r="W445" s="33"/>
      <c r="X445" s="35">
        <f t="shared" si="214"/>
        <v>7</v>
      </c>
      <c r="Y445" s="61" t="str">
        <f t="shared" si="215"/>
        <v xml:space="preserve"> </v>
      </c>
      <c r="Z445" s="61">
        <f t="shared" si="216"/>
        <v>1.222822155954284</v>
      </c>
      <c r="AA445" s="68"/>
      <c r="AB445" s="61">
        <f t="shared" si="212"/>
        <v>0.99316963006618042</v>
      </c>
      <c r="AC445" s="61">
        <f t="shared" si="213"/>
        <v>-0.432</v>
      </c>
      <c r="AD445" s="61"/>
      <c r="AE445" s="84"/>
      <c r="AF445" s="61"/>
      <c r="AG445" s="44"/>
      <c r="AI445" s="47"/>
      <c r="AJ445" s="47"/>
    </row>
    <row r="446" spans="1:36" ht="14.1" customHeight="1">
      <c r="A446" s="7">
        <v>182301</v>
      </c>
      <c r="B446" s="8">
        <f t="shared" si="206"/>
        <v>1823.041666666981</v>
      </c>
      <c r="C446" s="9">
        <v>-2.5090379999999999E-2</v>
      </c>
      <c r="D446" s="9">
        <v>-3.0303030000000002E-2</v>
      </c>
      <c r="E446" s="9">
        <v>5.2126500000000001E-3</v>
      </c>
      <c r="H446" s="11">
        <f t="shared" si="207"/>
        <v>2.1469770030262598</v>
      </c>
      <c r="L446" s="31">
        <f t="shared" si="203"/>
        <v>1823.041666666981</v>
      </c>
      <c r="M446" s="30">
        <f t="shared" si="205"/>
        <v>2.1469770030262598</v>
      </c>
      <c r="P446" s="47">
        <f t="shared" si="208"/>
        <v>1888.4304112580473</v>
      </c>
      <c r="Q446" s="47">
        <f t="shared" si="209"/>
        <v>1888.5482839111005</v>
      </c>
      <c r="R446" s="47">
        <f t="shared" si="204"/>
        <v>4.6449368690669326</v>
      </c>
      <c r="S446" s="47">
        <f t="shared" si="210"/>
        <v>4.6964162240641576</v>
      </c>
      <c r="T446" s="88">
        <f t="shared" si="211"/>
        <v>-1.0961412392165748</v>
      </c>
      <c r="U446" s="48"/>
      <c r="V446" s="33"/>
      <c r="W446" s="33"/>
      <c r="X446" s="35">
        <f t="shared" si="214"/>
        <v>8</v>
      </c>
      <c r="Y446" s="61" t="str">
        <f t="shared" si="215"/>
        <v xml:space="preserve"> </v>
      </c>
      <c r="Z446" s="61">
        <f t="shared" si="216"/>
        <v>1.222822155954284</v>
      </c>
      <c r="AA446" s="68"/>
      <c r="AB446" s="61">
        <f t="shared" si="212"/>
        <v>0.68581199383814806</v>
      </c>
      <c r="AC446" s="61">
        <f t="shared" si="213"/>
        <v>-0.432</v>
      </c>
      <c r="AD446" s="61"/>
      <c r="AE446" s="84"/>
      <c r="AF446" s="61"/>
      <c r="AG446" s="44"/>
      <c r="AI446" s="47"/>
      <c r="AJ446" s="47"/>
    </row>
    <row r="447" spans="1:36" ht="14.1" customHeight="1">
      <c r="A447" s="7">
        <v>182302</v>
      </c>
      <c r="B447" s="8">
        <f t="shared" si="206"/>
        <v>1823.1250000003142</v>
      </c>
      <c r="C447" s="9">
        <v>1.371322E-2</v>
      </c>
      <c r="D447" s="9">
        <v>1.0416669999999999E-2</v>
      </c>
      <c r="E447" s="9">
        <v>3.29656E-3</v>
      </c>
      <c r="H447" s="11">
        <f t="shared" si="207"/>
        <v>2.1693413539643736</v>
      </c>
      <c r="L447" s="31">
        <f t="shared" si="203"/>
        <v>1823.1250000003142</v>
      </c>
      <c r="M447" s="30">
        <f t="shared" si="205"/>
        <v>2.1693413539643736</v>
      </c>
      <c r="P447" s="47">
        <f t="shared" si="208"/>
        <v>1888.6661565641534</v>
      </c>
      <c r="Q447" s="47">
        <f t="shared" si="209"/>
        <v>1888.7840292172066</v>
      </c>
      <c r="R447" s="47">
        <f t="shared" si="204"/>
        <v>4.8116563829323242</v>
      </c>
      <c r="S447" s="47">
        <f t="shared" si="210"/>
        <v>4.7535291749907858</v>
      </c>
      <c r="T447" s="88">
        <f t="shared" si="211"/>
        <v>1.222822155954284</v>
      </c>
      <c r="U447" s="48"/>
      <c r="V447" s="33"/>
      <c r="W447" s="33"/>
      <c r="X447" s="35">
        <f t="shared" si="214"/>
        <v>9</v>
      </c>
      <c r="Y447" s="61">
        <f t="shared" si="215"/>
        <v>1.222822155954284</v>
      </c>
      <c r="Z447" s="61">
        <f t="shared" si="216"/>
        <v>1.222822155954284</v>
      </c>
      <c r="AA447" s="68"/>
      <c r="AB447" s="61">
        <f t="shared" si="212"/>
        <v>5.7555303741889691E-2</v>
      </c>
      <c r="AC447" s="61">
        <f t="shared" si="213"/>
        <v>-0.432</v>
      </c>
      <c r="AD447" s="61"/>
      <c r="AE447" s="84"/>
      <c r="AF447" s="61"/>
      <c r="AG447" s="44"/>
      <c r="AI447" s="47"/>
      <c r="AJ447" s="47"/>
    </row>
    <row r="448" spans="1:36" ht="14.1" customHeight="1">
      <c r="A448" s="7">
        <v>182303</v>
      </c>
      <c r="B448" s="8">
        <f t="shared" si="206"/>
        <v>1823.2083333336475</v>
      </c>
      <c r="C448" s="9">
        <v>-6.15512E-3</v>
      </c>
      <c r="D448" s="9">
        <v>-1.0309280000000001E-2</v>
      </c>
      <c r="E448" s="9">
        <v>4.1541599999999996E-3</v>
      </c>
      <c r="H448" s="11">
        <f t="shared" si="207"/>
        <v>2.1469770065307756</v>
      </c>
      <c r="L448" s="31">
        <f t="shared" si="203"/>
        <v>1823.2083333336475</v>
      </c>
      <c r="M448" s="30">
        <f t="shared" si="205"/>
        <v>2.1469770065307756</v>
      </c>
      <c r="P448" s="47">
        <f t="shared" si="208"/>
        <v>1888.9019018702595</v>
      </c>
      <c r="Q448" s="47">
        <f t="shared" si="209"/>
        <v>1889.0197745233127</v>
      </c>
      <c r="R448" s="47">
        <f t="shared" si="204"/>
        <v>4.8516397473477539</v>
      </c>
      <c r="S448" s="47">
        <f t="shared" si="210"/>
        <v>4.818394946540689</v>
      </c>
      <c r="T448" s="88">
        <f t="shared" si="211"/>
        <v>0.68995591220541996</v>
      </c>
      <c r="U448" s="48"/>
      <c r="V448" s="33"/>
      <c r="W448" s="33"/>
      <c r="X448" s="35">
        <f t="shared" si="214"/>
        <v>1</v>
      </c>
      <c r="Y448" s="61" t="str">
        <f t="shared" si="215"/>
        <v xml:space="preserve"> </v>
      </c>
      <c r="Z448" s="61">
        <f t="shared" si="216"/>
        <v>2.0927158332105789</v>
      </c>
      <c r="AA448" s="68"/>
      <c r="AB448" s="61">
        <f t="shared" si="212"/>
        <v>-0.59763215263106095</v>
      </c>
      <c r="AC448" s="61">
        <f t="shared" si="213"/>
        <v>-0.432</v>
      </c>
      <c r="AD448" s="61"/>
      <c r="AE448" s="84"/>
      <c r="AF448" s="61"/>
      <c r="AG448" s="44"/>
      <c r="AI448" s="47"/>
      <c r="AJ448" s="47"/>
    </row>
    <row r="449" spans="1:36" ht="14.1" customHeight="1">
      <c r="A449" s="7">
        <v>182304</v>
      </c>
      <c r="B449" s="8">
        <f t="shared" si="206"/>
        <v>1823.2916666669807</v>
      </c>
      <c r="C449" s="9">
        <v>4.6385599999999999E-3</v>
      </c>
      <c r="D449" s="9">
        <v>0</v>
      </c>
      <c r="E449" s="9">
        <v>4.6385599999999999E-3</v>
      </c>
      <c r="H449" s="11">
        <f t="shared" si="207"/>
        <v>2.1469770065307756</v>
      </c>
      <c r="L449" s="31">
        <f t="shared" si="203"/>
        <v>1823.2916666669807</v>
      </c>
      <c r="M449" s="30">
        <f t="shared" si="205"/>
        <v>2.1469770065307756</v>
      </c>
      <c r="P449" s="47">
        <f t="shared" si="208"/>
        <v>1889.1376471763656</v>
      </c>
      <c r="Q449" s="47">
        <f t="shared" si="209"/>
        <v>1889.2555198294187</v>
      </c>
      <c r="R449" s="47">
        <f t="shared" si="204"/>
        <v>4.7789961966845738</v>
      </c>
      <c r="S449" s="47">
        <f t="shared" si="210"/>
        <v>4.8823895501277894</v>
      </c>
      <c r="T449" s="88">
        <f t="shared" si="211"/>
        <v>-2.1176793121824855</v>
      </c>
      <c r="U449" s="48"/>
      <c r="V449" s="33"/>
      <c r="W449" s="33"/>
      <c r="X449" s="35">
        <f t="shared" si="214"/>
        <v>2</v>
      </c>
      <c r="Y449" s="61" t="str">
        <f t="shared" si="215"/>
        <v xml:space="preserve"> </v>
      </c>
      <c r="Z449" s="61">
        <f t="shared" si="216"/>
        <v>2.1807478625199161</v>
      </c>
      <c r="AA449" s="68"/>
      <c r="AB449" s="61">
        <f t="shared" si="212"/>
        <v>-0.97318088284647231</v>
      </c>
      <c r="AC449" s="61">
        <f t="shared" si="213"/>
        <v>-0.432</v>
      </c>
      <c r="AD449" s="61"/>
      <c r="AE449" s="84"/>
      <c r="AF449" s="61"/>
      <c r="AG449" s="44"/>
      <c r="AI449" s="47"/>
      <c r="AJ449" s="47"/>
    </row>
    <row r="450" spans="1:36" ht="14.1" customHeight="1">
      <c r="A450" s="7">
        <v>182305</v>
      </c>
      <c r="B450" s="8">
        <f t="shared" si="206"/>
        <v>1823.375000000314</v>
      </c>
      <c r="C450" s="9">
        <v>3.2197900000000002E-3</v>
      </c>
      <c r="D450" s="9">
        <v>0</v>
      </c>
      <c r="E450" s="9">
        <v>3.2197900000000002E-3</v>
      </c>
      <c r="H450" s="11">
        <f t="shared" si="207"/>
        <v>2.1469770065307756</v>
      </c>
      <c r="L450" s="31">
        <f t="shared" ref="L450:L513" si="217">B450</f>
        <v>1823.375000000314</v>
      </c>
      <c r="M450" s="30">
        <f t="shared" si="205"/>
        <v>2.1469770065307756</v>
      </c>
      <c r="P450" s="47">
        <f t="shared" si="208"/>
        <v>1889.3733924824717</v>
      </c>
      <c r="Q450" s="47">
        <f t="shared" si="209"/>
        <v>1889.4912651355248</v>
      </c>
      <c r="R450" s="47">
        <f t="shared" ref="R450:R513" si="218">AVERAGEIFS(StkIndex,Year,"&gt;"&amp;P450,Year,"&lt;="&amp;P451)</f>
        <v>4.9877877617635535</v>
      </c>
      <c r="S450" s="47">
        <f t="shared" si="210"/>
        <v>4.9905177192142061</v>
      </c>
      <c r="T450" s="88">
        <f t="shared" si="211"/>
        <v>-5.4702890646829427E-2</v>
      </c>
      <c r="U450" s="48"/>
      <c r="V450" s="33"/>
      <c r="W450" s="33"/>
      <c r="X450" s="35">
        <f t="shared" si="214"/>
        <v>3</v>
      </c>
      <c r="Y450" s="61" t="str">
        <f t="shared" si="215"/>
        <v xml:space="preserve"> </v>
      </c>
      <c r="Z450" s="61">
        <f t="shared" si="216"/>
        <v>3.1649212659675019</v>
      </c>
      <c r="AA450" s="68"/>
      <c r="AB450" s="61">
        <f t="shared" si="212"/>
        <v>-0.89336746227728048</v>
      </c>
      <c r="AC450" s="61">
        <f t="shared" si="213"/>
        <v>-0.432</v>
      </c>
      <c r="AD450" s="61"/>
      <c r="AE450" s="84"/>
      <c r="AF450" s="61"/>
      <c r="AG450" s="44"/>
      <c r="AI450" s="47"/>
      <c r="AJ450" s="47"/>
    </row>
    <row r="451" spans="1:36" ht="14.1" customHeight="1">
      <c r="A451" s="7">
        <v>182306</v>
      </c>
      <c r="B451" s="8">
        <f t="shared" si="206"/>
        <v>1823.4583333336473</v>
      </c>
      <c r="C451" s="9">
        <v>4.7946999999999998E-3</v>
      </c>
      <c r="D451" s="9">
        <v>0</v>
      </c>
      <c r="E451" s="9">
        <v>4.7946999999999998E-3</v>
      </c>
      <c r="H451" s="11">
        <f t="shared" si="207"/>
        <v>2.1469770065307756</v>
      </c>
      <c r="L451" s="31">
        <f t="shared" si="217"/>
        <v>1823.4583333336473</v>
      </c>
      <c r="M451" s="30">
        <f t="shared" ref="M451:M514" si="219">H451</f>
        <v>2.1469770065307756</v>
      </c>
      <c r="P451" s="47">
        <f t="shared" si="208"/>
        <v>1889.6091377885778</v>
      </c>
      <c r="Q451" s="47">
        <f t="shared" si="209"/>
        <v>1889.7270104416309</v>
      </c>
      <c r="R451" s="47">
        <f t="shared" si="218"/>
        <v>5.1532038032013432</v>
      </c>
      <c r="S451" s="47">
        <f t="shared" si="210"/>
        <v>5.0475724552378054</v>
      </c>
      <c r="T451" s="88">
        <f t="shared" si="211"/>
        <v>2.0927158332105789</v>
      </c>
      <c r="U451" s="48"/>
      <c r="V451" s="33"/>
      <c r="W451" s="33"/>
      <c r="X451" s="35">
        <f t="shared" si="214"/>
        <v>4</v>
      </c>
      <c r="Y451" s="61" t="str">
        <f t="shared" si="215"/>
        <v xml:space="preserve"> </v>
      </c>
      <c r="Z451" s="61">
        <f t="shared" si="216"/>
        <v>8.3120346213105165</v>
      </c>
      <c r="AA451" s="68"/>
      <c r="AB451" s="61">
        <f t="shared" si="212"/>
        <v>-0.39553747743517276</v>
      </c>
      <c r="AC451" s="61">
        <f t="shared" si="213"/>
        <v>-0.432</v>
      </c>
      <c r="AD451" s="61"/>
      <c r="AE451" s="84"/>
      <c r="AF451" s="61"/>
      <c r="AG451" s="44"/>
      <c r="AI451" s="47"/>
      <c r="AJ451" s="47"/>
    </row>
    <row r="452" spans="1:36" ht="14.1" customHeight="1">
      <c r="A452" s="7">
        <v>182307</v>
      </c>
      <c r="B452" s="8">
        <f t="shared" ref="B452:B515" si="220">B451+(1/12)</f>
        <v>1823.5416666669805</v>
      </c>
      <c r="C452" s="9">
        <v>5.3351700000000002E-3</v>
      </c>
      <c r="D452" s="9">
        <v>0</v>
      </c>
      <c r="E452" s="9">
        <v>5.3351700000000002E-3</v>
      </c>
      <c r="H452" s="11">
        <f t="shared" ref="H452:H515" si="221">H451+(H451*D452)</f>
        <v>2.1469770065307756</v>
      </c>
      <c r="L452" s="31">
        <f t="shared" si="217"/>
        <v>1823.5416666669805</v>
      </c>
      <c r="M452" s="30">
        <f t="shared" si="219"/>
        <v>2.1469770065307756</v>
      </c>
      <c r="P452" s="47">
        <f t="shared" ref="P452:P515" si="222">P451+0.235745306106089</f>
        <v>1889.8448830946838</v>
      </c>
      <c r="Q452" s="47">
        <f t="shared" ref="Q452:Q515" si="223">Q451+0.235745306106089</f>
        <v>1889.962755747737</v>
      </c>
      <c r="R452" s="47">
        <f t="shared" si="218"/>
        <v>5.13047117146861</v>
      </c>
      <c r="S452" s="47">
        <f t="shared" si="210"/>
        <v>5.0209763373149832</v>
      </c>
      <c r="T452" s="88">
        <f t="shared" si="211"/>
        <v>2.1807478625199161</v>
      </c>
      <c r="U452" s="48"/>
      <c r="V452" s="33"/>
      <c r="W452" s="33"/>
      <c r="X452" s="35">
        <f t="shared" si="214"/>
        <v>5</v>
      </c>
      <c r="Y452" s="61" t="str">
        <f t="shared" si="215"/>
        <v xml:space="preserve"> </v>
      </c>
      <c r="Z452" s="61">
        <f t="shared" si="216"/>
        <v>8.3120346213105165</v>
      </c>
      <c r="AA452" s="68"/>
      <c r="AB452" s="61">
        <f t="shared" si="212"/>
        <v>0.28736888900824825</v>
      </c>
      <c r="AC452" s="61">
        <f t="shared" si="213"/>
        <v>-0.432</v>
      </c>
      <c r="AD452" s="61"/>
      <c r="AE452" s="84"/>
      <c r="AF452" s="61"/>
      <c r="AG452" s="44"/>
      <c r="AI452" s="47"/>
      <c r="AJ452" s="47"/>
    </row>
    <row r="453" spans="1:36" ht="14.1" customHeight="1">
      <c r="A453" s="7">
        <v>182308</v>
      </c>
      <c r="B453" s="8">
        <f t="shared" si="220"/>
        <v>1823.6250000003138</v>
      </c>
      <c r="C453" s="9">
        <v>1.360507E-2</v>
      </c>
      <c r="D453" s="9">
        <v>1.0416669999999999E-2</v>
      </c>
      <c r="E453" s="9">
        <v>3.18841E-3</v>
      </c>
      <c r="H453" s="11">
        <f t="shared" si="221"/>
        <v>2.1693413575053944</v>
      </c>
      <c r="L453" s="31">
        <f t="shared" si="217"/>
        <v>1823.6250000003138</v>
      </c>
      <c r="M453" s="30">
        <f t="shared" si="219"/>
        <v>2.1693413575053944</v>
      </c>
      <c r="P453" s="47">
        <f t="shared" si="222"/>
        <v>1890.0806284007899</v>
      </c>
      <c r="Q453" s="47">
        <f t="shared" si="223"/>
        <v>1890.1985010538431</v>
      </c>
      <c r="R453" s="47">
        <f t="shared" si="218"/>
        <v>5.1534664733639888</v>
      </c>
      <c r="S453" s="47">
        <f t="shared" si="210"/>
        <v>4.995367039614111</v>
      </c>
      <c r="T453" s="88">
        <f t="shared" si="211"/>
        <v>3.1649212659675019</v>
      </c>
      <c r="U453" s="48"/>
      <c r="V453" s="33"/>
      <c r="W453" s="33"/>
      <c r="X453" s="35">
        <f t="shared" si="214"/>
        <v>6</v>
      </c>
      <c r="Y453" s="61" t="str">
        <f t="shared" si="215"/>
        <v xml:space="preserve"> </v>
      </c>
      <c r="Z453" s="61">
        <f t="shared" si="216"/>
        <v>8.3120346213105165</v>
      </c>
      <c r="AA453" s="68"/>
      <c r="AB453" s="61">
        <f t="shared" si="212"/>
        <v>0.83581215853526425</v>
      </c>
      <c r="AC453" s="61">
        <f t="shared" si="213"/>
        <v>-0.432</v>
      </c>
      <c r="AD453" s="61"/>
      <c r="AE453" s="84"/>
      <c r="AF453" s="61"/>
      <c r="AG453" s="44"/>
      <c r="AI453" s="47"/>
      <c r="AJ453" s="47"/>
    </row>
    <row r="454" spans="1:36" ht="14.1" customHeight="1">
      <c r="A454" s="7">
        <v>182309</v>
      </c>
      <c r="B454" s="8">
        <f t="shared" si="220"/>
        <v>1823.708333333647</v>
      </c>
      <c r="C454" s="9">
        <v>1.4247839999999999E-2</v>
      </c>
      <c r="D454" s="9">
        <v>1.0309280000000001E-2</v>
      </c>
      <c r="E454" s="9">
        <v>3.9385599999999998E-3</v>
      </c>
      <c r="H454" s="11">
        <f t="shared" si="221"/>
        <v>2.1917057049754978</v>
      </c>
      <c r="L454" s="31">
        <f t="shared" si="217"/>
        <v>1823.708333333647</v>
      </c>
      <c r="M454" s="30">
        <f t="shared" si="219"/>
        <v>2.1917057049754978</v>
      </c>
      <c r="P454" s="47">
        <f t="shared" si="222"/>
        <v>1890.316373706896</v>
      </c>
      <c r="Q454" s="47">
        <f t="shared" si="223"/>
        <v>1890.4342463599492</v>
      </c>
      <c r="R454" s="47">
        <f t="shared" si="218"/>
        <v>5.4025010670987683</v>
      </c>
      <c r="S454" s="47">
        <f t="shared" si="210"/>
        <v>4.9879047014373228</v>
      </c>
      <c r="T454" s="88">
        <f t="shared" si="211"/>
        <v>8.3120346213105165</v>
      </c>
      <c r="U454" s="48"/>
      <c r="V454" s="33"/>
      <c r="W454" s="33"/>
      <c r="X454" s="35">
        <f t="shared" si="214"/>
        <v>7</v>
      </c>
      <c r="Y454" s="61">
        <f t="shared" si="215"/>
        <v>8.3120346213105165</v>
      </c>
      <c r="Z454" s="61">
        <f t="shared" si="216"/>
        <v>8.3120346213105165</v>
      </c>
      <c r="AA454" s="68"/>
      <c r="AB454" s="61">
        <f t="shared" si="212"/>
        <v>0.99316963006620285</v>
      </c>
      <c r="AC454" s="61">
        <f t="shared" si="213"/>
        <v>-0.432</v>
      </c>
      <c r="AD454" s="61"/>
      <c r="AE454" s="84"/>
      <c r="AF454" s="61"/>
      <c r="AG454" s="44"/>
      <c r="AI454" s="47"/>
      <c r="AJ454" s="47"/>
    </row>
    <row r="455" spans="1:36" ht="14.1" customHeight="1">
      <c r="A455" s="7">
        <v>182310</v>
      </c>
      <c r="B455" s="8">
        <f t="shared" si="220"/>
        <v>1823.7916666669803</v>
      </c>
      <c r="C455" s="9">
        <v>1.496133E-2</v>
      </c>
      <c r="D455" s="9">
        <v>1.0204080000000001E-2</v>
      </c>
      <c r="E455" s="9">
        <v>4.7572500000000002E-3</v>
      </c>
      <c r="H455" s="11">
        <f t="shared" si="221"/>
        <v>2.2140700453255242</v>
      </c>
      <c r="L455" s="31">
        <f t="shared" si="217"/>
        <v>1823.7916666669803</v>
      </c>
      <c r="M455" s="30">
        <f t="shared" si="219"/>
        <v>2.2140700453255242</v>
      </c>
      <c r="P455" s="47">
        <f t="shared" si="222"/>
        <v>1890.5521190130021</v>
      </c>
      <c r="Q455" s="47">
        <f t="shared" si="223"/>
        <v>1890.6699916660552</v>
      </c>
      <c r="R455" s="47">
        <f t="shared" si="218"/>
        <v>5.1584294932793364</v>
      </c>
      <c r="S455" s="47">
        <f t="shared" ref="S455:S518" si="224">AVERAGE(R451:R459)</f>
        <v>4.9674343046366722</v>
      </c>
      <c r="T455" s="88">
        <f t="shared" ref="T455:T518" si="225">100*((R455/S455)-1)</f>
        <v>3.8449464437684933</v>
      </c>
      <c r="U455" s="48"/>
      <c r="V455" s="33"/>
      <c r="W455" s="33"/>
      <c r="X455" s="35">
        <f t="shared" si="214"/>
        <v>8</v>
      </c>
      <c r="Y455" s="61" t="str">
        <f t="shared" si="215"/>
        <v xml:space="preserve"> </v>
      </c>
      <c r="Z455" s="61">
        <f t="shared" si="216"/>
        <v>8.3120346213105165</v>
      </c>
      <c r="AA455" s="68"/>
      <c r="AB455" s="61">
        <f t="shared" si="212"/>
        <v>0.68581199383828784</v>
      </c>
      <c r="AC455" s="61">
        <f t="shared" si="213"/>
        <v>-0.432</v>
      </c>
      <c r="AD455" s="61"/>
      <c r="AE455" s="84"/>
      <c r="AF455" s="61"/>
      <c r="AG455" s="44"/>
      <c r="AI455" s="47"/>
      <c r="AJ455" s="47"/>
    </row>
    <row r="456" spans="1:36" ht="14.1" customHeight="1">
      <c r="A456" s="7">
        <v>182311</v>
      </c>
      <c r="B456" s="8">
        <f t="shared" si="220"/>
        <v>1823.8750000003135</v>
      </c>
      <c r="C456" s="9">
        <v>-7.1581700000000002E-3</v>
      </c>
      <c r="D456" s="9">
        <v>-1.0101010000000001E-2</v>
      </c>
      <c r="E456" s="9">
        <v>2.94284E-3</v>
      </c>
      <c r="H456" s="11">
        <f t="shared" si="221"/>
        <v>2.1917057016569905</v>
      </c>
      <c r="L456" s="31">
        <f t="shared" si="217"/>
        <v>1823.8750000003135</v>
      </c>
      <c r="M456" s="30">
        <f t="shared" si="219"/>
        <v>2.1917057016569905</v>
      </c>
      <c r="P456" s="47">
        <f t="shared" si="222"/>
        <v>1890.7878643191082</v>
      </c>
      <c r="Q456" s="47">
        <f t="shared" si="223"/>
        <v>1890.9057369721613</v>
      </c>
      <c r="R456" s="47">
        <f t="shared" si="218"/>
        <v>4.5722913216269268</v>
      </c>
      <c r="S456" s="47">
        <f t="shared" si="224"/>
        <v>4.9586940718926593</v>
      </c>
      <c r="T456" s="88">
        <f t="shared" si="225"/>
        <v>-7.792429713621118</v>
      </c>
      <c r="U456" s="48"/>
      <c r="V456" s="33"/>
      <c r="W456" s="33"/>
      <c r="X456" s="35">
        <f t="shared" si="214"/>
        <v>9</v>
      </c>
      <c r="Y456" s="61" t="str">
        <f t="shared" si="215"/>
        <v xml:space="preserve"> </v>
      </c>
      <c r="Z456" s="61">
        <f t="shared" si="216"/>
        <v>8.3120346213105165</v>
      </c>
      <c r="AA456" s="68"/>
      <c r="AB456" s="61">
        <f t="shared" si="212"/>
        <v>5.7555303742081461E-2</v>
      </c>
      <c r="AC456" s="61">
        <f t="shared" si="213"/>
        <v>-0.432</v>
      </c>
      <c r="AD456" s="61"/>
      <c r="AE456" s="84"/>
      <c r="AF456" s="61"/>
      <c r="AG456" s="44"/>
      <c r="AI456" s="47"/>
      <c r="AJ456" s="47"/>
    </row>
    <row r="457" spans="1:36" ht="14.1" customHeight="1">
      <c r="A457" s="7">
        <v>182312</v>
      </c>
      <c r="B457" s="8">
        <f t="shared" si="220"/>
        <v>1823.9583333336468</v>
      </c>
      <c r="C457" s="9">
        <v>1.545332E-2</v>
      </c>
      <c r="D457" s="9">
        <v>1.0204080000000001E-2</v>
      </c>
      <c r="E457" s="9">
        <v>5.2492299999999997E-3</v>
      </c>
      <c r="H457" s="11">
        <f t="shared" si="221"/>
        <v>2.2140700419731547</v>
      </c>
      <c r="L457" s="31">
        <f t="shared" si="217"/>
        <v>1823.9583333336468</v>
      </c>
      <c r="M457" s="30">
        <f t="shared" si="219"/>
        <v>2.2140700419731547</v>
      </c>
      <c r="P457" s="47">
        <f t="shared" si="222"/>
        <v>1891.0236096252142</v>
      </c>
      <c r="Q457" s="47">
        <f t="shared" si="223"/>
        <v>1891.1414822782674</v>
      </c>
      <c r="R457" s="47">
        <f t="shared" si="218"/>
        <v>4.6211560680398929</v>
      </c>
      <c r="S457" s="47">
        <f t="shared" si="224"/>
        <v>4.9722094575784146</v>
      </c>
      <c r="T457" s="88">
        <f t="shared" si="225"/>
        <v>-7.0603097583401659</v>
      </c>
      <c r="U457" s="48"/>
      <c r="V457" s="33"/>
      <c r="W457" s="33"/>
      <c r="X457" s="35">
        <f t="shared" si="214"/>
        <v>1</v>
      </c>
      <c r="Y457" s="61" t="str">
        <f t="shared" si="215"/>
        <v xml:space="preserve"> </v>
      </c>
      <c r="Z457" s="61">
        <f t="shared" si="216"/>
        <v>8.3120346213105165</v>
      </c>
      <c r="AA457" s="68"/>
      <c r="AB457" s="61">
        <f t="shared" si="212"/>
        <v>-0.59763215263095248</v>
      </c>
      <c r="AC457" s="61">
        <f t="shared" si="213"/>
        <v>-0.432</v>
      </c>
      <c r="AD457" s="61"/>
      <c r="AE457" s="84"/>
      <c r="AF457" s="61"/>
      <c r="AG457" s="44"/>
      <c r="AI457" s="47"/>
      <c r="AJ457" s="47"/>
    </row>
    <row r="458" spans="1:36" ht="14.1" customHeight="1">
      <c r="A458" s="7">
        <v>182401</v>
      </c>
      <c r="B458" s="8">
        <f t="shared" si="220"/>
        <v>1824.0416666669801</v>
      </c>
      <c r="C458" s="9">
        <v>5.1056799999999996E-3</v>
      </c>
      <c r="D458" s="9">
        <v>0</v>
      </c>
      <c r="E458" s="9">
        <v>5.1056799999999996E-3</v>
      </c>
      <c r="H458" s="11">
        <f t="shared" si="221"/>
        <v>2.2140700419731547</v>
      </c>
      <c r="L458" s="31">
        <f t="shared" si="217"/>
        <v>1824.0416666669801</v>
      </c>
      <c r="M458" s="30">
        <f t="shared" si="219"/>
        <v>2.2140700419731547</v>
      </c>
      <c r="P458" s="47">
        <f t="shared" si="222"/>
        <v>1891.2593549313203</v>
      </c>
      <c r="Q458" s="47">
        <f t="shared" si="223"/>
        <v>1891.3772275843735</v>
      </c>
      <c r="R458" s="47">
        <f t="shared" si="218"/>
        <v>4.711835153093487</v>
      </c>
      <c r="S458" s="47">
        <f t="shared" si="224"/>
        <v>4.9744736801607115</v>
      </c>
      <c r="T458" s="88">
        <f t="shared" si="225"/>
        <v>-5.2797249307938721</v>
      </c>
      <c r="U458" s="48"/>
      <c r="V458" s="33"/>
      <c r="W458" s="33"/>
      <c r="X458" s="35">
        <f t="shared" si="214"/>
        <v>2</v>
      </c>
      <c r="Y458" s="61" t="str">
        <f t="shared" si="215"/>
        <v xml:space="preserve"> </v>
      </c>
      <c r="Z458" s="61">
        <f t="shared" si="216"/>
        <v>6.202339559179304</v>
      </c>
      <c r="AA458" s="68"/>
      <c r="AB458" s="61">
        <f t="shared" ref="AB458:AB521" si="226" xml:space="preserve"> SIN((2*PI()*(Q458-2000+AC458)/2.1217077549548) + 0.707378034)</f>
        <v>-0.97318088284642812</v>
      </c>
      <c r="AC458" s="61">
        <f t="shared" ref="AC458:AC521" si="227">AC457</f>
        <v>-0.432</v>
      </c>
      <c r="AD458" s="61"/>
      <c r="AE458" s="84"/>
      <c r="AF458" s="61"/>
      <c r="AG458" s="44"/>
      <c r="AI458" s="47"/>
      <c r="AJ458" s="47"/>
    </row>
    <row r="459" spans="1:36" ht="14.1" customHeight="1">
      <c r="A459" s="7">
        <v>182402</v>
      </c>
      <c r="B459" s="8">
        <f t="shared" si="220"/>
        <v>1824.1250000003133</v>
      </c>
      <c r="C459" s="9">
        <v>2.34345E-2</v>
      </c>
      <c r="D459" s="9">
        <v>2.0202020000000001E-2</v>
      </c>
      <c r="E459" s="9">
        <v>3.2324799999999998E-3</v>
      </c>
      <c r="H459" s="11">
        <f t="shared" si="221"/>
        <v>2.2587987292424971</v>
      </c>
      <c r="L459" s="31">
        <f t="shared" si="217"/>
        <v>1824.1250000003133</v>
      </c>
      <c r="M459" s="30">
        <f t="shared" si="219"/>
        <v>2.2587987292424971</v>
      </c>
      <c r="P459" s="47">
        <f t="shared" si="222"/>
        <v>1891.4951002374264</v>
      </c>
      <c r="Q459" s="47">
        <f t="shared" si="223"/>
        <v>1891.6129728904796</v>
      </c>
      <c r="R459" s="47">
        <f t="shared" si="218"/>
        <v>4.803554190557688</v>
      </c>
      <c r="S459" s="47">
        <f t="shared" si="224"/>
        <v>4.9420409160278167</v>
      </c>
      <c r="T459" s="88">
        <f t="shared" si="225"/>
        <v>-2.8022172989502048</v>
      </c>
      <c r="U459" s="48"/>
      <c r="V459" s="33"/>
      <c r="W459" s="33"/>
      <c r="X459" s="35">
        <f t="shared" si="214"/>
        <v>3</v>
      </c>
      <c r="Y459" s="61" t="str">
        <f t="shared" si="215"/>
        <v xml:space="preserve"> </v>
      </c>
      <c r="Z459" s="61">
        <f t="shared" si="216"/>
        <v>6.202339559179304</v>
      </c>
      <c r="AA459" s="68"/>
      <c r="AB459" s="61">
        <f t="shared" si="226"/>
        <v>-0.89336746227734121</v>
      </c>
      <c r="AC459" s="61">
        <f t="shared" si="227"/>
        <v>-0.432</v>
      </c>
      <c r="AD459" s="61"/>
      <c r="AE459" s="84"/>
      <c r="AF459" s="61"/>
      <c r="AG459" s="44"/>
      <c r="AI459" s="47"/>
      <c r="AJ459" s="47"/>
    </row>
    <row r="460" spans="1:36" ht="14.1" customHeight="1">
      <c r="A460" s="7">
        <v>182403</v>
      </c>
      <c r="B460" s="8">
        <f t="shared" si="220"/>
        <v>1824.2083333336466</v>
      </c>
      <c r="C460" s="9">
        <v>1.3873079999999999E-2</v>
      </c>
      <c r="D460" s="9">
        <v>9.9009900000000001E-3</v>
      </c>
      <c r="E460" s="9">
        <v>3.9720900000000002E-3</v>
      </c>
      <c r="H460" s="11">
        <f t="shared" si="221"/>
        <v>2.2811630728727397</v>
      </c>
      <c r="L460" s="31">
        <f t="shared" si="217"/>
        <v>1824.2083333336466</v>
      </c>
      <c r="M460" s="30">
        <f t="shared" si="219"/>
        <v>2.2811630728727397</v>
      </c>
      <c r="P460" s="47">
        <f t="shared" si="222"/>
        <v>1891.7308455435325</v>
      </c>
      <c r="Q460" s="47">
        <f t="shared" si="223"/>
        <v>1891.8487181965857</v>
      </c>
      <c r="R460" s="47">
        <f t="shared" si="218"/>
        <v>5.0745417085052287</v>
      </c>
      <c r="S460" s="47">
        <f t="shared" si="224"/>
        <v>4.9183189434354695</v>
      </c>
      <c r="T460" s="88">
        <f t="shared" si="225"/>
        <v>3.1763447402749501</v>
      </c>
      <c r="U460" s="48"/>
      <c r="V460" s="33"/>
      <c r="W460" s="33"/>
      <c r="X460" s="35">
        <f t="shared" si="214"/>
        <v>4</v>
      </c>
      <c r="Y460" s="61" t="str">
        <f t="shared" si="215"/>
        <v xml:space="preserve"> </v>
      </c>
      <c r="Z460" s="61">
        <f t="shared" si="216"/>
        <v>6.5289450023794382</v>
      </c>
      <c r="AA460" s="68"/>
      <c r="AB460" s="61">
        <f t="shared" si="226"/>
        <v>-0.39553747743534917</v>
      </c>
      <c r="AC460" s="61">
        <f t="shared" si="227"/>
        <v>-0.432</v>
      </c>
      <c r="AD460" s="61"/>
      <c r="AE460" s="84"/>
      <c r="AF460" s="61"/>
      <c r="AG460" s="44"/>
      <c r="AI460" s="47"/>
      <c r="AJ460" s="47"/>
    </row>
    <row r="461" spans="1:36" ht="14.1" customHeight="1">
      <c r="A461" s="7">
        <v>182404</v>
      </c>
      <c r="B461" s="8">
        <f t="shared" si="220"/>
        <v>1824.2916666669798</v>
      </c>
      <c r="C461" s="9">
        <v>4.5790800000000001E-3</v>
      </c>
      <c r="D461" s="9">
        <v>0</v>
      </c>
      <c r="E461" s="9">
        <v>4.5790800000000001E-3</v>
      </c>
      <c r="H461" s="11">
        <f t="shared" si="221"/>
        <v>2.2811630728727397</v>
      </c>
      <c r="L461" s="31">
        <f t="shared" si="217"/>
        <v>1824.2916666669798</v>
      </c>
      <c r="M461" s="30">
        <f t="shared" si="219"/>
        <v>2.2811630728727397</v>
      </c>
      <c r="P461" s="47">
        <f t="shared" si="222"/>
        <v>1891.9665908496386</v>
      </c>
      <c r="Q461" s="47">
        <f t="shared" si="223"/>
        <v>1892.0844635026917</v>
      </c>
      <c r="R461" s="47">
        <f t="shared" si="218"/>
        <v>5.252109642640411</v>
      </c>
      <c r="S461" s="47">
        <f t="shared" si="224"/>
        <v>4.945380360207384</v>
      </c>
      <c r="T461" s="88">
        <f t="shared" si="225"/>
        <v>6.202339559179304</v>
      </c>
      <c r="U461" s="48"/>
      <c r="V461" s="33"/>
      <c r="W461" s="33"/>
      <c r="X461" s="35">
        <f t="shared" si="214"/>
        <v>5</v>
      </c>
      <c r="Y461" s="61" t="str">
        <f t="shared" si="215"/>
        <v xml:space="preserve"> </v>
      </c>
      <c r="Z461" s="61">
        <f t="shared" si="216"/>
        <v>6.5289450023794382</v>
      </c>
      <c r="AA461" s="68"/>
      <c r="AB461" s="61">
        <f t="shared" si="226"/>
        <v>0.28736888900811874</v>
      </c>
      <c r="AC461" s="61">
        <f t="shared" si="227"/>
        <v>-0.432</v>
      </c>
      <c r="AD461" s="61"/>
      <c r="AE461" s="84"/>
      <c r="AF461" s="61"/>
      <c r="AG461" s="44"/>
      <c r="AI461" s="47"/>
      <c r="AJ461" s="47"/>
    </row>
    <row r="462" spans="1:36" ht="14.1" customHeight="1">
      <c r="A462" s="7">
        <v>182405</v>
      </c>
      <c r="B462" s="8">
        <f t="shared" si="220"/>
        <v>1824.3750000003131</v>
      </c>
      <c r="C462" s="9">
        <v>1.286141E-2</v>
      </c>
      <c r="D462" s="9">
        <v>9.8039200000000007E-3</v>
      </c>
      <c r="E462" s="9">
        <v>3.0574899999999999E-3</v>
      </c>
      <c r="H462" s="11">
        <f t="shared" si="221"/>
        <v>2.3035274131461381</v>
      </c>
      <c r="L462" s="31">
        <f t="shared" si="217"/>
        <v>1824.3750000003131</v>
      </c>
      <c r="M462" s="30">
        <f t="shared" si="219"/>
        <v>2.3035274131461381</v>
      </c>
      <c r="P462" s="47">
        <f t="shared" si="222"/>
        <v>1892.2023361557447</v>
      </c>
      <c r="Q462" s="47">
        <f t="shared" si="223"/>
        <v>1892.3202088087978</v>
      </c>
      <c r="R462" s="47">
        <f t="shared" si="218"/>
        <v>5.1738444766046632</v>
      </c>
      <c r="S462" s="47">
        <f t="shared" si="224"/>
        <v>4.9223266079531527</v>
      </c>
      <c r="T462" s="88">
        <f t="shared" si="225"/>
        <v>5.109735470318566</v>
      </c>
      <c r="U462" s="48"/>
      <c r="V462" s="33"/>
      <c r="W462" s="33"/>
      <c r="X462" s="35">
        <f t="shared" si="214"/>
        <v>6</v>
      </c>
      <c r="Y462" s="61" t="str">
        <f t="shared" si="215"/>
        <v xml:space="preserve"> </v>
      </c>
      <c r="Z462" s="61">
        <f t="shared" si="216"/>
        <v>6.5289450023794382</v>
      </c>
      <c r="AA462" s="68"/>
      <c r="AB462" s="61">
        <f t="shared" si="226"/>
        <v>0.83581215853515878</v>
      </c>
      <c r="AC462" s="61">
        <f t="shared" si="227"/>
        <v>-0.432</v>
      </c>
      <c r="AD462" s="61"/>
      <c r="AE462" s="84"/>
      <c r="AF462" s="61"/>
      <c r="AG462" s="44"/>
      <c r="AI462" s="47"/>
      <c r="AJ462" s="47"/>
    </row>
    <row r="463" spans="1:36" ht="14.1" customHeight="1">
      <c r="A463" s="7">
        <v>182406</v>
      </c>
      <c r="B463" s="8">
        <f t="shared" si="220"/>
        <v>1824.4583333336464</v>
      </c>
      <c r="C463" s="9">
        <v>2.402717E-2</v>
      </c>
      <c r="D463" s="9">
        <v>1.9417480000000001E-2</v>
      </c>
      <c r="E463" s="9">
        <v>4.6097000000000004E-3</v>
      </c>
      <c r="H463" s="11">
        <f t="shared" si="221"/>
        <v>2.3482561106203548</v>
      </c>
      <c r="L463" s="31">
        <f t="shared" si="217"/>
        <v>1824.4583333336464</v>
      </c>
      <c r="M463" s="30">
        <f t="shared" si="219"/>
        <v>2.3482561106203548</v>
      </c>
      <c r="P463" s="47">
        <f t="shared" si="222"/>
        <v>1892.4380814618507</v>
      </c>
      <c r="Q463" s="47">
        <f t="shared" si="223"/>
        <v>1892.5559541149039</v>
      </c>
      <c r="R463" s="47">
        <f t="shared" si="218"/>
        <v>5.110606189902712</v>
      </c>
      <c r="S463" s="47">
        <f t="shared" si="224"/>
        <v>4.7973874046988465</v>
      </c>
      <c r="T463" s="88">
        <f t="shared" si="225"/>
        <v>6.5289450023794382</v>
      </c>
      <c r="U463" s="48"/>
      <c r="V463" s="33"/>
      <c r="W463" s="33"/>
      <c r="X463" s="35">
        <f t="shared" si="214"/>
        <v>7</v>
      </c>
      <c r="Y463" s="61">
        <f t="shared" si="215"/>
        <v>6.5289450023794382</v>
      </c>
      <c r="Z463" s="61">
        <f t="shared" si="216"/>
        <v>6.5289450023794382</v>
      </c>
      <c r="AA463" s="68"/>
      <c r="AB463" s="61">
        <f t="shared" si="226"/>
        <v>0.99316963006622527</v>
      </c>
      <c r="AC463" s="61">
        <f t="shared" si="227"/>
        <v>-0.432</v>
      </c>
      <c r="AD463" s="61"/>
      <c r="AE463" s="84"/>
      <c r="AF463" s="61"/>
      <c r="AG463" s="44"/>
      <c r="AI463" s="47"/>
      <c r="AJ463" s="47"/>
    </row>
    <row r="464" spans="1:36" ht="14.1" customHeight="1">
      <c r="A464" s="7">
        <v>182407</v>
      </c>
      <c r="B464" s="8">
        <f t="shared" si="220"/>
        <v>1824.5416666669796</v>
      </c>
      <c r="C464" s="9">
        <v>-2.3178839999999999E-2</v>
      </c>
      <c r="D464" s="9">
        <v>-2.8571429999999998E-2</v>
      </c>
      <c r="E464" s="9">
        <v>5.3925900000000001E-3</v>
      </c>
      <c r="H464" s="11">
        <f t="shared" si="221"/>
        <v>2.2811630755336929</v>
      </c>
      <c r="L464" s="31">
        <f t="shared" si="217"/>
        <v>1824.5416666669796</v>
      </c>
      <c r="M464" s="30">
        <f t="shared" si="219"/>
        <v>2.2811630755336929</v>
      </c>
      <c r="P464" s="47">
        <f t="shared" si="222"/>
        <v>1892.6738267679568</v>
      </c>
      <c r="Q464" s="47">
        <f t="shared" si="223"/>
        <v>1892.79169942101</v>
      </c>
      <c r="R464" s="47">
        <f t="shared" si="218"/>
        <v>4.9449317399482196</v>
      </c>
      <c r="S464" s="47">
        <f t="shared" si="224"/>
        <v>4.6811011193020695</v>
      </c>
      <c r="T464" s="88">
        <f t="shared" si="225"/>
        <v>5.6360803563561213</v>
      </c>
      <c r="U464" s="48"/>
      <c r="V464" s="33"/>
      <c r="W464" s="33"/>
      <c r="X464" s="35">
        <f t="shared" si="214"/>
        <v>8</v>
      </c>
      <c r="Y464" s="61" t="str">
        <f t="shared" si="215"/>
        <v xml:space="preserve"> </v>
      </c>
      <c r="Z464" s="61">
        <f t="shared" si="216"/>
        <v>6.5289450023794382</v>
      </c>
      <c r="AA464" s="68"/>
      <c r="AB464" s="61">
        <f t="shared" si="226"/>
        <v>0.6858119938383449</v>
      </c>
      <c r="AC464" s="61">
        <f t="shared" si="227"/>
        <v>-0.432</v>
      </c>
      <c r="AD464" s="61"/>
      <c r="AE464" s="84"/>
      <c r="AF464" s="61"/>
      <c r="AG464" s="44"/>
      <c r="AI464" s="47"/>
      <c r="AJ464" s="47"/>
    </row>
    <row r="465" spans="1:36" ht="14.1" customHeight="1">
      <c r="A465" s="7">
        <v>182408</v>
      </c>
      <c r="B465" s="8">
        <f t="shared" si="220"/>
        <v>1824.6250000003129</v>
      </c>
      <c r="C465" s="9">
        <v>1.2879120000000001E-2</v>
      </c>
      <c r="D465" s="9">
        <v>9.8039200000000007E-3</v>
      </c>
      <c r="E465" s="9">
        <v>3.0752000000000002E-3</v>
      </c>
      <c r="H465" s="11">
        <f t="shared" si="221"/>
        <v>2.3035274158331793</v>
      </c>
      <c r="L465" s="31">
        <f t="shared" si="217"/>
        <v>1824.6250000003129</v>
      </c>
      <c r="M465" s="30">
        <f t="shared" si="219"/>
        <v>2.3035274158331793</v>
      </c>
      <c r="P465" s="47">
        <f t="shared" si="222"/>
        <v>1892.9095720740629</v>
      </c>
      <c r="Q465" s="47">
        <f t="shared" si="223"/>
        <v>1893.0274447271161</v>
      </c>
      <c r="R465" s="47">
        <f t="shared" si="218"/>
        <v>4.8158440725741585</v>
      </c>
      <c r="S465" s="47">
        <f t="shared" si="224"/>
        <v>4.5458836329110497</v>
      </c>
      <c r="T465" s="88">
        <f t="shared" si="225"/>
        <v>5.9385690761783572</v>
      </c>
      <c r="U465" s="48"/>
      <c r="V465" s="33"/>
      <c r="W465" s="33"/>
      <c r="X465" s="35">
        <f t="shared" si="214"/>
        <v>9</v>
      </c>
      <c r="Y465" s="61" t="str">
        <f t="shared" si="215"/>
        <v xml:space="preserve"> </v>
      </c>
      <c r="Z465" s="61">
        <f t="shared" si="216"/>
        <v>6.5289450023794382</v>
      </c>
      <c r="AA465" s="68"/>
      <c r="AB465" s="61">
        <f t="shared" si="226"/>
        <v>5.7555303742273238E-2</v>
      </c>
      <c r="AC465" s="61">
        <f t="shared" si="227"/>
        <v>-0.432</v>
      </c>
      <c r="AD465" s="61"/>
      <c r="AE465" s="84"/>
      <c r="AF465" s="61"/>
      <c r="AG465" s="44"/>
      <c r="AI465" s="47"/>
      <c r="AJ465" s="47"/>
    </row>
    <row r="466" spans="1:36" ht="14.1" customHeight="1">
      <c r="A466" s="7">
        <v>182409</v>
      </c>
      <c r="B466" s="8">
        <f t="shared" si="220"/>
        <v>1824.7083333336461</v>
      </c>
      <c r="C466" s="9">
        <v>1.3694110000000001E-2</v>
      </c>
      <c r="D466" s="9">
        <v>9.7087400000000004E-3</v>
      </c>
      <c r="E466" s="9">
        <v>3.9853700000000002E-3</v>
      </c>
      <c r="H466" s="11">
        <f t="shared" si="221"/>
        <v>2.3258917645963755</v>
      </c>
      <c r="L466" s="31">
        <f t="shared" si="217"/>
        <v>1824.7083333336461</v>
      </c>
      <c r="M466" s="30">
        <f t="shared" si="219"/>
        <v>2.3258917645963755</v>
      </c>
      <c r="P466" s="47">
        <f t="shared" si="222"/>
        <v>1893.145317380169</v>
      </c>
      <c r="Q466" s="47">
        <f t="shared" si="223"/>
        <v>1893.2631900332221</v>
      </c>
      <c r="R466" s="47">
        <f t="shared" si="218"/>
        <v>4.4136722977518099</v>
      </c>
      <c r="S466" s="47">
        <f t="shared" si="224"/>
        <v>4.4021149496990395</v>
      </c>
      <c r="T466" s="88">
        <f t="shared" si="225"/>
        <v>0.26254080560892401</v>
      </c>
      <c r="U466" s="48"/>
      <c r="V466" s="33"/>
      <c r="W466" s="33"/>
      <c r="X466" s="35">
        <f t="shared" si="214"/>
        <v>1</v>
      </c>
      <c r="Y466" s="61" t="str">
        <f t="shared" si="215"/>
        <v xml:space="preserve"> </v>
      </c>
      <c r="Z466" s="61">
        <f t="shared" si="216"/>
        <v>6.5289450023794382</v>
      </c>
      <c r="AA466" s="68"/>
      <c r="AB466" s="61">
        <f t="shared" si="226"/>
        <v>-0.5976321526307985</v>
      </c>
      <c r="AC466" s="61">
        <f t="shared" si="227"/>
        <v>-0.432</v>
      </c>
      <c r="AD466" s="61"/>
      <c r="AE466" s="84"/>
      <c r="AF466" s="61"/>
      <c r="AG466" s="44"/>
      <c r="AI466" s="47"/>
      <c r="AJ466" s="47"/>
    </row>
    <row r="467" spans="1:36" ht="14.1" customHeight="1">
      <c r="A467" s="7">
        <v>182410</v>
      </c>
      <c r="B467" s="8">
        <f t="shared" si="220"/>
        <v>1824.7916666669794</v>
      </c>
      <c r="C467" s="9">
        <v>1.4465840000000001E-2</v>
      </c>
      <c r="D467" s="9">
        <v>9.6153799999999998E-3</v>
      </c>
      <c r="E467" s="9">
        <v>4.8504500000000001E-3</v>
      </c>
      <c r="H467" s="11">
        <f t="shared" si="221"/>
        <v>2.3482560977518401</v>
      </c>
      <c r="L467" s="31">
        <f t="shared" si="217"/>
        <v>1824.7916666669794</v>
      </c>
      <c r="M467" s="30">
        <f t="shared" si="219"/>
        <v>2.3482560977518401</v>
      </c>
      <c r="P467" s="47">
        <f t="shared" si="222"/>
        <v>1893.3810626862751</v>
      </c>
      <c r="Q467" s="47">
        <f t="shared" si="223"/>
        <v>1893.4989353393282</v>
      </c>
      <c r="R467" s="47">
        <f t="shared" si="218"/>
        <v>3.5873823238047287</v>
      </c>
      <c r="S467" s="47">
        <f t="shared" si="224"/>
        <v>4.2418976702860727</v>
      </c>
      <c r="T467" s="88">
        <f t="shared" si="225"/>
        <v>-15.42977689127526</v>
      </c>
      <c r="U467" s="48"/>
      <c r="V467" s="33"/>
      <c r="W467" s="33"/>
      <c r="X467" s="35">
        <f t="shared" si="214"/>
        <v>2</v>
      </c>
      <c r="Y467" s="61" t="str">
        <f t="shared" si="215"/>
        <v xml:space="preserve"> </v>
      </c>
      <c r="Z467" s="61">
        <f t="shared" si="216"/>
        <v>5.9385690761783572</v>
      </c>
      <c r="AA467" s="68"/>
      <c r="AB467" s="61">
        <f t="shared" si="226"/>
        <v>-0.97318088284639703</v>
      </c>
      <c r="AC467" s="61">
        <f t="shared" si="227"/>
        <v>-0.432</v>
      </c>
      <c r="AD467" s="61"/>
      <c r="AE467" s="84"/>
      <c r="AF467" s="61"/>
      <c r="AG467" s="44"/>
      <c r="AI467" s="47"/>
      <c r="AJ467" s="47"/>
    </row>
    <row r="468" spans="1:36" ht="14.1" customHeight="1">
      <c r="A468" s="7">
        <v>182411</v>
      </c>
      <c r="B468" s="8">
        <f t="shared" si="220"/>
        <v>1824.8750000003126</v>
      </c>
      <c r="C468" s="9">
        <v>2.9851600000000002E-3</v>
      </c>
      <c r="D468" s="9">
        <v>0</v>
      </c>
      <c r="E468" s="9">
        <v>2.9851600000000002E-3</v>
      </c>
      <c r="H468" s="11">
        <f t="shared" si="221"/>
        <v>2.3482560977518401</v>
      </c>
      <c r="L468" s="31">
        <f t="shared" si="217"/>
        <v>1824.8750000003126</v>
      </c>
      <c r="M468" s="30">
        <f t="shared" si="219"/>
        <v>2.3482560977518401</v>
      </c>
      <c r="P468" s="47">
        <f t="shared" si="222"/>
        <v>1893.6168079923812</v>
      </c>
      <c r="Q468" s="47">
        <f t="shared" si="223"/>
        <v>1893.7346806454343</v>
      </c>
      <c r="R468" s="47">
        <f t="shared" si="218"/>
        <v>3.7569776219867008</v>
      </c>
      <c r="S468" s="47">
        <f t="shared" si="224"/>
        <v>4.0988113225842255</v>
      </c>
      <c r="T468" s="88">
        <f t="shared" si="225"/>
        <v>-8.3398252247923637</v>
      </c>
      <c r="U468" s="48"/>
      <c r="V468" s="33"/>
      <c r="W468" s="33"/>
      <c r="X468" s="35">
        <f t="shared" si="214"/>
        <v>3</v>
      </c>
      <c r="Y468" s="61" t="str">
        <f t="shared" si="215"/>
        <v xml:space="preserve"> </v>
      </c>
      <c r="Z468" s="61">
        <f t="shared" si="216"/>
        <v>5.9385690761783572</v>
      </c>
      <c r="AA468" s="68"/>
      <c r="AB468" s="61">
        <f t="shared" si="226"/>
        <v>-0.89336746227742747</v>
      </c>
      <c r="AC468" s="61">
        <f t="shared" si="227"/>
        <v>-0.432</v>
      </c>
      <c r="AD468" s="61"/>
      <c r="AE468" s="84"/>
      <c r="AF468" s="61"/>
      <c r="AG468" s="44"/>
      <c r="AI468" s="47"/>
      <c r="AJ468" s="47"/>
    </row>
    <row r="469" spans="1:36" ht="14.1" customHeight="1">
      <c r="A469" s="7">
        <v>182412</v>
      </c>
      <c r="B469" s="8">
        <f t="shared" si="220"/>
        <v>1824.9583333336459</v>
      </c>
      <c r="C469" s="9">
        <v>-4.1805100000000001E-3</v>
      </c>
      <c r="D469" s="9">
        <v>-9.5238100000000006E-3</v>
      </c>
      <c r="E469" s="9">
        <v>5.3432999999999996E-3</v>
      </c>
      <c r="H469" s="11">
        <f t="shared" si="221"/>
        <v>2.3258917528455103</v>
      </c>
      <c r="L469" s="31">
        <f t="shared" si="217"/>
        <v>1824.9583333336459</v>
      </c>
      <c r="M469" s="30">
        <f t="shared" si="219"/>
        <v>2.3258917528455103</v>
      </c>
      <c r="P469" s="47">
        <f t="shared" si="222"/>
        <v>1893.8525532984872</v>
      </c>
      <c r="Q469" s="47">
        <f t="shared" si="223"/>
        <v>1893.9704259515404</v>
      </c>
      <c r="R469" s="47">
        <f t="shared" si="218"/>
        <v>3.8575843309860436</v>
      </c>
      <c r="S469" s="47">
        <f t="shared" si="224"/>
        <v>3.9530243337443185</v>
      </c>
      <c r="T469" s="88">
        <f t="shared" si="225"/>
        <v>-2.4143540413745446</v>
      </c>
      <c r="U469" s="48"/>
      <c r="V469" s="33"/>
      <c r="W469" s="33"/>
      <c r="X469" s="35">
        <f t="shared" si="214"/>
        <v>4</v>
      </c>
      <c r="Y469" s="61" t="str">
        <f t="shared" si="215"/>
        <v xml:space="preserve"> </v>
      </c>
      <c r="Z469" s="61">
        <f t="shared" si="216"/>
        <v>3.6810716924716491</v>
      </c>
      <c r="AA469" s="68"/>
      <c r="AB469" s="61">
        <f t="shared" si="226"/>
        <v>-0.39553747743552559</v>
      </c>
      <c r="AC469" s="61">
        <f t="shared" si="227"/>
        <v>-0.432</v>
      </c>
      <c r="AD469" s="61"/>
      <c r="AE469" s="84"/>
      <c r="AF469" s="61"/>
      <c r="AG469" s="44"/>
      <c r="AI469" s="47"/>
      <c r="AJ469" s="47"/>
    </row>
    <row r="470" spans="1:36" ht="14.1" customHeight="1">
      <c r="A470" s="7">
        <v>182501</v>
      </c>
      <c r="B470" s="8">
        <f t="shared" si="220"/>
        <v>1825.0416666669792</v>
      </c>
      <c r="C470" s="9">
        <v>1.4605409999999999E-2</v>
      </c>
      <c r="D470" s="9">
        <v>9.6153799999999998E-3</v>
      </c>
      <c r="E470" s="9">
        <v>4.9900300000000003E-3</v>
      </c>
      <c r="H470" s="11">
        <f t="shared" si="221"/>
        <v>2.3482560858879862</v>
      </c>
      <c r="L470" s="31">
        <f t="shared" si="217"/>
        <v>1825.0416666669792</v>
      </c>
      <c r="M470" s="30">
        <f t="shared" si="219"/>
        <v>2.3482560858879862</v>
      </c>
      <c r="P470" s="47">
        <f t="shared" si="222"/>
        <v>1894.0882986045933</v>
      </c>
      <c r="Q470" s="47">
        <f t="shared" si="223"/>
        <v>1894.2061712576465</v>
      </c>
      <c r="R470" s="47">
        <f t="shared" si="218"/>
        <v>3.9581914937323197</v>
      </c>
      <c r="S470" s="47">
        <f t="shared" si="224"/>
        <v>3.8176606675832869</v>
      </c>
      <c r="T470" s="88">
        <f t="shared" si="225"/>
        <v>3.6810716924716491</v>
      </c>
      <c r="U470" s="48"/>
      <c r="V470" s="33"/>
      <c r="W470" s="33"/>
      <c r="X470" s="35">
        <f t="shared" si="214"/>
        <v>5</v>
      </c>
      <c r="Y470" s="61">
        <f t="shared" si="215"/>
        <v>3.6810716924716491</v>
      </c>
      <c r="Z470" s="61">
        <f t="shared" si="216"/>
        <v>3.6810716924716491</v>
      </c>
      <c r="AA470" s="68"/>
      <c r="AB470" s="61">
        <f t="shared" si="226"/>
        <v>0.28736888900793472</v>
      </c>
      <c r="AC470" s="61">
        <f t="shared" si="227"/>
        <v>-0.432</v>
      </c>
      <c r="AD470" s="61"/>
      <c r="AE470" s="84"/>
      <c r="AF470" s="61"/>
      <c r="AG470" s="44"/>
      <c r="AI470" s="47"/>
      <c r="AJ470" s="47"/>
    </row>
    <row r="471" spans="1:36" ht="14.1" customHeight="1">
      <c r="A471" s="7">
        <v>182502</v>
      </c>
      <c r="B471" s="8">
        <f t="shared" si="220"/>
        <v>1825.1250000003124</v>
      </c>
      <c r="C471" s="9">
        <v>3.3500100000000001E-3</v>
      </c>
      <c r="D471" s="9">
        <v>0</v>
      </c>
      <c r="E471" s="9">
        <v>3.3500100000000001E-3</v>
      </c>
      <c r="H471" s="11">
        <f t="shared" si="221"/>
        <v>2.3482560858879862</v>
      </c>
      <c r="L471" s="31">
        <f t="shared" si="217"/>
        <v>1825.1250000003124</v>
      </c>
      <c r="M471" s="30">
        <f t="shared" si="219"/>
        <v>2.3482560858879862</v>
      </c>
      <c r="P471" s="47">
        <f t="shared" si="222"/>
        <v>1894.3240439106994</v>
      </c>
      <c r="Q471" s="47">
        <f t="shared" si="223"/>
        <v>1894.4419165637526</v>
      </c>
      <c r="R471" s="47">
        <f t="shared" si="218"/>
        <v>3.7318889618879627</v>
      </c>
      <c r="S471" s="47">
        <f t="shared" si="224"/>
        <v>3.7754715201585296</v>
      </c>
      <c r="T471" s="88">
        <f t="shared" si="225"/>
        <v>-1.1543606682732133</v>
      </c>
      <c r="U471" s="48"/>
      <c r="V471" s="33"/>
      <c r="W471" s="33"/>
      <c r="X471" s="35">
        <f t="shared" si="214"/>
        <v>6</v>
      </c>
      <c r="Y471" s="61" t="str">
        <f t="shared" si="215"/>
        <v xml:space="preserve"> </v>
      </c>
      <c r="Z471" s="61">
        <f t="shared" si="216"/>
        <v>3.6810716924716491</v>
      </c>
      <c r="AA471" s="68"/>
      <c r="AB471" s="61">
        <f t="shared" si="226"/>
        <v>0.8358121585350845</v>
      </c>
      <c r="AC471" s="61">
        <f t="shared" si="227"/>
        <v>-0.432</v>
      </c>
      <c r="AD471" s="61"/>
      <c r="AE471" s="84"/>
      <c r="AF471" s="61"/>
      <c r="AG471" s="44"/>
      <c r="AI471" s="47"/>
      <c r="AJ471" s="47"/>
    </row>
    <row r="472" spans="1:36" ht="14.1" customHeight="1">
      <c r="A472" s="7">
        <v>182503</v>
      </c>
      <c r="B472" s="8">
        <f t="shared" si="220"/>
        <v>1825.2083333336457</v>
      </c>
      <c r="C472" s="9">
        <v>-5.3674500000000002E-3</v>
      </c>
      <c r="D472" s="9">
        <v>-9.5238100000000006E-3</v>
      </c>
      <c r="E472" s="9">
        <v>4.1563599999999996E-3</v>
      </c>
      <c r="H472" s="11">
        <f t="shared" si="221"/>
        <v>2.3258917410946451</v>
      </c>
      <c r="L472" s="31">
        <f t="shared" si="217"/>
        <v>1825.2083333336457</v>
      </c>
      <c r="M472" s="30">
        <f t="shared" si="219"/>
        <v>2.3258917410946451</v>
      </c>
      <c r="P472" s="47">
        <f t="shared" si="222"/>
        <v>1894.5597892168055</v>
      </c>
      <c r="Q472" s="47">
        <f t="shared" si="223"/>
        <v>1894.6776618698586</v>
      </c>
      <c r="R472" s="47">
        <f t="shared" si="218"/>
        <v>3.8228290605860877</v>
      </c>
      <c r="S472" s="47">
        <f t="shared" si="224"/>
        <v>3.8650449177196404</v>
      </c>
      <c r="T472" s="88">
        <f t="shared" si="225"/>
        <v>-1.0922475167108758</v>
      </c>
      <c r="U472" s="48"/>
      <c r="V472" s="33"/>
      <c r="W472" s="33"/>
      <c r="X472" s="35">
        <f t="shared" si="214"/>
        <v>7</v>
      </c>
      <c r="Y472" s="61" t="str">
        <f t="shared" si="215"/>
        <v xml:space="preserve"> </v>
      </c>
      <c r="Z472" s="61">
        <f t="shared" si="216"/>
        <v>3.8320199424461299</v>
      </c>
      <c r="AA472" s="68"/>
      <c r="AB472" s="61">
        <f t="shared" si="226"/>
        <v>0.99316963006624759</v>
      </c>
      <c r="AC472" s="61">
        <f t="shared" si="227"/>
        <v>-0.432</v>
      </c>
      <c r="AD472" s="61"/>
      <c r="AE472" s="84"/>
      <c r="AF472" s="61"/>
      <c r="AG472" s="44"/>
      <c r="AI472" s="47"/>
      <c r="AJ472" s="47"/>
    </row>
    <row r="473" spans="1:36" ht="14.1" customHeight="1">
      <c r="A473" s="7">
        <v>182504</v>
      </c>
      <c r="B473" s="8">
        <f t="shared" si="220"/>
        <v>1825.2916666669789</v>
      </c>
      <c r="C473" s="9">
        <v>1.4097E-2</v>
      </c>
      <c r="D473" s="9">
        <v>9.6153799999999998E-3</v>
      </c>
      <c r="E473" s="9">
        <v>4.4816200000000004E-3</v>
      </c>
      <c r="H473" s="11">
        <f t="shared" si="221"/>
        <v>2.3482560740241318</v>
      </c>
      <c r="L473" s="31">
        <f t="shared" si="217"/>
        <v>1825.2916666669789</v>
      </c>
      <c r="M473" s="30">
        <f t="shared" si="219"/>
        <v>2.3482560740241318</v>
      </c>
      <c r="P473" s="47">
        <f t="shared" si="222"/>
        <v>1894.7955345229116</v>
      </c>
      <c r="Q473" s="47">
        <f t="shared" si="223"/>
        <v>1894.9134071759647</v>
      </c>
      <c r="R473" s="47">
        <f t="shared" si="218"/>
        <v>3.6328488403890571</v>
      </c>
      <c r="S473" s="47">
        <f t="shared" si="224"/>
        <v>3.8912052431189488</v>
      </c>
      <c r="T473" s="88">
        <f t="shared" si="225"/>
        <v>-6.6394956469273625</v>
      </c>
      <c r="U473" s="48"/>
      <c r="V473" s="33"/>
      <c r="W473" s="33"/>
      <c r="X473" s="35">
        <f t="shared" si="214"/>
        <v>8</v>
      </c>
      <c r="Y473" s="61" t="str">
        <f t="shared" si="215"/>
        <v xml:space="preserve"> </v>
      </c>
      <c r="Z473" s="61">
        <f t="shared" si="216"/>
        <v>14.367614743399537</v>
      </c>
      <c r="AA473" s="68"/>
      <c r="AB473" s="61">
        <f t="shared" si="226"/>
        <v>0.68581199383848468</v>
      </c>
      <c r="AC473" s="61">
        <f t="shared" si="227"/>
        <v>-0.432</v>
      </c>
      <c r="AD473" s="61"/>
      <c r="AE473" s="84"/>
      <c r="AF473" s="61"/>
      <c r="AG473" s="44"/>
      <c r="AI473" s="47"/>
      <c r="AJ473" s="47"/>
    </row>
    <row r="474" spans="1:36" ht="14.1" customHeight="1">
      <c r="A474" s="7">
        <v>182505</v>
      </c>
      <c r="B474" s="8">
        <f t="shared" si="220"/>
        <v>1825.3750000003122</v>
      </c>
      <c r="C474" s="9">
        <v>-6.2263800000000001E-3</v>
      </c>
      <c r="D474" s="9">
        <v>-9.5238100000000006E-3</v>
      </c>
      <c r="E474" s="9">
        <v>3.2974300000000001E-3</v>
      </c>
      <c r="H474" s="11">
        <f t="shared" si="221"/>
        <v>2.32589172934378</v>
      </c>
      <c r="L474" s="31">
        <f t="shared" si="217"/>
        <v>1825.3750000003122</v>
      </c>
      <c r="M474" s="30">
        <f t="shared" si="219"/>
        <v>2.32589172934378</v>
      </c>
      <c r="P474" s="47">
        <f t="shared" si="222"/>
        <v>1895.0312798290176</v>
      </c>
      <c r="Q474" s="47">
        <f t="shared" si="223"/>
        <v>1895.1491524820708</v>
      </c>
      <c r="R474" s="47">
        <f t="shared" si="218"/>
        <v>3.5975710771248663</v>
      </c>
      <c r="S474" s="47">
        <f t="shared" si="224"/>
        <v>3.8922790339470317</v>
      </c>
      <c r="T474" s="88">
        <f t="shared" si="225"/>
        <v>-7.5716040461598633</v>
      </c>
      <c r="U474" s="48"/>
      <c r="V474" s="33"/>
      <c r="W474" s="33"/>
      <c r="X474" s="35">
        <f t="shared" si="214"/>
        <v>9</v>
      </c>
      <c r="Y474" s="61" t="str">
        <f t="shared" si="215"/>
        <v xml:space="preserve"> </v>
      </c>
      <c r="Z474" s="61">
        <f t="shared" si="216"/>
        <v>14.367614743399537</v>
      </c>
      <c r="AA474" s="68"/>
      <c r="AB474" s="61">
        <f t="shared" si="226"/>
        <v>5.7555303742465008E-2</v>
      </c>
      <c r="AC474" s="61">
        <f t="shared" si="227"/>
        <v>-0.432</v>
      </c>
      <c r="AD474" s="61"/>
      <c r="AE474" s="84"/>
      <c r="AF474" s="61"/>
      <c r="AG474" s="44"/>
      <c r="AI474" s="47"/>
      <c r="AJ474" s="47"/>
    </row>
    <row r="475" spans="1:36" ht="14.1" customHeight="1">
      <c r="A475" s="7">
        <v>182506</v>
      </c>
      <c r="B475" s="8">
        <f t="shared" si="220"/>
        <v>1825.4583333336454</v>
      </c>
      <c r="C475" s="9">
        <v>4.8392699999999997E-3</v>
      </c>
      <c r="D475" s="9">
        <v>0</v>
      </c>
      <c r="E475" s="9">
        <v>4.8392699999999997E-3</v>
      </c>
      <c r="H475" s="11">
        <f t="shared" si="221"/>
        <v>2.32589172934378</v>
      </c>
      <c r="L475" s="31">
        <f t="shared" si="217"/>
        <v>1825.4583333336454</v>
      </c>
      <c r="M475" s="30">
        <f t="shared" si="219"/>
        <v>2.32589172934378</v>
      </c>
      <c r="P475" s="47">
        <f t="shared" si="222"/>
        <v>1895.2670251351237</v>
      </c>
      <c r="Q475" s="47">
        <f t="shared" si="223"/>
        <v>1895.3848977881769</v>
      </c>
      <c r="R475" s="47">
        <f t="shared" si="218"/>
        <v>4.0339699709289976</v>
      </c>
      <c r="S475" s="47">
        <f t="shared" si="224"/>
        <v>3.8850924533347406</v>
      </c>
      <c r="T475" s="88">
        <f t="shared" si="225"/>
        <v>3.8320199424461299</v>
      </c>
      <c r="U475" s="48"/>
      <c r="V475" s="33"/>
      <c r="W475" s="33"/>
      <c r="X475" s="35">
        <f t="shared" si="214"/>
        <v>1</v>
      </c>
      <c r="Y475" s="61" t="str">
        <f t="shared" si="215"/>
        <v xml:space="preserve"> </v>
      </c>
      <c r="Z475" s="61">
        <f t="shared" si="216"/>
        <v>14.367614743399537</v>
      </c>
      <c r="AA475" s="68"/>
      <c r="AB475" s="61">
        <f t="shared" si="226"/>
        <v>-0.59763215263064451</v>
      </c>
      <c r="AC475" s="61">
        <f t="shared" si="227"/>
        <v>-0.432</v>
      </c>
      <c r="AD475" s="61"/>
      <c r="AE475" s="84"/>
      <c r="AF475" s="61"/>
      <c r="AG475" s="44"/>
    </row>
    <row r="476" spans="1:36" ht="14.1" customHeight="1">
      <c r="A476" s="7">
        <v>182507</v>
      </c>
      <c r="B476" s="8">
        <f t="shared" si="220"/>
        <v>1825.5416666669787</v>
      </c>
      <c r="C476" s="9">
        <v>-1.3919529999999999E-2</v>
      </c>
      <c r="D476" s="9">
        <v>-1.9230770000000001E-2</v>
      </c>
      <c r="E476" s="9">
        <v>5.3112400000000001E-3</v>
      </c>
      <c r="H476" s="11">
        <f t="shared" si="221"/>
        <v>2.2811630404518675</v>
      </c>
      <c r="L476" s="31">
        <f t="shared" si="217"/>
        <v>1825.5416666669787</v>
      </c>
      <c r="M476" s="30">
        <f t="shared" si="219"/>
        <v>2.2811630404518675</v>
      </c>
      <c r="P476" s="47">
        <f t="shared" si="222"/>
        <v>1895.5027704412298</v>
      </c>
      <c r="Q476" s="47">
        <f t="shared" si="223"/>
        <v>1895.620643094283</v>
      </c>
      <c r="R476" s="47">
        <f t="shared" si="218"/>
        <v>4.3935429018547332</v>
      </c>
      <c r="S476" s="47">
        <f t="shared" si="224"/>
        <v>3.8415970392600118</v>
      </c>
      <c r="T476" s="88">
        <f t="shared" si="225"/>
        <v>14.367614743399537</v>
      </c>
      <c r="U476" s="48"/>
      <c r="V476" s="33"/>
      <c r="W476" s="33"/>
      <c r="X476" s="35">
        <f t="shared" si="214"/>
        <v>2</v>
      </c>
      <c r="Y476" s="61">
        <f t="shared" si="215"/>
        <v>14.367614743399537</v>
      </c>
      <c r="Z476" s="61">
        <f t="shared" si="216"/>
        <v>14.367614743399537</v>
      </c>
      <c r="AA476" s="68"/>
      <c r="AB476" s="61">
        <f t="shared" si="226"/>
        <v>-0.97318088284635285</v>
      </c>
      <c r="AC476" s="61">
        <f t="shared" si="227"/>
        <v>-0.432</v>
      </c>
      <c r="AD476" s="61"/>
      <c r="AE476" s="84"/>
      <c r="AF476" s="61"/>
      <c r="AG476" s="44"/>
    </row>
    <row r="477" spans="1:36" ht="14.1" customHeight="1">
      <c r="A477" s="7">
        <v>182508</v>
      </c>
      <c r="B477" s="8">
        <f t="shared" si="220"/>
        <v>1825.625000000312</v>
      </c>
      <c r="C477" s="9">
        <v>3.2606499999999999E-3</v>
      </c>
      <c r="D477" s="9">
        <v>0</v>
      </c>
      <c r="E477" s="9">
        <v>3.2606499999999999E-3</v>
      </c>
      <c r="H477" s="11">
        <f t="shared" si="221"/>
        <v>2.2811630404518675</v>
      </c>
      <c r="L477" s="31">
        <f t="shared" si="217"/>
        <v>1825.625000000312</v>
      </c>
      <c r="M477" s="30">
        <f t="shared" si="219"/>
        <v>2.2811630404518675</v>
      </c>
      <c r="P477" s="47">
        <f t="shared" si="222"/>
        <v>1895.7385157473359</v>
      </c>
      <c r="Q477" s="47">
        <f t="shared" si="223"/>
        <v>1895.8563884003891</v>
      </c>
      <c r="R477" s="47">
        <f t="shared" si="218"/>
        <v>3.992420550580476</v>
      </c>
      <c r="S477" s="47">
        <f t="shared" si="224"/>
        <v>3.8249594306590344</v>
      </c>
      <c r="T477" s="88">
        <f t="shared" si="225"/>
        <v>4.3781149305572642</v>
      </c>
      <c r="U477" s="48"/>
      <c r="V477" s="33"/>
      <c r="W477" s="33"/>
      <c r="X477" s="35">
        <f t="shared" si="214"/>
        <v>3</v>
      </c>
      <c r="Y477" s="61" t="str">
        <f t="shared" si="215"/>
        <v xml:space="preserve"> </v>
      </c>
      <c r="Z477" s="61">
        <f t="shared" si="216"/>
        <v>14.367614743399537</v>
      </c>
      <c r="AA477" s="68"/>
      <c r="AB477" s="61">
        <f t="shared" si="226"/>
        <v>-0.89336746227751385</v>
      </c>
      <c r="AC477" s="61">
        <f t="shared" si="227"/>
        <v>-0.432</v>
      </c>
      <c r="AD477" s="61"/>
      <c r="AE477" s="84"/>
      <c r="AF477" s="61"/>
      <c r="AG477" s="44"/>
    </row>
    <row r="478" spans="1:36" ht="14.1" customHeight="1">
      <c r="A478" s="7">
        <v>182509</v>
      </c>
      <c r="B478" s="8">
        <f t="shared" si="220"/>
        <v>1825.7083333336452</v>
      </c>
      <c r="C478" s="9">
        <v>-1.543127E-2</v>
      </c>
      <c r="D478" s="9">
        <v>-1.9607840000000001E-2</v>
      </c>
      <c r="E478" s="9">
        <v>4.17658E-3</v>
      </c>
      <c r="H478" s="11">
        <f t="shared" si="221"/>
        <v>2.2364343605407737</v>
      </c>
      <c r="L478" s="31">
        <f t="shared" si="217"/>
        <v>1825.7083333336452</v>
      </c>
      <c r="M478" s="30">
        <f t="shared" si="219"/>
        <v>2.2364343605407737</v>
      </c>
      <c r="P478" s="47">
        <f t="shared" si="222"/>
        <v>1895.974261053442</v>
      </c>
      <c r="Q478" s="47">
        <f t="shared" si="223"/>
        <v>1896.0921337064951</v>
      </c>
      <c r="R478" s="47">
        <f t="shared" si="218"/>
        <v>3.867248448438783</v>
      </c>
      <c r="S478" s="47">
        <f t="shared" si="224"/>
        <v>3.8439775381561736</v>
      </c>
      <c r="T478" s="88">
        <f t="shared" si="225"/>
        <v>0.60538621913415192</v>
      </c>
      <c r="U478" s="48"/>
      <c r="V478" s="33"/>
      <c r="W478" s="33"/>
      <c r="X478" s="35">
        <f t="shared" si="214"/>
        <v>4</v>
      </c>
      <c r="Y478" s="61" t="str">
        <f t="shared" si="215"/>
        <v xml:space="preserve"> </v>
      </c>
      <c r="Z478" s="61">
        <f t="shared" si="216"/>
        <v>14.367614743399537</v>
      </c>
      <c r="AA478" s="68"/>
      <c r="AB478" s="61">
        <f t="shared" si="226"/>
        <v>-0.39553747743564982</v>
      </c>
      <c r="AC478" s="61">
        <f t="shared" si="227"/>
        <v>-0.432</v>
      </c>
      <c r="AD478" s="61"/>
      <c r="AE478" s="84"/>
      <c r="AF478" s="61"/>
      <c r="AG478" s="44"/>
    </row>
    <row r="479" spans="1:36" ht="14.1" customHeight="1">
      <c r="A479" s="7">
        <v>182510</v>
      </c>
      <c r="B479" s="8">
        <f t="shared" si="220"/>
        <v>1825.7916666669785</v>
      </c>
      <c r="C479" s="9">
        <v>1.484454E-2</v>
      </c>
      <c r="D479" s="9">
        <v>0.01</v>
      </c>
      <c r="E479" s="9">
        <v>4.8445399999999996E-3</v>
      </c>
      <c r="H479" s="11">
        <f t="shared" si="221"/>
        <v>2.2587987041461814</v>
      </c>
      <c r="L479" s="31">
        <f t="shared" si="217"/>
        <v>1825.7916666669785</v>
      </c>
      <c r="M479" s="30">
        <f t="shared" si="219"/>
        <v>2.2587987041461814</v>
      </c>
      <c r="P479" s="47">
        <f t="shared" si="222"/>
        <v>1896.2100063595481</v>
      </c>
      <c r="Q479" s="47">
        <f t="shared" si="223"/>
        <v>1896.3278790126012</v>
      </c>
      <c r="R479" s="47">
        <f t="shared" si="218"/>
        <v>3.8935122682217038</v>
      </c>
      <c r="S479" s="47">
        <f t="shared" si="224"/>
        <v>3.8449068552428369</v>
      </c>
      <c r="T479" s="88">
        <f t="shared" si="225"/>
        <v>1.2641505973698619</v>
      </c>
      <c r="U479" s="48"/>
      <c r="V479" s="33"/>
      <c r="W479" s="33"/>
      <c r="X479" s="35">
        <f t="shared" si="214"/>
        <v>5</v>
      </c>
      <c r="Y479" s="61" t="str">
        <f t="shared" si="215"/>
        <v xml:space="preserve"> </v>
      </c>
      <c r="Z479" s="61">
        <f t="shared" si="216"/>
        <v>14.367614743399537</v>
      </c>
      <c r="AA479" s="68"/>
      <c r="AB479" s="61">
        <f t="shared" si="226"/>
        <v>0.28736888900775076</v>
      </c>
      <c r="AC479" s="61">
        <f t="shared" si="227"/>
        <v>-0.432</v>
      </c>
      <c r="AD479" s="61"/>
      <c r="AE479" s="84"/>
      <c r="AF479" s="61"/>
      <c r="AG479" s="44"/>
    </row>
    <row r="480" spans="1:36" ht="14.1" customHeight="1">
      <c r="A480" s="7">
        <v>182511</v>
      </c>
      <c r="B480" s="8">
        <f t="shared" si="220"/>
        <v>1825.8750000003117</v>
      </c>
      <c r="C480" s="9">
        <v>-6.7895899999999999E-3</v>
      </c>
      <c r="D480" s="9">
        <v>-9.9009900000000001E-3</v>
      </c>
      <c r="E480" s="9">
        <v>3.1113999999999998E-3</v>
      </c>
      <c r="H480" s="11">
        <f t="shared" si="221"/>
        <v>2.236434360764417</v>
      </c>
      <c r="L480" s="31">
        <f t="shared" si="217"/>
        <v>1825.8750000003117</v>
      </c>
      <c r="M480" s="30">
        <f t="shared" si="219"/>
        <v>2.236434360764417</v>
      </c>
      <c r="P480" s="47">
        <f t="shared" si="222"/>
        <v>1896.4457516656541</v>
      </c>
      <c r="Q480" s="47">
        <f t="shared" si="223"/>
        <v>1896.5636243187073</v>
      </c>
      <c r="R480" s="47">
        <f t="shared" si="218"/>
        <v>3.3404302352154041</v>
      </c>
      <c r="S480" s="47">
        <f t="shared" si="224"/>
        <v>3.853603375389373</v>
      </c>
      <c r="T480" s="88">
        <f t="shared" si="225"/>
        <v>-13.31670880950786</v>
      </c>
      <c r="U480" s="48"/>
      <c r="V480" s="33"/>
      <c r="W480" s="33"/>
      <c r="X480" s="35">
        <f t="shared" si="214"/>
        <v>6</v>
      </c>
      <c r="Y480" s="61" t="str">
        <f t="shared" si="215"/>
        <v xml:space="preserve"> </v>
      </c>
      <c r="Z480" s="61">
        <f t="shared" si="216"/>
        <v>4.3781149305572642</v>
      </c>
      <c r="AA480" s="68"/>
      <c r="AB480" s="61">
        <f t="shared" si="226"/>
        <v>0.83581215853497903</v>
      </c>
      <c r="AC480" s="61">
        <f t="shared" si="227"/>
        <v>-0.432</v>
      </c>
      <c r="AD480" s="61"/>
      <c r="AE480" s="84"/>
      <c r="AF480" s="61"/>
      <c r="AG480" s="44"/>
    </row>
    <row r="481" spans="1:33" ht="14.1" customHeight="1">
      <c r="A481" s="7">
        <v>182512</v>
      </c>
      <c r="B481" s="8">
        <f t="shared" si="220"/>
        <v>1825.958333333645</v>
      </c>
      <c r="C481" s="9">
        <v>-1.4569550000000001E-2</v>
      </c>
      <c r="D481" s="9">
        <v>-0.02</v>
      </c>
      <c r="E481" s="9">
        <v>5.4304499999999999E-3</v>
      </c>
      <c r="H481" s="11">
        <f t="shared" si="221"/>
        <v>2.1917056735491287</v>
      </c>
      <c r="L481" s="31">
        <f t="shared" si="217"/>
        <v>1825.958333333645</v>
      </c>
      <c r="M481" s="30">
        <f t="shared" si="219"/>
        <v>2.1917056735491287</v>
      </c>
      <c r="P481" s="47">
        <f t="shared" si="222"/>
        <v>1896.6814969717602</v>
      </c>
      <c r="Q481" s="47">
        <f t="shared" si="223"/>
        <v>1896.7993696248134</v>
      </c>
      <c r="R481" s="47">
        <f t="shared" si="218"/>
        <v>3.6730905831772862</v>
      </c>
      <c r="S481" s="47">
        <f t="shared" si="224"/>
        <v>3.8732900046104115</v>
      </c>
      <c r="T481" s="88">
        <f t="shared" si="225"/>
        <v>-5.1687175810441799</v>
      </c>
      <c r="U481" s="48"/>
      <c r="V481" s="33"/>
      <c r="W481" s="33"/>
      <c r="X481" s="35">
        <f t="shared" si="214"/>
        <v>7</v>
      </c>
      <c r="Y481" s="61" t="str">
        <f t="shared" si="215"/>
        <v xml:space="preserve"> </v>
      </c>
      <c r="Z481" s="61">
        <f t="shared" si="216"/>
        <v>1.2641505973698619</v>
      </c>
      <c r="AA481" s="68"/>
      <c r="AB481" s="61">
        <f t="shared" si="226"/>
        <v>0.99316963006627001</v>
      </c>
      <c r="AC481" s="61">
        <f t="shared" si="227"/>
        <v>-0.432</v>
      </c>
      <c r="AD481" s="61"/>
      <c r="AE481" s="84"/>
      <c r="AF481" s="61"/>
      <c r="AG481" s="44"/>
    </row>
    <row r="482" spans="1:33" ht="14.1" customHeight="1">
      <c r="A482" s="7">
        <v>182601</v>
      </c>
      <c r="B482" s="8">
        <f t="shared" si="220"/>
        <v>1826.0416666669782</v>
      </c>
      <c r="C482" s="9">
        <v>5.1265399999999997E-3</v>
      </c>
      <c r="D482" s="9">
        <v>0</v>
      </c>
      <c r="E482" s="9">
        <v>5.1265399999999997E-3</v>
      </c>
      <c r="H482" s="11">
        <f t="shared" si="221"/>
        <v>2.1917056735491287</v>
      </c>
      <c r="L482" s="31">
        <f t="shared" si="217"/>
        <v>1826.0416666669782</v>
      </c>
      <c r="M482" s="30">
        <f t="shared" si="219"/>
        <v>2.1917056735491287</v>
      </c>
      <c r="P482" s="47">
        <f t="shared" si="222"/>
        <v>1896.9172422778663</v>
      </c>
      <c r="Q482" s="47">
        <f t="shared" si="223"/>
        <v>1897.0351149309195</v>
      </c>
      <c r="R482" s="47">
        <f t="shared" si="218"/>
        <v>3.8040118078633096</v>
      </c>
      <c r="S482" s="47">
        <f t="shared" si="224"/>
        <v>3.9320293333518279</v>
      </c>
      <c r="T482" s="88">
        <f t="shared" si="225"/>
        <v>-3.2557622193370217</v>
      </c>
      <c r="U482" s="48"/>
      <c r="V482" s="33"/>
      <c r="W482" s="33"/>
      <c r="X482" s="35">
        <f t="shared" ref="X482:X545" si="228">IF(X481=9, 1, X481+1)</f>
        <v>8</v>
      </c>
      <c r="Y482" s="61" t="str">
        <f t="shared" ref="Y482:Y545" si="229">IF(T482=Z482, T482," ")</f>
        <v xml:space="preserve"> </v>
      </c>
      <c r="Z482" s="61">
        <f t="shared" ref="Z482:Z545" si="230">MAX(T479:T485)</f>
        <v>7.3605469326623263</v>
      </c>
      <c r="AA482" s="68"/>
      <c r="AB482" s="61">
        <f t="shared" si="226"/>
        <v>0.68581199383862446</v>
      </c>
      <c r="AC482" s="61">
        <f t="shared" si="227"/>
        <v>-0.432</v>
      </c>
      <c r="AD482" s="61"/>
      <c r="AE482" s="84"/>
      <c r="AF482" s="61"/>
      <c r="AG482" s="44"/>
    </row>
    <row r="483" spans="1:33" ht="14.1" customHeight="1">
      <c r="A483" s="7">
        <v>182602</v>
      </c>
      <c r="B483" s="8">
        <f t="shared" si="220"/>
        <v>1826.1250000003115</v>
      </c>
      <c r="C483" s="9">
        <v>3.4324899999999998E-3</v>
      </c>
      <c r="D483" s="9">
        <v>0</v>
      </c>
      <c r="E483" s="9">
        <v>3.4324899999999998E-3</v>
      </c>
      <c r="H483" s="11">
        <f t="shared" si="221"/>
        <v>2.1917056735491287</v>
      </c>
      <c r="L483" s="31">
        <f t="shared" si="217"/>
        <v>1826.1250000003115</v>
      </c>
      <c r="M483" s="30">
        <f t="shared" si="219"/>
        <v>2.1917056735491287</v>
      </c>
      <c r="P483" s="47">
        <f t="shared" si="222"/>
        <v>1897.1529875839724</v>
      </c>
      <c r="Q483" s="47">
        <f t="shared" si="223"/>
        <v>1897.2708602370255</v>
      </c>
      <c r="R483" s="47">
        <f t="shared" si="218"/>
        <v>3.6059349309048372</v>
      </c>
      <c r="S483" s="47">
        <f t="shared" si="224"/>
        <v>3.9790963767334215</v>
      </c>
      <c r="T483" s="88">
        <f t="shared" si="225"/>
        <v>-9.3780449252381608</v>
      </c>
      <c r="U483" s="48"/>
      <c r="V483" s="33"/>
      <c r="W483" s="33"/>
      <c r="X483" s="35">
        <f t="shared" si="228"/>
        <v>9</v>
      </c>
      <c r="Y483" s="61" t="str">
        <f t="shared" si="229"/>
        <v xml:space="preserve"> </v>
      </c>
      <c r="Z483" s="61">
        <f t="shared" si="230"/>
        <v>7.3605469326623263</v>
      </c>
      <c r="AA483" s="68"/>
      <c r="AB483" s="61">
        <f t="shared" si="226"/>
        <v>5.7555303742600032E-2</v>
      </c>
      <c r="AC483" s="61">
        <f t="shared" si="227"/>
        <v>-0.432</v>
      </c>
      <c r="AD483" s="61"/>
      <c r="AE483" s="84"/>
      <c r="AF483" s="61"/>
      <c r="AG483" s="44"/>
    </row>
    <row r="484" spans="1:33" ht="14.1" customHeight="1">
      <c r="A484" s="7">
        <v>182603</v>
      </c>
      <c r="B484" s="8">
        <f t="shared" si="220"/>
        <v>1826.2083333336448</v>
      </c>
      <c r="C484" s="9">
        <v>2.4509409999999999E-2</v>
      </c>
      <c r="D484" s="9">
        <v>2.0408160000000002E-2</v>
      </c>
      <c r="E484" s="9">
        <v>4.1012499999999999E-3</v>
      </c>
      <c r="H484" s="11">
        <f t="shared" si="221"/>
        <v>2.2364343536078271</v>
      </c>
      <c r="L484" s="31">
        <f t="shared" si="217"/>
        <v>1826.2083333336448</v>
      </c>
      <c r="M484" s="30">
        <f t="shared" si="219"/>
        <v>2.2364343536078271</v>
      </c>
      <c r="P484" s="47">
        <f t="shared" si="222"/>
        <v>1897.3887328900785</v>
      </c>
      <c r="Q484" s="47">
        <f t="shared" si="223"/>
        <v>1897.5066055431316</v>
      </c>
      <c r="R484" s="47">
        <f t="shared" si="218"/>
        <v>4.1122386522478171</v>
      </c>
      <c r="S484" s="47">
        <f t="shared" si="224"/>
        <v>4.0785282824623375</v>
      </c>
      <c r="T484" s="88">
        <f t="shared" si="225"/>
        <v>0.82653269637564808</v>
      </c>
      <c r="U484" s="48"/>
      <c r="V484" s="33"/>
      <c r="W484" s="33"/>
      <c r="X484" s="35">
        <f t="shared" si="228"/>
        <v>1</v>
      </c>
      <c r="Y484" s="61" t="str">
        <f t="shared" si="229"/>
        <v xml:space="preserve"> </v>
      </c>
      <c r="Z484" s="61">
        <f t="shared" si="230"/>
        <v>7.3605469326623263</v>
      </c>
      <c r="AA484" s="68"/>
      <c r="AB484" s="61">
        <f t="shared" si="226"/>
        <v>-0.59763215263049041</v>
      </c>
      <c r="AC484" s="61">
        <f t="shared" si="227"/>
        <v>-0.432</v>
      </c>
      <c r="AD484" s="61"/>
      <c r="AE484" s="84"/>
      <c r="AF484" s="61"/>
      <c r="AG484" s="44"/>
    </row>
    <row r="485" spans="1:33" ht="14.1" customHeight="1">
      <c r="A485" s="7">
        <v>182604</v>
      </c>
      <c r="B485" s="8">
        <f t="shared" si="220"/>
        <v>1826.291666666978</v>
      </c>
      <c r="C485" s="9">
        <v>4.6295800000000003E-3</v>
      </c>
      <c r="D485" s="9">
        <v>0</v>
      </c>
      <c r="E485" s="9">
        <v>4.6295800000000003E-3</v>
      </c>
      <c r="H485" s="11">
        <f t="shared" si="221"/>
        <v>2.2364343536078271</v>
      </c>
      <c r="L485" s="31">
        <f t="shared" si="217"/>
        <v>1826.291666666978</v>
      </c>
      <c r="M485" s="30">
        <f t="shared" si="219"/>
        <v>2.2364343536078271</v>
      </c>
      <c r="P485" s="47">
        <f t="shared" si="222"/>
        <v>1897.6244781961846</v>
      </c>
      <c r="Q485" s="47">
        <f t="shared" si="223"/>
        <v>1897.7423508492377</v>
      </c>
      <c r="R485" s="47">
        <f t="shared" si="218"/>
        <v>4.5707225648440835</v>
      </c>
      <c r="S485" s="47">
        <f t="shared" si="224"/>
        <v>4.257357749593889</v>
      </c>
      <c r="T485" s="88">
        <f t="shared" si="225"/>
        <v>7.3605469326623263</v>
      </c>
      <c r="U485" s="48"/>
      <c r="V485" s="33"/>
      <c r="W485" s="33"/>
      <c r="X485" s="35">
        <f t="shared" si="228"/>
        <v>2</v>
      </c>
      <c r="Y485" s="61">
        <f t="shared" si="229"/>
        <v>7.3605469326623263</v>
      </c>
      <c r="Z485" s="61">
        <f t="shared" si="230"/>
        <v>7.3605469326623263</v>
      </c>
      <c r="AA485" s="68"/>
      <c r="AB485" s="61">
        <f t="shared" si="226"/>
        <v>-0.97318088284632176</v>
      </c>
      <c r="AC485" s="61">
        <f t="shared" si="227"/>
        <v>-0.432</v>
      </c>
      <c r="AD485" s="61"/>
      <c r="AE485" s="84"/>
      <c r="AF485" s="61"/>
      <c r="AG485" s="44"/>
    </row>
    <row r="486" spans="1:33" ht="14.1" customHeight="1">
      <c r="A486" s="7">
        <v>182605</v>
      </c>
      <c r="B486" s="8">
        <f t="shared" si="220"/>
        <v>1826.3750000003113</v>
      </c>
      <c r="C486" s="9">
        <v>-6.7944399999999997E-3</v>
      </c>
      <c r="D486" s="9">
        <v>-0.01</v>
      </c>
      <c r="E486" s="9">
        <v>3.2055600000000001E-3</v>
      </c>
      <c r="H486" s="11">
        <f t="shared" si="221"/>
        <v>2.2140700100717488</v>
      </c>
      <c r="L486" s="31">
        <f t="shared" si="217"/>
        <v>1826.3750000003113</v>
      </c>
      <c r="M486" s="30">
        <f t="shared" si="219"/>
        <v>2.2140700100717488</v>
      </c>
      <c r="P486" s="47">
        <f t="shared" si="222"/>
        <v>1897.8602235022906</v>
      </c>
      <c r="Q486" s="47">
        <f t="shared" si="223"/>
        <v>1897.9780961553438</v>
      </c>
      <c r="R486" s="47">
        <f t="shared" si="218"/>
        <v>4.521074509253225</v>
      </c>
      <c r="S486" s="47">
        <f t="shared" si="224"/>
        <v>4.4394246918013671</v>
      </c>
      <c r="T486" s="88">
        <f t="shared" si="225"/>
        <v>1.839198164632605</v>
      </c>
      <c r="U486" s="48"/>
      <c r="V486" s="33"/>
      <c r="W486" s="33"/>
      <c r="X486" s="35">
        <f t="shared" si="228"/>
        <v>3</v>
      </c>
      <c r="Y486" s="61" t="str">
        <f t="shared" si="229"/>
        <v xml:space="preserve"> </v>
      </c>
      <c r="Z486" s="61">
        <f t="shared" si="230"/>
        <v>7.3605469326623263</v>
      </c>
      <c r="AA486" s="68"/>
      <c r="AB486" s="61">
        <f t="shared" si="226"/>
        <v>-0.89336746227760011</v>
      </c>
      <c r="AC486" s="61">
        <f t="shared" si="227"/>
        <v>-0.432</v>
      </c>
      <c r="AD486" s="61"/>
      <c r="AE486" s="84"/>
      <c r="AF486" s="61"/>
      <c r="AG486" s="44"/>
    </row>
    <row r="487" spans="1:33" ht="14.1" customHeight="1">
      <c r="A487" s="7">
        <v>182606</v>
      </c>
      <c r="B487" s="8">
        <f t="shared" si="220"/>
        <v>1826.4583333336445</v>
      </c>
      <c r="C487" s="9">
        <v>1.4735430000000001E-2</v>
      </c>
      <c r="D487" s="9">
        <v>1.0101010000000001E-2</v>
      </c>
      <c r="E487" s="9">
        <v>4.6344200000000002E-3</v>
      </c>
      <c r="H487" s="11">
        <f t="shared" si="221"/>
        <v>2.2364343533841837</v>
      </c>
      <c r="L487" s="31">
        <f t="shared" si="217"/>
        <v>1826.4583333336445</v>
      </c>
      <c r="M487" s="30">
        <f t="shared" si="219"/>
        <v>2.2364343533841837</v>
      </c>
      <c r="P487" s="47">
        <f t="shared" si="222"/>
        <v>1898.0959688083967</v>
      </c>
      <c r="Q487" s="47">
        <f t="shared" si="223"/>
        <v>1898.2138414614499</v>
      </c>
      <c r="R487" s="47">
        <f t="shared" si="218"/>
        <v>4.2908518388731336</v>
      </c>
      <c r="S487" s="47">
        <f t="shared" si="224"/>
        <v>4.6956047551894518</v>
      </c>
      <c r="T487" s="88">
        <f t="shared" si="225"/>
        <v>-8.619825079378673</v>
      </c>
      <c r="U487" s="48"/>
      <c r="V487" s="33"/>
      <c r="W487" s="33"/>
      <c r="X487" s="35">
        <f t="shared" si="228"/>
        <v>4</v>
      </c>
      <c r="Y487" s="61" t="str">
        <f t="shared" si="229"/>
        <v xml:space="preserve"> </v>
      </c>
      <c r="Z487" s="61">
        <f t="shared" si="230"/>
        <v>7.3605469326623263</v>
      </c>
      <c r="AA487" s="68"/>
      <c r="AB487" s="61">
        <f t="shared" si="226"/>
        <v>-0.39553747743577405</v>
      </c>
      <c r="AC487" s="61">
        <f t="shared" si="227"/>
        <v>-0.432</v>
      </c>
      <c r="AD487" s="61"/>
      <c r="AE487" s="84"/>
      <c r="AF487" s="61"/>
      <c r="AG487" s="44"/>
    </row>
    <row r="488" spans="1:33" ht="14.1" customHeight="1">
      <c r="A488" s="7">
        <v>182607</v>
      </c>
      <c r="B488" s="8">
        <f t="shared" si="220"/>
        <v>1826.5416666669778</v>
      </c>
      <c r="C488" s="9">
        <v>-3.4597940000000001E-2</v>
      </c>
      <c r="D488" s="9">
        <v>-0.04</v>
      </c>
      <c r="E488" s="9">
        <v>5.4020600000000002E-3</v>
      </c>
      <c r="H488" s="11">
        <f t="shared" si="221"/>
        <v>2.1469769792488163</v>
      </c>
      <c r="L488" s="31">
        <f t="shared" si="217"/>
        <v>1826.5416666669778</v>
      </c>
      <c r="M488" s="30">
        <f t="shared" si="219"/>
        <v>2.1469769792488163</v>
      </c>
      <c r="P488" s="47">
        <f t="shared" si="222"/>
        <v>1898.3317141145028</v>
      </c>
      <c r="Q488" s="47">
        <f t="shared" si="223"/>
        <v>1898.449586767556</v>
      </c>
      <c r="R488" s="47">
        <f t="shared" si="218"/>
        <v>4.7883994197819417</v>
      </c>
      <c r="S488" s="47">
        <f t="shared" si="224"/>
        <v>4.9747521371662975</v>
      </c>
      <c r="T488" s="88">
        <f t="shared" si="225"/>
        <v>-3.7459698945022324</v>
      </c>
      <c r="U488" s="48"/>
      <c r="V488" s="33"/>
      <c r="W488" s="33"/>
      <c r="X488" s="35">
        <f t="shared" si="228"/>
        <v>5</v>
      </c>
      <c r="Y488" s="61" t="str">
        <f t="shared" si="229"/>
        <v xml:space="preserve"> </v>
      </c>
      <c r="Z488" s="61">
        <f t="shared" si="230"/>
        <v>10.445950682371464</v>
      </c>
      <c r="AA488" s="68"/>
      <c r="AB488" s="61">
        <f t="shared" si="226"/>
        <v>0.28736888900756674</v>
      </c>
      <c r="AC488" s="61">
        <f t="shared" si="227"/>
        <v>-0.432</v>
      </c>
      <c r="AD488" s="61"/>
      <c r="AE488" s="84"/>
      <c r="AF488" s="61"/>
      <c r="AG488" s="44"/>
    </row>
    <row r="489" spans="1:33" ht="14.1" customHeight="1">
      <c r="A489" s="7">
        <v>182608</v>
      </c>
      <c r="B489" s="8">
        <f t="shared" si="220"/>
        <v>1826.625000000311</v>
      </c>
      <c r="C489" s="9">
        <v>3.2422900000000001E-3</v>
      </c>
      <c r="D489" s="9">
        <v>0</v>
      </c>
      <c r="E489" s="9">
        <v>3.2422900000000001E-3</v>
      </c>
      <c r="H489" s="11">
        <f t="shared" si="221"/>
        <v>2.1469769792488163</v>
      </c>
      <c r="L489" s="31">
        <f t="shared" si="217"/>
        <v>1826.625000000311</v>
      </c>
      <c r="M489" s="30">
        <f t="shared" si="219"/>
        <v>2.1469769792488163</v>
      </c>
      <c r="P489" s="47">
        <f t="shared" si="222"/>
        <v>1898.5674594206089</v>
      </c>
      <c r="Q489" s="47">
        <f t="shared" si="223"/>
        <v>1898.685332073662</v>
      </c>
      <c r="R489" s="47">
        <f t="shared" si="218"/>
        <v>4.9498954393993637</v>
      </c>
      <c r="S489" s="47">
        <f t="shared" si="224"/>
        <v>5.2147743203929071</v>
      </c>
      <c r="T489" s="88">
        <f t="shared" si="225"/>
        <v>-5.0793929846150281</v>
      </c>
      <c r="U489" s="48"/>
      <c r="V489" s="33"/>
      <c r="W489" s="33"/>
      <c r="X489" s="35">
        <f t="shared" si="228"/>
        <v>6</v>
      </c>
      <c r="Y489" s="61" t="str">
        <f t="shared" si="229"/>
        <v xml:space="preserve"> </v>
      </c>
      <c r="Z489" s="61">
        <f t="shared" si="230"/>
        <v>10.445950682371464</v>
      </c>
      <c r="AA489" s="68"/>
      <c r="AB489" s="61">
        <f t="shared" si="226"/>
        <v>0.83581215853487356</v>
      </c>
      <c r="AC489" s="61">
        <f t="shared" si="227"/>
        <v>-0.432</v>
      </c>
      <c r="AD489" s="61"/>
      <c r="AE489" s="84"/>
      <c r="AF489" s="61"/>
      <c r="AG489" s="44"/>
    </row>
    <row r="490" spans="1:33" ht="14.1" customHeight="1">
      <c r="A490" s="7">
        <v>182609</v>
      </c>
      <c r="B490" s="8">
        <f t="shared" si="220"/>
        <v>1826.7083333336443</v>
      </c>
      <c r="C490" s="9">
        <v>-6.3461200000000002E-3</v>
      </c>
      <c r="D490" s="9">
        <v>-1.0416669999999999E-2</v>
      </c>
      <c r="E490" s="9">
        <v>4.07055E-3</v>
      </c>
      <c r="H490" s="11">
        <f t="shared" si="221"/>
        <v>2.1246126285583844</v>
      </c>
      <c r="L490" s="31">
        <f t="shared" si="217"/>
        <v>1826.7083333336443</v>
      </c>
      <c r="M490" s="30">
        <f t="shared" si="219"/>
        <v>2.1246126285583844</v>
      </c>
      <c r="P490" s="47">
        <f t="shared" si="222"/>
        <v>1898.803204726715</v>
      </c>
      <c r="Q490" s="47">
        <f t="shared" si="223"/>
        <v>1898.9210773797681</v>
      </c>
      <c r="R490" s="47">
        <f t="shared" si="218"/>
        <v>5.31169306304459</v>
      </c>
      <c r="S490" s="47">
        <f t="shared" si="224"/>
        <v>5.3864036594681686</v>
      </c>
      <c r="T490" s="88">
        <f t="shared" si="225"/>
        <v>-1.3870218636929166</v>
      </c>
      <c r="U490" s="48"/>
      <c r="V490" s="33"/>
      <c r="W490" s="33"/>
      <c r="X490" s="35">
        <f t="shared" si="228"/>
        <v>7</v>
      </c>
      <c r="Y490" s="61" t="str">
        <f t="shared" si="229"/>
        <v xml:space="preserve"> </v>
      </c>
      <c r="Z490" s="61">
        <f t="shared" si="230"/>
        <v>10.445950682371464</v>
      </c>
      <c r="AA490" s="68"/>
      <c r="AB490" s="61">
        <f t="shared" si="226"/>
        <v>0.99316963006627923</v>
      </c>
      <c r="AC490" s="61">
        <f t="shared" si="227"/>
        <v>-0.432</v>
      </c>
      <c r="AD490" s="61"/>
      <c r="AE490" s="84"/>
      <c r="AF490" s="61"/>
      <c r="AG490" s="44"/>
    </row>
    <row r="491" spans="1:33" ht="14.1" customHeight="1">
      <c r="A491" s="7">
        <v>182610</v>
      </c>
      <c r="B491" s="8">
        <f t="shared" si="220"/>
        <v>1826.7916666669776</v>
      </c>
      <c r="C491" s="9">
        <v>2.605499E-2</v>
      </c>
      <c r="D491" s="9">
        <v>2.1052629999999999E-2</v>
      </c>
      <c r="E491" s="9">
        <v>5.00236E-3</v>
      </c>
      <c r="H491" s="11">
        <f t="shared" si="221"/>
        <v>2.1693413121207517</v>
      </c>
      <c r="L491" s="31">
        <f t="shared" si="217"/>
        <v>1826.7916666669776</v>
      </c>
      <c r="M491" s="30">
        <f t="shared" si="219"/>
        <v>2.1693413121207517</v>
      </c>
      <c r="P491" s="47">
        <f t="shared" si="222"/>
        <v>1899.038950032821</v>
      </c>
      <c r="Q491" s="47">
        <f t="shared" si="223"/>
        <v>1899.1568226858742</v>
      </c>
      <c r="R491" s="47">
        <f t="shared" si="218"/>
        <v>6.1096323783560704</v>
      </c>
      <c r="S491" s="47">
        <f t="shared" si="224"/>
        <v>5.5317848600231594</v>
      </c>
      <c r="T491" s="88">
        <f t="shared" si="225"/>
        <v>10.445950682371464</v>
      </c>
      <c r="U491" s="48"/>
      <c r="V491" s="33"/>
      <c r="W491" s="33"/>
      <c r="X491" s="35">
        <f t="shared" si="228"/>
        <v>8</v>
      </c>
      <c r="Y491" s="61">
        <f t="shared" si="229"/>
        <v>10.445950682371464</v>
      </c>
      <c r="Z491" s="61">
        <f t="shared" si="230"/>
        <v>10.445950682371464</v>
      </c>
      <c r="AA491" s="68"/>
      <c r="AB491" s="61">
        <f t="shared" si="226"/>
        <v>0.68581199383876434</v>
      </c>
      <c r="AC491" s="61">
        <f t="shared" si="227"/>
        <v>-0.432</v>
      </c>
      <c r="AD491" s="61"/>
      <c r="AE491" s="84"/>
      <c r="AF491" s="61"/>
      <c r="AG491" s="44"/>
    </row>
    <row r="492" spans="1:33" ht="14.1" customHeight="1">
      <c r="A492" s="7">
        <v>182611</v>
      </c>
      <c r="B492" s="8">
        <f t="shared" si="220"/>
        <v>1826.8750000003108</v>
      </c>
      <c r="C492" s="9">
        <v>3.0547600000000001E-3</v>
      </c>
      <c r="D492" s="9">
        <v>0</v>
      </c>
      <c r="E492" s="9">
        <v>3.0547600000000001E-3</v>
      </c>
      <c r="H492" s="11">
        <f t="shared" si="221"/>
        <v>2.1693413121207517</v>
      </c>
      <c r="L492" s="31">
        <f t="shared" si="217"/>
        <v>1826.8750000003108</v>
      </c>
      <c r="M492" s="30">
        <f t="shared" si="219"/>
        <v>2.1693413121207517</v>
      </c>
      <c r="P492" s="47">
        <f t="shared" si="222"/>
        <v>1899.2746953389271</v>
      </c>
      <c r="Q492" s="47">
        <f t="shared" si="223"/>
        <v>1899.3925679919803</v>
      </c>
      <c r="R492" s="47">
        <f t="shared" si="218"/>
        <v>6.1182613686964542</v>
      </c>
      <c r="S492" s="47">
        <f t="shared" si="224"/>
        <v>5.6835826095582362</v>
      </c>
      <c r="T492" s="88">
        <f t="shared" si="225"/>
        <v>7.647971165356271</v>
      </c>
      <c r="U492" s="48"/>
      <c r="V492" s="33"/>
      <c r="W492" s="33"/>
      <c r="X492" s="35">
        <f t="shared" si="228"/>
        <v>9</v>
      </c>
      <c r="Y492" s="61" t="str">
        <f t="shared" si="229"/>
        <v xml:space="preserve"> </v>
      </c>
      <c r="Z492" s="61">
        <f t="shared" si="230"/>
        <v>10.445950682371464</v>
      </c>
      <c r="AA492" s="68"/>
      <c r="AB492" s="61">
        <f t="shared" si="226"/>
        <v>5.7555303742791809E-2</v>
      </c>
      <c r="AC492" s="61">
        <f t="shared" si="227"/>
        <v>-0.432</v>
      </c>
      <c r="AD492" s="61"/>
      <c r="AE492" s="84"/>
      <c r="AF492" s="61"/>
      <c r="AG492" s="44"/>
    </row>
    <row r="493" spans="1:33" ht="14.1" customHeight="1">
      <c r="A493" s="7">
        <v>182612</v>
      </c>
      <c r="B493" s="8">
        <f t="shared" si="220"/>
        <v>1826.9583333336441</v>
      </c>
      <c r="C493" s="9">
        <v>1.5594240000000001E-2</v>
      </c>
      <c r="D493" s="9">
        <v>1.0309280000000001E-2</v>
      </c>
      <c r="E493" s="9">
        <v>5.2849699999999999E-3</v>
      </c>
      <c r="H493" s="11">
        <f t="shared" si="221"/>
        <v>2.191705659122972</v>
      </c>
      <c r="L493" s="31">
        <f t="shared" si="217"/>
        <v>1826.9583333336441</v>
      </c>
      <c r="M493" s="30">
        <f t="shared" si="219"/>
        <v>2.191705659122972</v>
      </c>
      <c r="P493" s="47">
        <f t="shared" si="222"/>
        <v>1899.5104406450332</v>
      </c>
      <c r="Q493" s="47">
        <f t="shared" si="223"/>
        <v>1899.6283132980864</v>
      </c>
      <c r="R493" s="47">
        <f t="shared" si="218"/>
        <v>6.2724383012872993</v>
      </c>
      <c r="S493" s="47">
        <f t="shared" si="224"/>
        <v>5.7491454967543767</v>
      </c>
      <c r="T493" s="88">
        <f t="shared" si="225"/>
        <v>9.1020970825723921</v>
      </c>
      <c r="U493" s="48"/>
      <c r="V493" s="33"/>
      <c r="W493" s="33"/>
      <c r="X493" s="35">
        <f t="shared" si="228"/>
        <v>1</v>
      </c>
      <c r="Y493" s="61" t="str">
        <f t="shared" si="229"/>
        <v xml:space="preserve"> </v>
      </c>
      <c r="Z493" s="61">
        <f t="shared" si="230"/>
        <v>10.445950682371464</v>
      </c>
      <c r="AA493" s="68"/>
      <c r="AB493" s="61">
        <f t="shared" si="226"/>
        <v>-0.59763215263038205</v>
      </c>
      <c r="AC493" s="61">
        <f t="shared" si="227"/>
        <v>-0.432</v>
      </c>
      <c r="AD493" s="61"/>
      <c r="AE493" s="84"/>
      <c r="AF493" s="61"/>
      <c r="AG493" s="44"/>
    </row>
    <row r="494" spans="1:33" ht="14.1" customHeight="1">
      <c r="A494" s="7">
        <v>182701</v>
      </c>
      <c r="B494" s="8">
        <f t="shared" si="220"/>
        <v>1827.0416666669773</v>
      </c>
      <c r="C494" s="9">
        <v>-5.1247100000000002E-3</v>
      </c>
      <c r="D494" s="9">
        <v>-1.0204080000000001E-2</v>
      </c>
      <c r="E494" s="9">
        <v>5.0793699999999997E-3</v>
      </c>
      <c r="H494" s="11">
        <f t="shared" si="221"/>
        <v>2.1693413192408286</v>
      </c>
      <c r="L494" s="31">
        <f t="shared" si="217"/>
        <v>1827.0416666669773</v>
      </c>
      <c r="M494" s="30">
        <f t="shared" si="219"/>
        <v>2.1693413192408286</v>
      </c>
      <c r="P494" s="47">
        <f t="shared" si="222"/>
        <v>1899.7461859511393</v>
      </c>
      <c r="Q494" s="47">
        <f t="shared" si="223"/>
        <v>1899.8640586041925</v>
      </c>
      <c r="R494" s="47">
        <f t="shared" si="218"/>
        <v>6.1153866165214312</v>
      </c>
      <c r="S494" s="47">
        <f t="shared" si="224"/>
        <v>5.8374431107703533</v>
      </c>
      <c r="T494" s="88">
        <f t="shared" si="225"/>
        <v>4.7613912543020609</v>
      </c>
      <c r="U494" s="48"/>
      <c r="V494" s="33"/>
      <c r="W494" s="33"/>
      <c r="X494" s="35">
        <f t="shared" si="228"/>
        <v>2</v>
      </c>
      <c r="Y494" s="61" t="str">
        <f t="shared" si="229"/>
        <v xml:space="preserve"> </v>
      </c>
      <c r="Z494" s="61">
        <f t="shared" si="230"/>
        <v>10.445950682371464</v>
      </c>
      <c r="AA494" s="68"/>
      <c r="AB494" s="61">
        <f t="shared" si="226"/>
        <v>-0.97318088284627746</v>
      </c>
      <c r="AC494" s="61">
        <f t="shared" si="227"/>
        <v>-0.432</v>
      </c>
      <c r="AD494" s="61"/>
      <c r="AE494" s="84"/>
      <c r="AF494" s="61"/>
      <c r="AG494" s="44"/>
    </row>
    <row r="495" spans="1:33" ht="14.1" customHeight="1">
      <c r="A495" s="7">
        <v>182702</v>
      </c>
      <c r="B495" s="8">
        <f t="shared" si="220"/>
        <v>1827.1250000003106</v>
      </c>
      <c r="C495" s="9">
        <v>3.26174E-3</v>
      </c>
      <c r="D495" s="9">
        <v>0</v>
      </c>
      <c r="E495" s="9">
        <v>3.26174E-3</v>
      </c>
      <c r="H495" s="11">
        <f t="shared" si="221"/>
        <v>2.1693413192408286</v>
      </c>
      <c r="L495" s="31">
        <f t="shared" si="217"/>
        <v>1827.1250000003106</v>
      </c>
      <c r="M495" s="30">
        <f t="shared" si="219"/>
        <v>2.1693413192408286</v>
      </c>
      <c r="P495" s="47">
        <f t="shared" si="222"/>
        <v>1899.9819312572454</v>
      </c>
      <c r="Q495" s="47">
        <f t="shared" si="223"/>
        <v>1900.0998039102985</v>
      </c>
      <c r="R495" s="47">
        <f t="shared" si="218"/>
        <v>5.829505314248145</v>
      </c>
      <c r="S495" s="47">
        <f t="shared" si="224"/>
        <v>5.9952657989999043</v>
      </c>
      <c r="T495" s="88">
        <f t="shared" si="225"/>
        <v>-2.7648563101140611</v>
      </c>
      <c r="U495" s="48"/>
      <c r="V495" s="33"/>
      <c r="W495" s="33"/>
      <c r="X495" s="35">
        <f t="shared" si="228"/>
        <v>3</v>
      </c>
      <c r="Y495" s="61" t="str">
        <f t="shared" si="229"/>
        <v xml:space="preserve"> </v>
      </c>
      <c r="Z495" s="61">
        <f t="shared" si="230"/>
        <v>9.1020970825723921</v>
      </c>
      <c r="AA495" s="68"/>
      <c r="AB495" s="61">
        <f t="shared" si="226"/>
        <v>-0.89336746227768649</v>
      </c>
      <c r="AC495" s="61">
        <f t="shared" si="227"/>
        <v>-0.432</v>
      </c>
      <c r="AD495" s="61"/>
      <c r="AE495" s="84"/>
      <c r="AF495" s="61"/>
      <c r="AG495" s="44"/>
    </row>
    <row r="496" spans="1:33" ht="14.1" customHeight="1">
      <c r="A496" s="7">
        <v>182703</v>
      </c>
      <c r="B496" s="8">
        <f t="shared" si="220"/>
        <v>1827.2083333336438</v>
      </c>
      <c r="C496" s="9">
        <v>1.431903E-2</v>
      </c>
      <c r="D496" s="9">
        <v>1.0309280000000001E-2</v>
      </c>
      <c r="E496" s="9">
        <v>4.0097500000000003E-3</v>
      </c>
      <c r="H496" s="11">
        <f t="shared" si="221"/>
        <v>2.1917056663164516</v>
      </c>
      <c r="L496" s="31">
        <f t="shared" si="217"/>
        <v>1827.2083333336438</v>
      </c>
      <c r="M496" s="30">
        <f t="shared" si="219"/>
        <v>2.1917056663164516</v>
      </c>
      <c r="P496" s="47">
        <f t="shared" si="222"/>
        <v>1900.2176765633515</v>
      </c>
      <c r="Q496" s="47">
        <f t="shared" si="223"/>
        <v>1900.3355492164046</v>
      </c>
      <c r="R496" s="47">
        <f t="shared" si="218"/>
        <v>5.6570315846888253</v>
      </c>
      <c r="S496" s="47">
        <f t="shared" si="224"/>
        <v>6.1628298852393311</v>
      </c>
      <c r="T496" s="88">
        <f t="shared" si="225"/>
        <v>-8.2072409910575299</v>
      </c>
      <c r="U496" s="48"/>
      <c r="V496" s="33"/>
      <c r="W496" s="33"/>
      <c r="X496" s="35">
        <f t="shared" si="228"/>
        <v>4</v>
      </c>
      <c r="Y496" s="61" t="str">
        <f t="shared" si="229"/>
        <v xml:space="preserve"> </v>
      </c>
      <c r="Z496" s="61">
        <f t="shared" si="230"/>
        <v>9.1020970825723921</v>
      </c>
      <c r="AA496" s="68"/>
      <c r="AB496" s="61">
        <f t="shared" si="226"/>
        <v>-0.39553747743595047</v>
      </c>
      <c r="AC496" s="61">
        <f t="shared" si="227"/>
        <v>-0.432</v>
      </c>
      <c r="AD496" s="61"/>
      <c r="AE496" s="84"/>
      <c r="AF496" s="61"/>
      <c r="AG496" s="44"/>
    </row>
    <row r="497" spans="1:33" ht="14.1" customHeight="1">
      <c r="A497" s="7">
        <v>182704</v>
      </c>
      <c r="B497" s="8">
        <f t="shared" si="220"/>
        <v>1827.2916666669771</v>
      </c>
      <c r="C497" s="9">
        <v>-5.5737399999999998E-3</v>
      </c>
      <c r="D497" s="9">
        <v>-1.0204080000000001E-2</v>
      </c>
      <c r="E497" s="9">
        <v>4.6303400000000002E-3</v>
      </c>
      <c r="H497" s="11">
        <f t="shared" si="221"/>
        <v>2.1693413263609052</v>
      </c>
      <c r="L497" s="31">
        <f t="shared" si="217"/>
        <v>1827.2916666669771</v>
      </c>
      <c r="M497" s="30">
        <f t="shared" si="219"/>
        <v>2.1693413263609052</v>
      </c>
      <c r="P497" s="47">
        <f t="shared" si="222"/>
        <v>1900.4534218694575</v>
      </c>
      <c r="Q497" s="47">
        <f t="shared" si="223"/>
        <v>1900.5712945225107</v>
      </c>
      <c r="R497" s="47">
        <f t="shared" si="218"/>
        <v>5.3784654045472138</v>
      </c>
      <c r="S497" s="47">
        <f t="shared" si="224"/>
        <v>6.3358527041407244</v>
      </c>
      <c r="T497" s="88">
        <f t="shared" si="225"/>
        <v>-15.110630633313505</v>
      </c>
      <c r="U497" s="48"/>
      <c r="V497" s="33"/>
      <c r="W497" s="33"/>
      <c r="X497" s="35">
        <f t="shared" si="228"/>
        <v>5</v>
      </c>
      <c r="Y497" s="61" t="str">
        <f t="shared" si="229"/>
        <v xml:space="preserve"> </v>
      </c>
      <c r="Z497" s="61">
        <f t="shared" si="230"/>
        <v>11.855339133717703</v>
      </c>
      <c r="AA497" s="68"/>
      <c r="AB497" s="61">
        <f t="shared" si="226"/>
        <v>0.28736888900743723</v>
      </c>
      <c r="AC497" s="61">
        <f t="shared" si="227"/>
        <v>-0.432</v>
      </c>
      <c r="AD497" s="61"/>
      <c r="AE497" s="84"/>
      <c r="AF497" s="61"/>
      <c r="AG497" s="44"/>
    </row>
    <row r="498" spans="1:33" ht="14.1" customHeight="1">
      <c r="A498" s="7">
        <v>182705</v>
      </c>
      <c r="B498" s="8">
        <f t="shared" si="220"/>
        <v>1827.3750000003104</v>
      </c>
      <c r="C498" s="9">
        <v>3.2529E-3</v>
      </c>
      <c r="D498" s="9">
        <v>0</v>
      </c>
      <c r="E498" s="9">
        <v>3.2529E-3</v>
      </c>
      <c r="H498" s="11">
        <f t="shared" si="221"/>
        <v>2.1693413263609052</v>
      </c>
      <c r="L498" s="31">
        <f t="shared" si="217"/>
        <v>1827.3750000003104</v>
      </c>
      <c r="M498" s="30">
        <f t="shared" si="219"/>
        <v>2.1693413263609052</v>
      </c>
      <c r="P498" s="47">
        <f t="shared" si="222"/>
        <v>1900.6891671755636</v>
      </c>
      <c r="Q498" s="47">
        <f t="shared" si="223"/>
        <v>1900.8070398286168</v>
      </c>
      <c r="R498" s="47">
        <f t="shared" si="218"/>
        <v>5.7445739655431529</v>
      </c>
      <c r="S498" s="47">
        <f t="shared" si="224"/>
        <v>6.4491783619587224</v>
      </c>
      <c r="T498" s="88">
        <f t="shared" si="225"/>
        <v>-10.925490921010429</v>
      </c>
      <c r="U498" s="48"/>
      <c r="V498" s="33"/>
      <c r="W498" s="33"/>
      <c r="X498" s="35">
        <f t="shared" si="228"/>
        <v>6</v>
      </c>
      <c r="Y498" s="61" t="str">
        <f t="shared" si="229"/>
        <v xml:space="preserve"> </v>
      </c>
      <c r="Z498" s="61">
        <f t="shared" si="230"/>
        <v>11.855339133717703</v>
      </c>
      <c r="AA498" s="68"/>
      <c r="AB498" s="61">
        <f t="shared" si="226"/>
        <v>0.83581215853476809</v>
      </c>
      <c r="AC498" s="61">
        <f t="shared" si="227"/>
        <v>-0.432</v>
      </c>
      <c r="AD498" s="61"/>
      <c r="AE498" s="84"/>
      <c r="AF498" s="61"/>
      <c r="AG498" s="44"/>
    </row>
    <row r="499" spans="1:33" ht="14.1" customHeight="1">
      <c r="A499" s="7">
        <v>182706</v>
      </c>
      <c r="B499" s="8">
        <f t="shared" si="220"/>
        <v>1827.4583333336436</v>
      </c>
      <c r="C499" s="9">
        <v>1.493276E-2</v>
      </c>
      <c r="D499" s="9">
        <v>1.0309280000000001E-2</v>
      </c>
      <c r="E499" s="9">
        <v>4.6234800000000001E-3</v>
      </c>
      <c r="H499" s="11">
        <f t="shared" si="221"/>
        <v>2.1917056735099312</v>
      </c>
      <c r="L499" s="31">
        <f t="shared" si="217"/>
        <v>1827.4583333336436</v>
      </c>
      <c r="M499" s="30">
        <f t="shared" si="219"/>
        <v>2.1917056735099312</v>
      </c>
      <c r="P499" s="47">
        <f t="shared" si="222"/>
        <v>1900.9249124816697</v>
      </c>
      <c r="Q499" s="47">
        <f t="shared" si="223"/>
        <v>1901.0427851347229</v>
      </c>
      <c r="R499" s="47">
        <f t="shared" si="218"/>
        <v>6.7320972571105449</v>
      </c>
      <c r="S499" s="47">
        <f t="shared" si="224"/>
        <v>6.6043734619377172</v>
      </c>
      <c r="T499" s="88">
        <f t="shared" si="225"/>
        <v>1.9339275089291119</v>
      </c>
      <c r="U499" s="48"/>
      <c r="V499" s="33"/>
      <c r="W499" s="33"/>
      <c r="X499" s="35">
        <f t="shared" si="228"/>
        <v>7</v>
      </c>
      <c r="Y499" s="61" t="str">
        <f t="shared" si="229"/>
        <v xml:space="preserve"> </v>
      </c>
      <c r="Z499" s="61">
        <f t="shared" si="230"/>
        <v>11.855339133717703</v>
      </c>
      <c r="AA499" s="68"/>
      <c r="AB499" s="61">
        <f t="shared" si="226"/>
        <v>0.99316963006630166</v>
      </c>
      <c r="AC499" s="61">
        <f t="shared" si="227"/>
        <v>-0.432</v>
      </c>
      <c r="AD499" s="61"/>
      <c r="AE499" s="84"/>
      <c r="AF499" s="61"/>
      <c r="AG499" s="44"/>
    </row>
    <row r="500" spans="1:33" ht="14.1" customHeight="1">
      <c r="A500" s="7">
        <v>182707</v>
      </c>
      <c r="B500" s="8">
        <f t="shared" si="220"/>
        <v>1827.5416666669769</v>
      </c>
      <c r="C500" s="9">
        <v>-4.74574E-3</v>
      </c>
      <c r="D500" s="9">
        <v>-1.0204080000000001E-2</v>
      </c>
      <c r="E500" s="9">
        <v>5.4583399999999999E-3</v>
      </c>
      <c r="H500" s="11">
        <f t="shared" si="221"/>
        <v>2.1693413334809821</v>
      </c>
      <c r="L500" s="31">
        <f t="shared" si="217"/>
        <v>1827.5416666669769</v>
      </c>
      <c r="M500" s="30">
        <f t="shared" si="219"/>
        <v>2.1693413334809821</v>
      </c>
      <c r="P500" s="47">
        <f t="shared" si="222"/>
        <v>1901.1606577877758</v>
      </c>
      <c r="Q500" s="47">
        <f t="shared" si="223"/>
        <v>1901.2785304408289</v>
      </c>
      <c r="R500" s="47">
        <f t="shared" si="218"/>
        <v>7.6177091545109095</v>
      </c>
      <c r="S500" s="47">
        <f t="shared" si="224"/>
        <v>6.8103223444741454</v>
      </c>
      <c r="T500" s="88">
        <f t="shared" si="225"/>
        <v>11.855339133717703</v>
      </c>
      <c r="U500" s="48"/>
      <c r="V500" s="33"/>
      <c r="W500" s="33"/>
      <c r="X500" s="35">
        <f t="shared" si="228"/>
        <v>8</v>
      </c>
      <c r="Y500" s="61">
        <f t="shared" si="229"/>
        <v>11.855339133717703</v>
      </c>
      <c r="Z500" s="61">
        <f t="shared" si="230"/>
        <v>11.855339133717703</v>
      </c>
      <c r="AA500" s="68"/>
      <c r="AB500" s="61">
        <f t="shared" si="226"/>
        <v>0.68581199383890412</v>
      </c>
      <c r="AC500" s="61">
        <f t="shared" si="227"/>
        <v>-0.432</v>
      </c>
      <c r="AD500" s="61"/>
      <c r="AE500" s="84"/>
      <c r="AF500" s="61"/>
      <c r="AG500" s="44"/>
    </row>
    <row r="501" spans="1:33" ht="14.1" customHeight="1">
      <c r="A501" s="7">
        <v>182708</v>
      </c>
      <c r="B501" s="8">
        <f t="shared" si="220"/>
        <v>1827.6250000003101</v>
      </c>
      <c r="C501" s="9">
        <v>3.22273E-3</v>
      </c>
      <c r="D501" s="9">
        <v>0</v>
      </c>
      <c r="E501" s="9">
        <v>3.22273E-3</v>
      </c>
      <c r="H501" s="11">
        <f t="shared" si="221"/>
        <v>2.1693413334809821</v>
      </c>
      <c r="L501" s="31">
        <f t="shared" si="217"/>
        <v>1827.6250000003101</v>
      </c>
      <c r="M501" s="30">
        <f t="shared" si="219"/>
        <v>2.1693413334809821</v>
      </c>
      <c r="P501" s="47">
        <f t="shared" si="222"/>
        <v>1901.3964030938819</v>
      </c>
      <c r="Q501" s="47">
        <f t="shared" si="223"/>
        <v>1901.514275746935</v>
      </c>
      <c r="R501" s="47">
        <f t="shared" si="218"/>
        <v>7.6754667388089972</v>
      </c>
      <c r="S501" s="47">
        <f t="shared" si="224"/>
        <v>7.0591277361149158</v>
      </c>
      <c r="T501" s="88">
        <f t="shared" si="225"/>
        <v>8.7310929300918438</v>
      </c>
      <c r="U501" s="48"/>
      <c r="V501" s="33"/>
      <c r="W501" s="33"/>
      <c r="X501" s="35">
        <f t="shared" si="228"/>
        <v>9</v>
      </c>
      <c r="Y501" s="61" t="str">
        <f t="shared" si="229"/>
        <v xml:space="preserve"> </v>
      </c>
      <c r="Z501" s="61">
        <f t="shared" si="230"/>
        <v>11.855339133717703</v>
      </c>
      <c r="AA501" s="68"/>
      <c r="AB501" s="61">
        <f t="shared" si="226"/>
        <v>5.755530374298358E-2</v>
      </c>
      <c r="AC501" s="61">
        <f t="shared" si="227"/>
        <v>-0.432</v>
      </c>
      <c r="AD501" s="61"/>
      <c r="AE501" s="84"/>
      <c r="AF501" s="61"/>
      <c r="AG501" s="44"/>
    </row>
    <row r="502" spans="1:33" ht="14.1" customHeight="1">
      <c r="A502" s="7">
        <v>182709</v>
      </c>
      <c r="B502" s="8">
        <f t="shared" si="220"/>
        <v>1827.7083333336434</v>
      </c>
      <c r="C502" s="9">
        <v>2.4575130000000001E-2</v>
      </c>
      <c r="D502" s="9">
        <v>2.0618560000000001E-2</v>
      </c>
      <c r="E502" s="9">
        <v>3.9565700000000004E-3</v>
      </c>
      <c r="H502" s="11">
        <f t="shared" si="221"/>
        <v>2.2140700279258398</v>
      </c>
      <c r="L502" s="31">
        <f t="shared" si="217"/>
        <v>1827.7083333336434</v>
      </c>
      <c r="M502" s="30">
        <f t="shared" si="219"/>
        <v>2.2140700279258398</v>
      </c>
      <c r="P502" s="47">
        <f t="shared" si="222"/>
        <v>1901.632148399988</v>
      </c>
      <c r="Q502" s="47">
        <f t="shared" si="223"/>
        <v>1901.7500210530411</v>
      </c>
      <c r="R502" s="47">
        <f t="shared" si="218"/>
        <v>7.2923692216492721</v>
      </c>
      <c r="S502" s="47">
        <f t="shared" si="224"/>
        <v>7.3557547087646373</v>
      </c>
      <c r="T502" s="88">
        <f t="shared" si="225"/>
        <v>-0.86171289860765832</v>
      </c>
      <c r="U502" s="48"/>
      <c r="V502" s="33"/>
      <c r="W502" s="33"/>
      <c r="X502" s="35">
        <f t="shared" si="228"/>
        <v>1</v>
      </c>
      <c r="Y502" s="61" t="str">
        <f t="shared" si="229"/>
        <v xml:space="preserve"> </v>
      </c>
      <c r="Z502" s="61">
        <f t="shared" si="230"/>
        <v>11.855339133717703</v>
      </c>
      <c r="AA502" s="68"/>
      <c r="AB502" s="61">
        <f t="shared" si="226"/>
        <v>-0.59763215263022806</v>
      </c>
      <c r="AC502" s="61">
        <f t="shared" si="227"/>
        <v>-0.432</v>
      </c>
      <c r="AD502" s="61"/>
      <c r="AE502" s="84"/>
      <c r="AF502" s="61"/>
      <c r="AG502" s="44"/>
    </row>
    <row r="503" spans="1:33" ht="14.1" customHeight="1">
      <c r="A503" s="7">
        <v>182710</v>
      </c>
      <c r="B503" s="8">
        <f t="shared" si="220"/>
        <v>1827.7916666669767</v>
      </c>
      <c r="C503" s="9">
        <v>4.8362600000000002E-3</v>
      </c>
      <c r="D503" s="9">
        <v>0</v>
      </c>
      <c r="E503" s="9">
        <v>4.8362600000000002E-3</v>
      </c>
      <c r="H503" s="11">
        <f t="shared" si="221"/>
        <v>2.2140700279258398</v>
      </c>
      <c r="L503" s="31">
        <f t="shared" si="217"/>
        <v>1827.7916666669767</v>
      </c>
      <c r="M503" s="30">
        <f t="shared" si="219"/>
        <v>2.2140700279258398</v>
      </c>
      <c r="P503" s="47">
        <f t="shared" si="222"/>
        <v>1901.867893706094</v>
      </c>
      <c r="Q503" s="47">
        <f t="shared" si="223"/>
        <v>1901.9857663591472</v>
      </c>
      <c r="R503" s="47">
        <f t="shared" si="218"/>
        <v>7.5121425163323918</v>
      </c>
      <c r="S503" s="47">
        <f t="shared" si="224"/>
        <v>7.5711694614906087</v>
      </c>
      <c r="T503" s="88">
        <f t="shared" si="225"/>
        <v>-0.77962784294350884</v>
      </c>
      <c r="U503" s="48"/>
      <c r="V503" s="33"/>
      <c r="W503" s="33"/>
      <c r="X503" s="35">
        <f t="shared" si="228"/>
        <v>2</v>
      </c>
      <c r="Y503" s="61" t="str">
        <f t="shared" si="229"/>
        <v xml:space="preserve"> </v>
      </c>
      <c r="Z503" s="61">
        <f t="shared" si="230"/>
        <v>11.855339133717703</v>
      </c>
      <c r="AA503" s="68"/>
      <c r="AB503" s="61">
        <f t="shared" si="226"/>
        <v>-0.97318088284623327</v>
      </c>
      <c r="AC503" s="61">
        <f t="shared" si="227"/>
        <v>-0.432</v>
      </c>
      <c r="AD503" s="61"/>
      <c r="AE503" s="84"/>
      <c r="AF503" s="61"/>
      <c r="AG503" s="44"/>
    </row>
    <row r="504" spans="1:33" ht="14.1" customHeight="1">
      <c r="A504" s="7">
        <v>182711</v>
      </c>
      <c r="B504" s="8">
        <f t="shared" si="220"/>
        <v>1827.8750000003099</v>
      </c>
      <c r="C504" s="9">
        <v>-1.7164450000000001E-2</v>
      </c>
      <c r="D504" s="9">
        <v>-2.0202020000000001E-2</v>
      </c>
      <c r="E504" s="9">
        <v>3.0375699999999999E-3</v>
      </c>
      <c r="H504" s="11">
        <f t="shared" si="221"/>
        <v>2.1693413409402815</v>
      </c>
      <c r="L504" s="31">
        <f t="shared" si="217"/>
        <v>1827.8750000003099</v>
      </c>
      <c r="M504" s="30">
        <f t="shared" si="219"/>
        <v>2.1693413409402815</v>
      </c>
      <c r="P504" s="47">
        <f t="shared" si="222"/>
        <v>1902.1036390122001</v>
      </c>
      <c r="Q504" s="47">
        <f t="shared" si="223"/>
        <v>1902.2215116652533</v>
      </c>
      <c r="R504" s="47">
        <f t="shared" si="218"/>
        <v>7.6830452570760031</v>
      </c>
      <c r="S504" s="47">
        <f t="shared" si="224"/>
        <v>7.6481431289308226</v>
      </c>
      <c r="T504" s="88">
        <f t="shared" si="225"/>
        <v>0.45634773770322212</v>
      </c>
      <c r="U504" s="48"/>
      <c r="V504" s="33"/>
      <c r="W504" s="33"/>
      <c r="X504" s="35">
        <f t="shared" si="228"/>
        <v>3</v>
      </c>
      <c r="Y504" s="61" t="str">
        <f t="shared" si="229"/>
        <v xml:space="preserve"> </v>
      </c>
      <c r="Z504" s="61">
        <f t="shared" si="230"/>
        <v>8.7393317290898729</v>
      </c>
      <c r="AA504" s="68"/>
      <c r="AB504" s="61">
        <f t="shared" si="226"/>
        <v>-0.89336746227774722</v>
      </c>
      <c r="AC504" s="61">
        <f t="shared" si="227"/>
        <v>-0.432</v>
      </c>
      <c r="AD504" s="61"/>
      <c r="AE504" s="84"/>
      <c r="AF504" s="61"/>
      <c r="AG504" s="44"/>
    </row>
    <row r="505" spans="1:33" ht="14.1" customHeight="1">
      <c r="A505" s="7">
        <v>182712</v>
      </c>
      <c r="B505" s="8">
        <f t="shared" si="220"/>
        <v>1827.9583333336432</v>
      </c>
      <c r="C505" s="9">
        <v>-1.5341199999999999E-2</v>
      </c>
      <c r="D505" s="9">
        <v>-2.0618560000000001E-2</v>
      </c>
      <c r="E505" s="9">
        <v>5.27736E-3</v>
      </c>
      <c r="H505" s="11">
        <f t="shared" si="221"/>
        <v>2.1246126463416237</v>
      </c>
      <c r="L505" s="31">
        <f t="shared" si="217"/>
        <v>1827.9583333336432</v>
      </c>
      <c r="M505" s="30">
        <f t="shared" si="219"/>
        <v>2.1246126463416237</v>
      </c>
      <c r="P505" s="47">
        <f t="shared" si="222"/>
        <v>1902.3393843183062</v>
      </c>
      <c r="Q505" s="47">
        <f t="shared" si="223"/>
        <v>1902.4572569713594</v>
      </c>
      <c r="R505" s="47">
        <f t="shared" si="218"/>
        <v>7.8962801094557591</v>
      </c>
      <c r="S505" s="47">
        <f t="shared" si="224"/>
        <v>7.5751490939423514</v>
      </c>
      <c r="T505" s="88">
        <f t="shared" si="225"/>
        <v>4.2392699012380852</v>
      </c>
      <c r="U505" s="48"/>
      <c r="V505" s="33"/>
      <c r="W505" s="33"/>
      <c r="X505" s="35">
        <f t="shared" si="228"/>
        <v>4</v>
      </c>
      <c r="Y505" s="61" t="str">
        <f t="shared" si="229"/>
        <v xml:space="preserve"> </v>
      </c>
      <c r="Z505" s="61">
        <f t="shared" si="230"/>
        <v>8.7393317290898729</v>
      </c>
      <c r="AA505" s="68"/>
      <c r="AB505" s="61">
        <f t="shared" si="226"/>
        <v>-0.39553747743612688</v>
      </c>
      <c r="AC505" s="61">
        <f t="shared" si="227"/>
        <v>-0.432</v>
      </c>
      <c r="AD505" s="61"/>
      <c r="AE505" s="84"/>
      <c r="AF505" s="61"/>
      <c r="AG505" s="44"/>
    </row>
    <row r="506" spans="1:33" ht="14.1" customHeight="1">
      <c r="A506" s="7">
        <v>182801</v>
      </c>
      <c r="B506" s="8">
        <f t="shared" si="220"/>
        <v>1828.0416666669764</v>
      </c>
      <c r="C506" s="9">
        <v>-5.3079700000000004E-3</v>
      </c>
      <c r="D506" s="9">
        <v>-1.052632E-2</v>
      </c>
      <c r="E506" s="9">
        <v>5.2183400000000001E-3</v>
      </c>
      <c r="H506" s="11">
        <f t="shared" si="221"/>
        <v>2.102248293750185</v>
      </c>
      <c r="L506" s="31">
        <f t="shared" si="217"/>
        <v>1828.0416666669764</v>
      </c>
      <c r="M506" s="30">
        <f t="shared" si="219"/>
        <v>2.102248293750185</v>
      </c>
      <c r="P506" s="47">
        <f t="shared" si="222"/>
        <v>1902.5751296244123</v>
      </c>
      <c r="Q506" s="47">
        <f t="shared" si="223"/>
        <v>1902.6930022774654</v>
      </c>
      <c r="R506" s="47">
        <f t="shared" si="218"/>
        <v>8.0481081583947027</v>
      </c>
      <c r="S506" s="47">
        <f t="shared" si="224"/>
        <v>7.4012852851124142</v>
      </c>
      <c r="T506" s="88">
        <f t="shared" si="225"/>
        <v>8.7393317290898729</v>
      </c>
      <c r="U506" s="48"/>
      <c r="V506" s="33"/>
      <c r="W506" s="33"/>
      <c r="X506" s="35">
        <f t="shared" si="228"/>
        <v>5</v>
      </c>
      <c r="Y506" s="61">
        <f t="shared" si="229"/>
        <v>8.7393317290898729</v>
      </c>
      <c r="Z506" s="61">
        <f t="shared" si="230"/>
        <v>8.7393317290898729</v>
      </c>
      <c r="AA506" s="68"/>
      <c r="AB506" s="61">
        <f t="shared" si="226"/>
        <v>0.28736888900725321</v>
      </c>
      <c r="AC506" s="61">
        <f t="shared" si="227"/>
        <v>-0.432</v>
      </c>
      <c r="AD506" s="61"/>
      <c r="AE506" s="84"/>
      <c r="AF506" s="61"/>
      <c r="AG506" s="44"/>
    </row>
    <row r="507" spans="1:33" ht="14.1" customHeight="1">
      <c r="A507" s="7">
        <v>182802</v>
      </c>
      <c r="B507" s="8">
        <f t="shared" si="220"/>
        <v>1828.1250000003097</v>
      </c>
      <c r="C507" s="9">
        <v>3.4546799999999999E-3</v>
      </c>
      <c r="D507" s="9">
        <v>0</v>
      </c>
      <c r="E507" s="9">
        <v>3.4546799999999999E-3</v>
      </c>
      <c r="H507" s="11">
        <f t="shared" si="221"/>
        <v>2.102248293750185</v>
      </c>
      <c r="L507" s="31">
        <f t="shared" si="217"/>
        <v>1828.1250000003097</v>
      </c>
      <c r="M507" s="30">
        <f t="shared" si="219"/>
        <v>2.102248293750185</v>
      </c>
      <c r="P507" s="47">
        <f t="shared" si="222"/>
        <v>1902.8108749305184</v>
      </c>
      <c r="Q507" s="47">
        <f t="shared" si="223"/>
        <v>1902.9287475835715</v>
      </c>
      <c r="R507" s="47">
        <f t="shared" si="218"/>
        <v>7.6833067400769011</v>
      </c>
      <c r="S507" s="47">
        <f t="shared" si="224"/>
        <v>7.2589838263821314</v>
      </c>
      <c r="T507" s="88">
        <f t="shared" si="225"/>
        <v>5.8454864185343069</v>
      </c>
      <c r="U507" s="48"/>
      <c r="V507" s="33"/>
      <c r="W507" s="33"/>
      <c r="X507" s="35">
        <f t="shared" si="228"/>
        <v>6</v>
      </c>
      <c r="Y507" s="61" t="str">
        <f t="shared" si="229"/>
        <v xml:space="preserve"> </v>
      </c>
      <c r="Z507" s="61">
        <f t="shared" si="230"/>
        <v>8.7393317290898729</v>
      </c>
      <c r="AA507" s="68"/>
      <c r="AB507" s="61">
        <f t="shared" si="226"/>
        <v>0.83581215853466262</v>
      </c>
      <c r="AC507" s="61">
        <f t="shared" si="227"/>
        <v>-0.432</v>
      </c>
      <c r="AD507" s="61"/>
      <c r="AE507" s="84"/>
      <c r="AF507" s="61"/>
      <c r="AG507" s="44"/>
    </row>
    <row r="508" spans="1:33" ht="14.1" customHeight="1">
      <c r="A508" s="7">
        <v>182803</v>
      </c>
      <c r="B508" s="8">
        <f t="shared" si="220"/>
        <v>1828.2083333336429</v>
      </c>
      <c r="C508" s="9">
        <v>1.4846140000000001E-2</v>
      </c>
      <c r="D508" s="9">
        <v>1.06383E-2</v>
      </c>
      <c r="E508" s="9">
        <v>4.20784E-3</v>
      </c>
      <c r="H508" s="11">
        <f t="shared" si="221"/>
        <v>2.1246126417735876</v>
      </c>
      <c r="L508" s="31">
        <f t="shared" si="217"/>
        <v>1828.2083333336429</v>
      </c>
      <c r="M508" s="30">
        <f t="shared" si="219"/>
        <v>2.1246126417735876</v>
      </c>
      <c r="P508" s="47">
        <f t="shared" si="222"/>
        <v>1903.0466202366244</v>
      </c>
      <c r="Q508" s="47">
        <f t="shared" si="223"/>
        <v>1903.1644928896776</v>
      </c>
      <c r="R508" s="47">
        <f t="shared" si="218"/>
        <v>7.424860264072465</v>
      </c>
      <c r="S508" s="47">
        <f t="shared" si="224"/>
        <v>7.1030349188914776</v>
      </c>
      <c r="T508" s="88">
        <f t="shared" si="225"/>
        <v>4.5308146286181072</v>
      </c>
      <c r="U508" s="48"/>
      <c r="V508" s="33"/>
      <c r="W508" s="33"/>
      <c r="X508" s="35">
        <f t="shared" si="228"/>
        <v>7</v>
      </c>
      <c r="Y508" s="61" t="str">
        <f t="shared" si="229"/>
        <v xml:space="preserve"> </v>
      </c>
      <c r="Z508" s="61">
        <f t="shared" si="230"/>
        <v>8.7393317290898729</v>
      </c>
      <c r="AA508" s="68"/>
      <c r="AB508" s="61">
        <f t="shared" si="226"/>
        <v>0.99316963006632397</v>
      </c>
      <c r="AC508" s="61">
        <f t="shared" si="227"/>
        <v>-0.432</v>
      </c>
      <c r="AD508" s="61"/>
      <c r="AE508" s="84"/>
      <c r="AF508" s="61"/>
      <c r="AG508" s="44"/>
    </row>
    <row r="509" spans="1:33" ht="14.1" customHeight="1">
      <c r="A509" s="7">
        <v>182804</v>
      </c>
      <c r="B509" s="8">
        <f t="shared" si="220"/>
        <v>1828.2916666669762</v>
      </c>
      <c r="C509" s="9">
        <v>4.5838399999999996E-3</v>
      </c>
      <c r="D509" s="9">
        <v>0</v>
      </c>
      <c r="E509" s="9">
        <v>4.5838399999999996E-3</v>
      </c>
      <c r="H509" s="11">
        <f t="shared" si="221"/>
        <v>2.1246126417735876</v>
      </c>
      <c r="L509" s="31">
        <f t="shared" si="217"/>
        <v>1828.2916666669762</v>
      </c>
      <c r="M509" s="30">
        <f t="shared" si="219"/>
        <v>2.1246126417735876</v>
      </c>
      <c r="P509" s="47">
        <f t="shared" si="222"/>
        <v>1903.2823655427305</v>
      </c>
      <c r="Q509" s="47">
        <f t="shared" si="223"/>
        <v>1903.4002381957837</v>
      </c>
      <c r="R509" s="47">
        <f t="shared" si="218"/>
        <v>6.9607628396146692</v>
      </c>
      <c r="S509" s="47">
        <f t="shared" si="224"/>
        <v>6.9307092705791469</v>
      </c>
      <c r="T509" s="88">
        <f t="shared" si="225"/>
        <v>0.43362905385599948</v>
      </c>
      <c r="U509" s="48"/>
      <c r="V509" s="33"/>
      <c r="W509" s="33"/>
      <c r="X509" s="35">
        <f t="shared" si="228"/>
        <v>8</v>
      </c>
      <c r="Y509" s="61" t="str">
        <f t="shared" si="229"/>
        <v xml:space="preserve"> </v>
      </c>
      <c r="Z509" s="61">
        <f t="shared" si="230"/>
        <v>8.7393317290898729</v>
      </c>
      <c r="AA509" s="68"/>
      <c r="AB509" s="61">
        <f t="shared" si="226"/>
        <v>0.68581199383900249</v>
      </c>
      <c r="AC509" s="61">
        <f t="shared" si="227"/>
        <v>-0.432</v>
      </c>
      <c r="AD509" s="61"/>
      <c r="AE509" s="84"/>
      <c r="AF509" s="61"/>
      <c r="AG509" s="44"/>
    </row>
    <row r="510" spans="1:33" ht="14.1" customHeight="1">
      <c r="A510" s="7">
        <v>182805</v>
      </c>
      <c r="B510" s="8">
        <f t="shared" si="220"/>
        <v>1828.3750000003095</v>
      </c>
      <c r="C510" s="9">
        <v>3.2745299999999999E-3</v>
      </c>
      <c r="D510" s="9">
        <v>0</v>
      </c>
      <c r="E510" s="9">
        <v>3.2745299999999999E-3</v>
      </c>
      <c r="H510" s="11">
        <f t="shared" si="221"/>
        <v>2.1246126417735876</v>
      </c>
      <c r="L510" s="31">
        <f t="shared" si="217"/>
        <v>1828.3750000003095</v>
      </c>
      <c r="M510" s="30">
        <f t="shared" si="219"/>
        <v>2.1246126417735876</v>
      </c>
      <c r="P510" s="47">
        <f t="shared" si="222"/>
        <v>1903.5181108488366</v>
      </c>
      <c r="Q510" s="47">
        <f t="shared" si="223"/>
        <v>1903.6359835018898</v>
      </c>
      <c r="R510" s="47">
        <f t="shared" si="218"/>
        <v>6.1106924593395648</v>
      </c>
      <c r="S510" s="47">
        <f t="shared" si="224"/>
        <v>6.7876514737939386</v>
      </c>
      <c r="T510" s="88">
        <f t="shared" si="225"/>
        <v>-9.9733909006378241</v>
      </c>
      <c r="U510" s="48"/>
      <c r="V510" s="33"/>
      <c r="W510" s="33"/>
      <c r="X510" s="35">
        <f t="shared" si="228"/>
        <v>9</v>
      </c>
      <c r="Y510" s="61" t="str">
        <f t="shared" si="229"/>
        <v xml:space="preserve"> </v>
      </c>
      <c r="Z510" s="61">
        <f t="shared" si="230"/>
        <v>5.8454864185343069</v>
      </c>
      <c r="AA510" s="68"/>
      <c r="AB510" s="61">
        <f t="shared" si="226"/>
        <v>5.7555303743118603E-2</v>
      </c>
      <c r="AC510" s="61">
        <f t="shared" si="227"/>
        <v>-0.432</v>
      </c>
      <c r="AD510" s="61"/>
      <c r="AE510" s="84"/>
      <c r="AF510" s="61"/>
      <c r="AG510" s="44"/>
    </row>
    <row r="511" spans="1:33" ht="14.1" customHeight="1">
      <c r="A511" s="7">
        <v>182806</v>
      </c>
      <c r="B511" s="8">
        <f t="shared" si="220"/>
        <v>1828.4583333336427</v>
      </c>
      <c r="C511" s="9">
        <v>4.64351E-3</v>
      </c>
      <c r="D511" s="9">
        <v>0</v>
      </c>
      <c r="E511" s="9">
        <v>4.64351E-3</v>
      </c>
      <c r="H511" s="11">
        <f t="shared" si="221"/>
        <v>2.1246126417735876</v>
      </c>
      <c r="L511" s="31">
        <f t="shared" si="217"/>
        <v>1828.4583333336427</v>
      </c>
      <c r="M511" s="30">
        <f t="shared" si="219"/>
        <v>2.1246126417735876</v>
      </c>
      <c r="P511" s="47">
        <f t="shared" si="222"/>
        <v>1903.7538561549427</v>
      </c>
      <c r="Q511" s="47">
        <f t="shared" si="223"/>
        <v>1903.8717288079959</v>
      </c>
      <c r="R511" s="47">
        <f t="shared" si="218"/>
        <v>6.0116560930767333</v>
      </c>
      <c r="S511" s="47">
        <f t="shared" si="224"/>
        <v>6.7221185628064273</v>
      </c>
      <c r="T511" s="88">
        <f t="shared" si="225"/>
        <v>-10.569026164767347</v>
      </c>
      <c r="U511" s="48"/>
      <c r="V511" s="33"/>
      <c r="W511" s="33"/>
      <c r="X511" s="35">
        <f t="shared" si="228"/>
        <v>1</v>
      </c>
      <c r="Y511" s="61" t="str">
        <f t="shared" si="229"/>
        <v xml:space="preserve"> </v>
      </c>
      <c r="Z511" s="61">
        <f t="shared" si="230"/>
        <v>4.5308146286181072</v>
      </c>
      <c r="AA511" s="68"/>
      <c r="AB511" s="61">
        <f t="shared" si="226"/>
        <v>-0.5976321526301196</v>
      </c>
      <c r="AC511" s="61">
        <f t="shared" si="227"/>
        <v>-0.432</v>
      </c>
      <c r="AD511" s="61"/>
      <c r="AE511" s="84"/>
      <c r="AF511" s="61"/>
      <c r="AG511" s="44"/>
    </row>
    <row r="512" spans="1:33" ht="14.1" customHeight="1">
      <c r="A512" s="7">
        <v>182807</v>
      </c>
      <c r="B512" s="8">
        <f t="shared" si="220"/>
        <v>1828.541666666976</v>
      </c>
      <c r="C512" s="9">
        <v>-5.1376E-3</v>
      </c>
      <c r="D512" s="9">
        <v>-1.052632E-2</v>
      </c>
      <c r="E512" s="9">
        <v>5.3887099999999997E-3</v>
      </c>
      <c r="H512" s="11">
        <f t="shared" si="221"/>
        <v>2.1022482892302334</v>
      </c>
      <c r="L512" s="31">
        <f t="shared" si="217"/>
        <v>1828.541666666976</v>
      </c>
      <c r="M512" s="30">
        <f t="shared" si="219"/>
        <v>2.1022482892302334</v>
      </c>
      <c r="P512" s="47">
        <f t="shared" si="222"/>
        <v>1903.9896014610488</v>
      </c>
      <c r="Q512" s="47">
        <f t="shared" si="223"/>
        <v>1904.1074741141019</v>
      </c>
      <c r="R512" s="47">
        <f t="shared" si="218"/>
        <v>6.1086023489165031</v>
      </c>
      <c r="S512" s="47">
        <f t="shared" si="224"/>
        <v>6.7611129912797381</v>
      </c>
      <c r="T512" s="88">
        <f t="shared" si="225"/>
        <v>-9.6509353298017899</v>
      </c>
      <c r="U512" s="48"/>
      <c r="V512" s="33"/>
      <c r="W512" s="33"/>
      <c r="X512" s="35">
        <f t="shared" si="228"/>
        <v>2</v>
      </c>
      <c r="Y512" s="61" t="str">
        <f t="shared" si="229"/>
        <v xml:space="preserve"> </v>
      </c>
      <c r="Z512" s="61">
        <f t="shared" si="230"/>
        <v>1.6844064672030923</v>
      </c>
      <c r="AA512" s="68"/>
      <c r="AB512" s="61">
        <f t="shared" si="226"/>
        <v>-0.97318088284618909</v>
      </c>
      <c r="AC512" s="61">
        <f t="shared" si="227"/>
        <v>-0.432</v>
      </c>
      <c r="AD512" s="61"/>
      <c r="AE512" s="84"/>
      <c r="AF512" s="61"/>
      <c r="AG512" s="44"/>
    </row>
    <row r="513" spans="1:33" ht="14.1" customHeight="1">
      <c r="A513" s="7">
        <v>182808</v>
      </c>
      <c r="B513" s="8">
        <f t="shared" si="220"/>
        <v>1828.6250000003092</v>
      </c>
      <c r="C513" s="9">
        <v>-7.4285699999999998E-3</v>
      </c>
      <c r="D513" s="9">
        <v>-1.06383E-2</v>
      </c>
      <c r="E513" s="9">
        <v>3.20973E-3</v>
      </c>
      <c r="H513" s="11">
        <f t="shared" si="221"/>
        <v>2.0798839412549155</v>
      </c>
      <c r="L513" s="31">
        <f t="shared" si="217"/>
        <v>1828.6250000003092</v>
      </c>
      <c r="M513" s="30">
        <f t="shared" si="219"/>
        <v>2.0798839412549155</v>
      </c>
      <c r="P513" s="47">
        <f t="shared" si="222"/>
        <v>1904.2253467671549</v>
      </c>
      <c r="Q513" s="47">
        <f t="shared" si="223"/>
        <v>1904.343219420208</v>
      </c>
      <c r="R513" s="47">
        <f t="shared" si="218"/>
        <v>6.1321144222650235</v>
      </c>
      <c r="S513" s="47">
        <f t="shared" si="224"/>
        <v>6.8439218558031252</v>
      </c>
      <c r="T513" s="88">
        <f t="shared" si="225"/>
        <v>-10.400578038957931</v>
      </c>
      <c r="U513" s="48"/>
      <c r="V513" s="33"/>
      <c r="W513" s="33"/>
      <c r="X513" s="35">
        <f t="shared" si="228"/>
        <v>3</v>
      </c>
      <c r="Y513" s="61" t="str">
        <f t="shared" si="229"/>
        <v xml:space="preserve"> </v>
      </c>
      <c r="Z513" s="61">
        <f t="shared" si="230"/>
        <v>4.0770600300421789</v>
      </c>
      <c r="AA513" s="68"/>
      <c r="AB513" s="61">
        <f t="shared" si="226"/>
        <v>-0.89336746227780794</v>
      </c>
      <c r="AC513" s="61">
        <f t="shared" si="227"/>
        <v>-0.432</v>
      </c>
      <c r="AD513" s="61"/>
      <c r="AE513" s="84"/>
      <c r="AF513" s="61"/>
      <c r="AG513" s="44"/>
    </row>
    <row r="514" spans="1:33" ht="14.1" customHeight="1">
      <c r="A514" s="7">
        <v>182809</v>
      </c>
      <c r="B514" s="8">
        <f t="shared" si="220"/>
        <v>1828.7083333336425</v>
      </c>
      <c r="C514" s="9">
        <v>1.473375E-2</v>
      </c>
      <c r="D514" s="9">
        <v>1.0752690000000001E-2</v>
      </c>
      <c r="E514" s="9">
        <v>3.9810599999999998E-3</v>
      </c>
      <c r="H514" s="11">
        <f t="shared" si="221"/>
        <v>2.1022482885112077</v>
      </c>
      <c r="L514" s="31">
        <f t="shared" ref="L514:L577" si="231">B514</f>
        <v>1828.7083333336425</v>
      </c>
      <c r="M514" s="30">
        <f t="shared" si="219"/>
        <v>2.1022482885112077</v>
      </c>
      <c r="P514" s="47">
        <f t="shared" si="222"/>
        <v>1904.4610920732609</v>
      </c>
      <c r="Q514" s="47">
        <f t="shared" si="223"/>
        <v>1904.5789647263141</v>
      </c>
      <c r="R514" s="47">
        <f t="shared" ref="R514:R577" si="232">AVERAGEIFS(StkIndex,Year,"&gt;"&amp;P514,Year,"&lt;="&amp;P515)</f>
        <v>6.6087599383888813</v>
      </c>
      <c r="S514" s="47">
        <f t="shared" si="224"/>
        <v>7.0176692669350853</v>
      </c>
      <c r="T514" s="88">
        <f t="shared" si="225"/>
        <v>-5.8268538027696497</v>
      </c>
      <c r="U514" s="48"/>
      <c r="V514" s="33"/>
      <c r="W514" s="33"/>
      <c r="X514" s="35">
        <f t="shared" si="228"/>
        <v>4</v>
      </c>
      <c r="Y514" s="61" t="str">
        <f t="shared" si="229"/>
        <v xml:space="preserve"> </v>
      </c>
      <c r="Z514" s="61">
        <f t="shared" si="230"/>
        <v>4.0770600300421789</v>
      </c>
      <c r="AA514" s="68"/>
      <c r="AB514" s="61">
        <f t="shared" si="226"/>
        <v>-0.3955374774363033</v>
      </c>
      <c r="AC514" s="61">
        <f t="shared" si="227"/>
        <v>-0.432</v>
      </c>
      <c r="AD514" s="61"/>
      <c r="AE514" s="84"/>
      <c r="AF514" s="61"/>
      <c r="AG514" s="44"/>
    </row>
    <row r="515" spans="1:33" ht="14.1" customHeight="1">
      <c r="A515" s="7">
        <v>182810</v>
      </c>
      <c r="B515" s="8">
        <f t="shared" si="220"/>
        <v>1828.7916666669757</v>
      </c>
      <c r="C515" s="9">
        <v>4.9648599999999998E-3</v>
      </c>
      <c r="D515" s="9">
        <v>0</v>
      </c>
      <c r="E515" s="9">
        <v>4.9648599999999998E-3</v>
      </c>
      <c r="H515" s="11">
        <f t="shared" si="221"/>
        <v>2.1022482885112077</v>
      </c>
      <c r="L515" s="31">
        <f t="shared" si="231"/>
        <v>1828.7916666669757</v>
      </c>
      <c r="M515" s="30">
        <f t="shared" ref="M515:M578" si="233">H515</f>
        <v>2.1022482885112077</v>
      </c>
      <c r="P515" s="47">
        <f t="shared" si="222"/>
        <v>1904.696837379367</v>
      </c>
      <c r="Q515" s="79">
        <f t="shared" si="223"/>
        <v>1904.8147100324202</v>
      </c>
      <c r="R515" s="47">
        <f t="shared" si="232"/>
        <v>7.4583119595071068</v>
      </c>
      <c r="S515" s="47">
        <f t="shared" si="224"/>
        <v>7.3347647084046095</v>
      </c>
      <c r="T515" s="88">
        <f t="shared" si="225"/>
        <v>1.6844064672030923</v>
      </c>
      <c r="U515" s="48"/>
      <c r="V515" s="33"/>
      <c r="W515" s="33"/>
      <c r="X515" s="35">
        <f t="shared" si="228"/>
        <v>5</v>
      </c>
      <c r="Y515" s="61" t="str">
        <f t="shared" si="229"/>
        <v xml:space="preserve"> </v>
      </c>
      <c r="Z515" s="61">
        <f t="shared" si="230"/>
        <v>4.0770600300421789</v>
      </c>
      <c r="AA515" s="68"/>
      <c r="AB515" s="61">
        <f t="shared" si="226"/>
        <v>0.28736888900706925</v>
      </c>
      <c r="AC515" s="61">
        <f t="shared" si="227"/>
        <v>-0.432</v>
      </c>
      <c r="AD515" s="61"/>
      <c r="AE515" s="84"/>
      <c r="AF515" s="61"/>
      <c r="AG515" s="44"/>
    </row>
    <row r="516" spans="1:33" ht="14.1" customHeight="1">
      <c r="A516" s="7">
        <v>182811</v>
      </c>
      <c r="B516" s="8">
        <f t="shared" ref="B516:B579" si="234">B515+(1/12)</f>
        <v>1828.875000000309</v>
      </c>
      <c r="C516" s="9">
        <v>3.0188200000000002E-3</v>
      </c>
      <c r="D516" s="9">
        <v>0</v>
      </c>
      <c r="E516" s="9">
        <v>3.0188200000000002E-3</v>
      </c>
      <c r="H516" s="11">
        <f t="shared" ref="H516:H579" si="235">H515+(H515*D516)</f>
        <v>2.1022482885112077</v>
      </c>
      <c r="L516" s="31">
        <f t="shared" si="231"/>
        <v>1828.875000000309</v>
      </c>
      <c r="M516" s="30">
        <f t="shared" si="233"/>
        <v>2.1022482885112077</v>
      </c>
      <c r="P516" s="47">
        <f t="shared" ref="P516:P579" si="236">P515+0.235745306106089</f>
        <v>1904.9325826854731</v>
      </c>
      <c r="Q516" s="79">
        <f t="shared" ref="Q516:Q579" si="237">Q515+0.235745306106089</f>
        <v>1905.0504553385263</v>
      </c>
      <c r="R516" s="47">
        <f t="shared" si="232"/>
        <v>8.0342565963366965</v>
      </c>
      <c r="S516" s="47">
        <f t="shared" si="224"/>
        <v>7.7195268525240648</v>
      </c>
      <c r="T516" s="89">
        <f t="shared" si="225"/>
        <v>4.0770600300421789</v>
      </c>
      <c r="U516" s="48"/>
      <c r="V516" s="33"/>
      <c r="W516" s="33"/>
      <c r="X516" s="35">
        <f t="shared" si="228"/>
        <v>6</v>
      </c>
      <c r="Y516" s="61">
        <f t="shared" si="229"/>
        <v>4.0770600300421789</v>
      </c>
      <c r="Z516" s="61">
        <f t="shared" si="230"/>
        <v>4.0770600300421789</v>
      </c>
      <c r="AA516" s="68"/>
      <c r="AB516" s="61">
        <f t="shared" si="226"/>
        <v>0.83581215853461965</v>
      </c>
      <c r="AC516" s="61">
        <f t="shared" si="227"/>
        <v>-0.432</v>
      </c>
      <c r="AD516" s="61"/>
      <c r="AE516" s="84"/>
      <c r="AF516" s="61"/>
      <c r="AG516" s="44"/>
    </row>
    <row r="517" spans="1:33" ht="14.1" customHeight="1">
      <c r="A517" s="7">
        <v>182812</v>
      </c>
      <c r="B517" s="8">
        <f t="shared" si="234"/>
        <v>1828.9583333336423</v>
      </c>
      <c r="C517" s="9">
        <v>1.5905809999999999E-2</v>
      </c>
      <c r="D517" s="9">
        <v>1.06383E-2</v>
      </c>
      <c r="E517" s="9">
        <v>5.2675200000000004E-3</v>
      </c>
      <c r="H517" s="11">
        <f t="shared" si="235"/>
        <v>2.1246126364788767</v>
      </c>
      <c r="L517" s="31">
        <f t="shared" si="231"/>
        <v>1828.9583333336423</v>
      </c>
      <c r="M517" s="30">
        <f t="shared" si="233"/>
        <v>2.1246126364788767</v>
      </c>
      <c r="P517" s="47">
        <f t="shared" si="236"/>
        <v>1905.1683279915792</v>
      </c>
      <c r="Q517" s="47">
        <f t="shared" si="237"/>
        <v>1905.2862006446323</v>
      </c>
      <c r="R517" s="47">
        <f t="shared" si="232"/>
        <v>8.1701400447829471</v>
      </c>
      <c r="S517" s="47">
        <f t="shared" si="224"/>
        <v>8.0483226964006054</v>
      </c>
      <c r="T517" s="89">
        <f t="shared" si="225"/>
        <v>1.5135743555215742</v>
      </c>
      <c r="U517" s="48"/>
      <c r="V517" s="33"/>
      <c r="W517" s="33"/>
      <c r="X517" s="35">
        <f t="shared" si="228"/>
        <v>7</v>
      </c>
      <c r="Y517" s="61" t="str">
        <f t="shared" si="229"/>
        <v xml:space="preserve"> </v>
      </c>
      <c r="Z517" s="61">
        <f t="shared" si="230"/>
        <v>7.1718045490763327</v>
      </c>
      <c r="AA517" s="68"/>
      <c r="AB517" s="61">
        <f t="shared" si="226"/>
        <v>0.9931696300663464</v>
      </c>
      <c r="AC517" s="61">
        <f t="shared" si="227"/>
        <v>-0.432</v>
      </c>
      <c r="AD517" s="61"/>
      <c r="AE517" s="84"/>
      <c r="AF517" s="61"/>
      <c r="AG517" s="44"/>
    </row>
    <row r="518" spans="1:33" ht="14.1" customHeight="1">
      <c r="A518" s="7">
        <v>182901</v>
      </c>
      <c r="B518" s="8">
        <f t="shared" si="234"/>
        <v>1829.0416666669755</v>
      </c>
      <c r="C518" s="9">
        <v>-1.5840770000000001E-2</v>
      </c>
      <c r="D518" s="9">
        <v>-2.1052629999999999E-2</v>
      </c>
      <c r="E518" s="9">
        <v>5.2118599999999996E-3</v>
      </c>
      <c r="H518" s="11">
        <f t="shared" si="235"/>
        <v>2.0798839527497623</v>
      </c>
      <c r="L518" s="31">
        <f t="shared" si="231"/>
        <v>1829.0416666669755</v>
      </c>
      <c r="M518" s="30">
        <f t="shared" si="233"/>
        <v>2.0798839527497623</v>
      </c>
      <c r="P518" s="47">
        <f t="shared" si="236"/>
        <v>1905.4040732976853</v>
      </c>
      <c r="Q518" s="47">
        <f t="shared" si="237"/>
        <v>1905.5219459507384</v>
      </c>
      <c r="R518" s="47">
        <f t="shared" si="232"/>
        <v>8.5244895398023157</v>
      </c>
      <c r="S518" s="47">
        <f t="shared" si="224"/>
        <v>8.3558940116982718</v>
      </c>
      <c r="T518" s="89">
        <f t="shared" si="225"/>
        <v>2.0176838991496249</v>
      </c>
      <c r="U518" s="48"/>
      <c r="V518" s="33"/>
      <c r="W518" s="33"/>
      <c r="X518" s="35">
        <f t="shared" si="228"/>
        <v>8</v>
      </c>
      <c r="Y518" s="61" t="str">
        <f t="shared" si="229"/>
        <v xml:space="preserve"> </v>
      </c>
      <c r="Z518" s="61">
        <f t="shared" si="230"/>
        <v>7.1718045490763327</v>
      </c>
      <c r="AA518" s="68"/>
      <c r="AB518" s="61">
        <f t="shared" si="226"/>
        <v>0.68581199383914238</v>
      </c>
      <c r="AC518" s="61">
        <f t="shared" si="227"/>
        <v>-0.432</v>
      </c>
      <c r="AD518" s="61"/>
      <c r="AE518" s="84"/>
      <c r="AF518" s="61"/>
      <c r="AG518" s="44"/>
    </row>
    <row r="519" spans="1:33" ht="14.1" customHeight="1">
      <c r="A519" s="7">
        <v>182902</v>
      </c>
      <c r="B519" s="8">
        <f t="shared" si="234"/>
        <v>1829.1250000003088</v>
      </c>
      <c r="C519" s="9">
        <v>1.401285E-2</v>
      </c>
      <c r="D519" s="9">
        <v>1.0752690000000001E-2</v>
      </c>
      <c r="E519" s="9">
        <v>3.2601599999999998E-3</v>
      </c>
      <c r="H519" s="11">
        <f t="shared" si="235"/>
        <v>2.1022483001296552</v>
      </c>
      <c r="L519" s="31">
        <f t="shared" si="231"/>
        <v>1829.1250000003088</v>
      </c>
      <c r="M519" s="30">
        <f t="shared" si="233"/>
        <v>2.1022483001296552</v>
      </c>
      <c r="P519" s="47">
        <f t="shared" si="236"/>
        <v>1905.6398186037914</v>
      </c>
      <c r="Q519" s="47">
        <f t="shared" si="237"/>
        <v>1905.7576912568445</v>
      </c>
      <c r="R519" s="47">
        <f t="shared" si="232"/>
        <v>8.9645514325652762</v>
      </c>
      <c r="S519" s="47">
        <f t="shared" ref="S519:S582" si="238">AVERAGE(R515:R523)</f>
        <v>8.6587907030448115</v>
      </c>
      <c r="T519" s="89">
        <f t="shared" ref="T519:T582" si="239">100*((R519/S519)-1)</f>
        <v>3.5312174645005134</v>
      </c>
      <c r="U519" s="48"/>
      <c r="V519" s="33"/>
      <c r="W519" s="33"/>
      <c r="X519" s="35">
        <f t="shared" si="228"/>
        <v>9</v>
      </c>
      <c r="Y519" s="61" t="str">
        <f t="shared" si="229"/>
        <v xml:space="preserve"> </v>
      </c>
      <c r="Z519" s="61">
        <f t="shared" si="230"/>
        <v>7.1718045490763327</v>
      </c>
      <c r="AA519" s="68"/>
      <c r="AB519" s="61">
        <f t="shared" si="226"/>
        <v>5.7555303743310381E-2</v>
      </c>
      <c r="AC519" s="61">
        <f t="shared" si="227"/>
        <v>-0.432</v>
      </c>
      <c r="AD519" s="61"/>
      <c r="AE519" s="84"/>
      <c r="AF519" s="61"/>
      <c r="AG519" s="44"/>
    </row>
    <row r="520" spans="1:33" ht="14.1" customHeight="1">
      <c r="A520" s="7">
        <v>182903</v>
      </c>
      <c r="B520" s="8">
        <f t="shared" si="234"/>
        <v>1829.208333333642</v>
      </c>
      <c r="C520" s="9">
        <v>4.1431999999999997E-3</v>
      </c>
      <c r="D520" s="9">
        <v>0</v>
      </c>
      <c r="E520" s="9">
        <v>4.1431999999999997E-3</v>
      </c>
      <c r="H520" s="11">
        <f t="shared" si="235"/>
        <v>2.1022483001296552</v>
      </c>
      <c r="L520" s="31">
        <f t="shared" si="231"/>
        <v>1829.208333333642</v>
      </c>
      <c r="M520" s="30">
        <f t="shared" si="233"/>
        <v>2.1022483001296552</v>
      </c>
      <c r="P520" s="47">
        <f t="shared" si="236"/>
        <v>1905.8755639098974</v>
      </c>
      <c r="Q520" s="47">
        <f t="shared" si="237"/>
        <v>1905.9934365629506</v>
      </c>
      <c r="R520" s="47">
        <f t="shared" si="232"/>
        <v>9.4745153901518169</v>
      </c>
      <c r="S520" s="47">
        <f t="shared" si="238"/>
        <v>8.8404925437391775</v>
      </c>
      <c r="T520" s="89">
        <f t="shared" si="239"/>
        <v>7.1718045490763327</v>
      </c>
      <c r="U520" s="48"/>
      <c r="V520" s="33"/>
      <c r="W520" s="33"/>
      <c r="X520" s="35">
        <f t="shared" si="228"/>
        <v>1</v>
      </c>
      <c r="Y520" s="61" t="str">
        <f t="shared" si="229"/>
        <v xml:space="preserve"> </v>
      </c>
      <c r="Z520" s="61">
        <f t="shared" si="230"/>
        <v>8.4696957344603696</v>
      </c>
      <c r="AA520" s="68"/>
      <c r="AB520" s="61">
        <f t="shared" si="226"/>
        <v>-0.59763215262996561</v>
      </c>
      <c r="AC520" s="61">
        <f t="shared" si="227"/>
        <v>-0.432</v>
      </c>
      <c r="AD520" s="61"/>
      <c r="AE520" s="84"/>
      <c r="AF520" s="61"/>
      <c r="AG520" s="44"/>
    </row>
    <row r="521" spans="1:33" ht="14.1" customHeight="1">
      <c r="A521" s="7">
        <v>182904</v>
      </c>
      <c r="B521" s="8">
        <f t="shared" si="234"/>
        <v>1829.2916666669753</v>
      </c>
      <c r="C521" s="9">
        <v>-6.0630399999999996E-3</v>
      </c>
      <c r="D521" s="9">
        <v>-1.06383E-2</v>
      </c>
      <c r="E521" s="9">
        <v>4.5752600000000003E-3</v>
      </c>
      <c r="H521" s="11">
        <f t="shared" si="235"/>
        <v>2.0798839520383861</v>
      </c>
      <c r="L521" s="31">
        <f t="shared" si="231"/>
        <v>1829.2916666669753</v>
      </c>
      <c r="M521" s="30">
        <f t="shared" si="233"/>
        <v>2.0798839520383861</v>
      </c>
      <c r="P521" s="47">
        <f t="shared" si="236"/>
        <v>1906.1113092160035</v>
      </c>
      <c r="Q521" s="47">
        <f t="shared" si="237"/>
        <v>1906.2291818690567</v>
      </c>
      <c r="R521" s="47">
        <f t="shared" si="232"/>
        <v>9.0677649438053809</v>
      </c>
      <c r="S521" s="47">
        <f t="shared" si="238"/>
        <v>8.8378005412035527</v>
      </c>
      <c r="T521" s="89">
        <f t="shared" si="239"/>
        <v>2.6020546801174049</v>
      </c>
      <c r="U521" s="48"/>
      <c r="V521" s="33"/>
      <c r="W521" s="33"/>
      <c r="X521" s="35">
        <f t="shared" si="228"/>
        <v>2</v>
      </c>
      <c r="Y521" s="61" t="str">
        <f t="shared" si="229"/>
        <v xml:space="preserve"> </v>
      </c>
      <c r="Z521" s="61">
        <f t="shared" si="230"/>
        <v>9.932995849082026</v>
      </c>
      <c r="AA521" s="68"/>
      <c r="AB521" s="61">
        <f t="shared" si="226"/>
        <v>-0.9731808828461449</v>
      </c>
      <c r="AC521" s="61">
        <f t="shared" si="227"/>
        <v>-0.432</v>
      </c>
      <c r="AD521" s="61"/>
      <c r="AE521" s="84"/>
      <c r="AF521" s="61"/>
      <c r="AG521" s="44"/>
    </row>
    <row r="522" spans="1:33" ht="14.1" customHeight="1">
      <c r="A522" s="7">
        <v>182905</v>
      </c>
      <c r="B522" s="8">
        <f t="shared" si="234"/>
        <v>1829.3750000003085</v>
      </c>
      <c r="C522" s="9">
        <v>-7.6052799999999999E-3</v>
      </c>
      <c r="D522" s="9">
        <v>-1.0752690000000001E-2</v>
      </c>
      <c r="E522" s="9">
        <v>3.1474099999999998E-3</v>
      </c>
      <c r="H522" s="11">
        <f t="shared" si="235"/>
        <v>2.0575196046661426</v>
      </c>
      <c r="L522" s="31">
        <f t="shared" si="231"/>
        <v>1829.3750000003085</v>
      </c>
      <c r="M522" s="30">
        <f t="shared" si="233"/>
        <v>2.0575196046661426</v>
      </c>
      <c r="P522" s="47">
        <f t="shared" si="236"/>
        <v>1906.3470545221096</v>
      </c>
      <c r="Q522" s="47">
        <f t="shared" si="237"/>
        <v>1906.4649271751628</v>
      </c>
      <c r="R522" s="47">
        <f t="shared" si="232"/>
        <v>8.9002562599440243</v>
      </c>
      <c r="S522" s="47">
        <f t="shared" si="238"/>
        <v>8.7677262966125955</v>
      </c>
      <c r="T522" s="89">
        <f t="shared" si="239"/>
        <v>1.5115659276753624</v>
      </c>
      <c r="U522" s="48"/>
      <c r="V522" s="33"/>
      <c r="W522" s="33"/>
      <c r="X522" s="35">
        <f t="shared" si="228"/>
        <v>3</v>
      </c>
      <c r="Y522" s="61" t="str">
        <f t="shared" si="229"/>
        <v xml:space="preserve"> </v>
      </c>
      <c r="Z522" s="61">
        <f t="shared" si="230"/>
        <v>9.932995849082026</v>
      </c>
      <c r="AA522" s="68"/>
      <c r="AB522" s="61">
        <f t="shared" ref="AB522:AB585" si="240" xml:space="preserve"> SIN((2*PI()*(Q522-2000+AC522)/2.1217077549548) + 0.707378034)</f>
        <v>-0.89336746227789432</v>
      </c>
      <c r="AC522" s="61">
        <f t="shared" ref="AC522:AC585" si="241">AC521</f>
        <v>-0.432</v>
      </c>
      <c r="AD522" s="61"/>
      <c r="AE522" s="84"/>
      <c r="AF522" s="61"/>
      <c r="AG522" s="44"/>
    </row>
    <row r="523" spans="1:33" ht="14.1" customHeight="1">
      <c r="A523" s="7">
        <v>182906</v>
      </c>
      <c r="B523" s="8">
        <f t="shared" si="234"/>
        <v>1829.4583333336418</v>
      </c>
      <c r="C523" s="9">
        <v>-1.682935E-2</v>
      </c>
      <c r="D523" s="9">
        <v>-2.1739129999999999E-2</v>
      </c>
      <c r="E523" s="9">
        <v>4.9097799999999999E-3</v>
      </c>
      <c r="H523" s="11">
        <f t="shared" si="235"/>
        <v>2.0127909185027568</v>
      </c>
      <c r="L523" s="31">
        <f t="shared" si="231"/>
        <v>1829.4583333336418</v>
      </c>
      <c r="M523" s="30">
        <f t="shared" si="233"/>
        <v>2.0127909185027568</v>
      </c>
      <c r="P523" s="47">
        <f t="shared" si="236"/>
        <v>1906.5827998282157</v>
      </c>
      <c r="Q523" s="47">
        <f t="shared" si="237"/>
        <v>1906.7006724812688</v>
      </c>
      <c r="R523" s="47">
        <f t="shared" si="232"/>
        <v>9.3348301605077371</v>
      </c>
      <c r="S523" s="47">
        <f t="shared" si="238"/>
        <v>8.6059337562446032</v>
      </c>
      <c r="T523" s="89">
        <f t="shared" si="239"/>
        <v>8.4696957344603696</v>
      </c>
      <c r="U523" s="48"/>
      <c r="V523" s="33"/>
      <c r="W523" s="33"/>
      <c r="X523" s="35">
        <f t="shared" si="228"/>
        <v>4</v>
      </c>
      <c r="Y523" s="61" t="str">
        <f t="shared" si="229"/>
        <v xml:space="preserve"> </v>
      </c>
      <c r="Z523" s="61">
        <f t="shared" si="230"/>
        <v>9.932995849082026</v>
      </c>
      <c r="AA523" s="68"/>
      <c r="AB523" s="61">
        <f t="shared" si="240"/>
        <v>-0.39553747743642753</v>
      </c>
      <c r="AC523" s="61">
        <f t="shared" si="241"/>
        <v>-0.432</v>
      </c>
      <c r="AD523" s="61"/>
      <c r="AE523" s="84"/>
      <c r="AF523" s="61"/>
      <c r="AG523" s="44"/>
    </row>
    <row r="524" spans="1:33" ht="14.1" customHeight="1">
      <c r="A524" s="7">
        <v>182907</v>
      </c>
      <c r="B524" s="8">
        <f t="shared" si="234"/>
        <v>1829.5416666669751</v>
      </c>
      <c r="C524" s="9">
        <v>5.4875799999999997E-3</v>
      </c>
      <c r="D524" s="9">
        <v>0</v>
      </c>
      <c r="E524" s="9">
        <v>5.4875799999999997E-3</v>
      </c>
      <c r="H524" s="11">
        <f t="shared" si="235"/>
        <v>2.0127909185027568</v>
      </c>
      <c r="L524" s="31">
        <f t="shared" si="231"/>
        <v>1829.5416666669751</v>
      </c>
      <c r="M524" s="30">
        <f t="shared" si="233"/>
        <v>2.0127909185027568</v>
      </c>
      <c r="P524" s="47">
        <f t="shared" si="236"/>
        <v>1906.8185451343218</v>
      </c>
      <c r="Q524" s="47">
        <f t="shared" si="237"/>
        <v>1906.9364177873749</v>
      </c>
      <c r="R524" s="47">
        <f t="shared" si="232"/>
        <v>9.0936285257563956</v>
      </c>
      <c r="S524" s="47">
        <f t="shared" si="238"/>
        <v>8.2719737195557652</v>
      </c>
      <c r="T524" s="89">
        <f t="shared" si="239"/>
        <v>9.932995849082026</v>
      </c>
      <c r="U524" s="48"/>
      <c r="V524" s="33"/>
      <c r="W524" s="33"/>
      <c r="X524" s="35">
        <f t="shared" si="228"/>
        <v>5</v>
      </c>
      <c r="Y524" s="61">
        <f t="shared" si="229"/>
        <v>9.932995849082026</v>
      </c>
      <c r="Z524" s="61">
        <f t="shared" si="230"/>
        <v>9.932995849082026</v>
      </c>
      <c r="AA524" s="68"/>
      <c r="AB524" s="61">
        <f t="shared" si="240"/>
        <v>0.28736888900688523</v>
      </c>
      <c r="AC524" s="61">
        <f t="shared" si="241"/>
        <v>-0.432</v>
      </c>
      <c r="AD524" s="61"/>
      <c r="AE524" s="84"/>
      <c r="AF524" s="61"/>
      <c r="AG524" s="44"/>
    </row>
    <row r="525" spans="1:33" ht="14.1" customHeight="1">
      <c r="A525" s="7">
        <v>182908</v>
      </c>
      <c r="B525" s="8">
        <f t="shared" si="234"/>
        <v>1829.6250000003083</v>
      </c>
      <c r="C525" s="9">
        <v>3.6448269999999998E-2</v>
      </c>
      <c r="D525" s="9">
        <v>3.3333330000000001E-2</v>
      </c>
      <c r="E525" s="9">
        <v>3.1149400000000001E-3</v>
      </c>
      <c r="H525" s="11">
        <f t="shared" si="235"/>
        <v>2.0798839424102122</v>
      </c>
      <c r="L525" s="31">
        <f t="shared" si="231"/>
        <v>1829.6250000003083</v>
      </c>
      <c r="M525" s="30">
        <f t="shared" si="233"/>
        <v>2.0798839424102122</v>
      </c>
      <c r="P525" s="47">
        <f t="shared" si="236"/>
        <v>1907.0542904404278</v>
      </c>
      <c r="Q525" s="47">
        <f t="shared" si="237"/>
        <v>1907.172163093481</v>
      </c>
      <c r="R525" s="47">
        <f t="shared" si="232"/>
        <v>8.0100285735160845</v>
      </c>
      <c r="S525" s="47">
        <f t="shared" si="238"/>
        <v>7.9182350707545481</v>
      </c>
      <c r="T525" s="89">
        <f t="shared" si="239"/>
        <v>1.1592672096913281</v>
      </c>
      <c r="U525" s="48"/>
      <c r="V525" s="33"/>
      <c r="W525" s="33"/>
      <c r="X525" s="35">
        <f t="shared" si="228"/>
        <v>6</v>
      </c>
      <c r="Y525" s="61" t="str">
        <f t="shared" si="229"/>
        <v xml:space="preserve"> </v>
      </c>
      <c r="Z525" s="61">
        <f t="shared" si="230"/>
        <v>9.932995849082026</v>
      </c>
      <c r="AA525" s="68"/>
      <c r="AB525" s="61">
        <f t="shared" si="240"/>
        <v>0.83581215853451418</v>
      </c>
      <c r="AC525" s="61">
        <f t="shared" si="241"/>
        <v>-0.432</v>
      </c>
      <c r="AD525" s="61"/>
      <c r="AE525" s="84"/>
      <c r="AF525" s="61"/>
      <c r="AG525" s="44"/>
    </row>
    <row r="526" spans="1:33" ht="14.1" customHeight="1">
      <c r="A526" s="7">
        <v>182909</v>
      </c>
      <c r="B526" s="8">
        <f t="shared" si="234"/>
        <v>1829.7083333336416</v>
      </c>
      <c r="C526" s="9">
        <v>4.0933699999999998E-3</v>
      </c>
      <c r="D526" s="9">
        <v>0</v>
      </c>
      <c r="E526" s="9">
        <v>4.0933699999999998E-3</v>
      </c>
      <c r="H526" s="11">
        <f t="shared" si="235"/>
        <v>2.0798839424102122</v>
      </c>
      <c r="L526" s="31">
        <f t="shared" si="231"/>
        <v>1829.7083333336416</v>
      </c>
      <c r="M526" s="30">
        <f t="shared" si="233"/>
        <v>2.0798839424102122</v>
      </c>
      <c r="P526" s="47">
        <f t="shared" si="236"/>
        <v>1907.2900357465339</v>
      </c>
      <c r="Q526" s="47">
        <f t="shared" si="237"/>
        <v>1907.4079083995871</v>
      </c>
      <c r="R526" s="47">
        <f t="shared" si="232"/>
        <v>7.5394718434643346</v>
      </c>
      <c r="S526" s="47">
        <f t="shared" si="238"/>
        <v>7.6818291162311203</v>
      </c>
      <c r="T526" s="89">
        <f t="shared" si="239"/>
        <v>-1.8531689603195622</v>
      </c>
      <c r="U526" s="48"/>
      <c r="V526" s="33"/>
      <c r="W526" s="33"/>
      <c r="X526" s="35">
        <f t="shared" si="228"/>
        <v>7</v>
      </c>
      <c r="Y526" s="61" t="str">
        <f t="shared" si="229"/>
        <v xml:space="preserve"> </v>
      </c>
      <c r="Z526" s="61">
        <f t="shared" si="230"/>
        <v>9.932995849082026</v>
      </c>
      <c r="AA526" s="68"/>
      <c r="AB526" s="61">
        <f t="shared" si="240"/>
        <v>0.99316963006636882</v>
      </c>
      <c r="AC526" s="61">
        <f t="shared" si="241"/>
        <v>-0.432</v>
      </c>
      <c r="AD526" s="61"/>
      <c r="AE526" s="84"/>
      <c r="AF526" s="61"/>
      <c r="AG526" s="44"/>
    </row>
    <row r="527" spans="1:33" ht="14.1" customHeight="1">
      <c r="A527" s="7">
        <v>182910</v>
      </c>
      <c r="B527" s="8">
        <f t="shared" si="234"/>
        <v>1829.7916666669748</v>
      </c>
      <c r="C527" s="9">
        <v>-6.1001099999999997E-3</v>
      </c>
      <c r="D527" s="9">
        <v>-1.0752690000000001E-2</v>
      </c>
      <c r="E527" s="9">
        <v>4.6525799999999999E-3</v>
      </c>
      <c r="H527" s="11">
        <f t="shared" si="235"/>
        <v>2.0575195951414975</v>
      </c>
      <c r="L527" s="31">
        <f t="shared" si="231"/>
        <v>1829.7916666669748</v>
      </c>
      <c r="M527" s="30">
        <f t="shared" si="233"/>
        <v>2.0575195951414975</v>
      </c>
      <c r="P527" s="47">
        <f t="shared" si="236"/>
        <v>1907.52578105264</v>
      </c>
      <c r="Q527" s="47">
        <f t="shared" si="237"/>
        <v>1907.6436537056932</v>
      </c>
      <c r="R527" s="47">
        <f t="shared" si="232"/>
        <v>7.06835667649037</v>
      </c>
      <c r="S527" s="47">
        <f t="shared" si="238"/>
        <v>7.5500199865797191</v>
      </c>
      <c r="T527" s="89">
        <f t="shared" si="239"/>
        <v>-6.3796296029085102</v>
      </c>
      <c r="U527" s="48"/>
      <c r="V527" s="33"/>
      <c r="W527" s="33"/>
      <c r="X527" s="35">
        <f t="shared" si="228"/>
        <v>8</v>
      </c>
      <c r="Y527" s="61" t="str">
        <f t="shared" si="229"/>
        <v xml:space="preserve"> </v>
      </c>
      <c r="Z527" s="61">
        <f t="shared" si="230"/>
        <v>9.932995849082026</v>
      </c>
      <c r="AA527" s="68"/>
      <c r="AB527" s="61">
        <f t="shared" si="240"/>
        <v>0.68581199383928215</v>
      </c>
      <c r="AC527" s="61">
        <f t="shared" si="241"/>
        <v>-0.432</v>
      </c>
      <c r="AD527" s="61"/>
      <c r="AE527" s="84"/>
      <c r="AF527" s="61"/>
      <c r="AG527" s="44"/>
    </row>
    <row r="528" spans="1:33" ht="14.1" customHeight="1">
      <c r="A528" s="7">
        <v>182911</v>
      </c>
      <c r="B528" s="8">
        <f t="shared" si="234"/>
        <v>1829.8750000003081</v>
      </c>
      <c r="C528" s="9">
        <v>1.3831110000000001E-2</v>
      </c>
      <c r="D528" s="9">
        <v>1.086957E-2</v>
      </c>
      <c r="E528" s="9">
        <v>2.9615499999999999E-3</v>
      </c>
      <c r="H528" s="11">
        <f t="shared" si="235"/>
        <v>2.0798839484072595</v>
      </c>
      <c r="L528" s="31">
        <f t="shared" si="231"/>
        <v>1829.8750000003081</v>
      </c>
      <c r="M528" s="30">
        <f t="shared" si="233"/>
        <v>2.0798839484072595</v>
      </c>
      <c r="P528" s="47">
        <f t="shared" si="236"/>
        <v>1907.7615263587461</v>
      </c>
      <c r="Q528" s="47">
        <f t="shared" si="237"/>
        <v>1907.8793990117993</v>
      </c>
      <c r="R528" s="47">
        <f t="shared" si="232"/>
        <v>5.9589111023657324</v>
      </c>
      <c r="S528" s="47">
        <f t="shared" si="238"/>
        <v>7.3884112557521116</v>
      </c>
      <c r="T528" s="89">
        <f t="shared" si="239"/>
        <v>-19.347869303748734</v>
      </c>
      <c r="U528" s="48"/>
      <c r="V528" s="33"/>
      <c r="W528" s="33"/>
      <c r="X528" s="35">
        <f t="shared" si="228"/>
        <v>9</v>
      </c>
      <c r="Y528" s="61" t="str">
        <f t="shared" si="229"/>
        <v xml:space="preserve"> </v>
      </c>
      <c r="Z528" s="61">
        <f t="shared" si="230"/>
        <v>2.2062154813051071</v>
      </c>
      <c r="AA528" s="68"/>
      <c r="AB528" s="61">
        <f t="shared" si="240"/>
        <v>5.7555303743502151E-2</v>
      </c>
      <c r="AC528" s="61">
        <f t="shared" si="241"/>
        <v>-0.432</v>
      </c>
      <c r="AD528" s="61"/>
      <c r="AE528" s="84"/>
      <c r="AF528" s="61"/>
      <c r="AG528" s="44"/>
    </row>
    <row r="529" spans="1:33" ht="14.1" customHeight="1">
      <c r="A529" s="7">
        <v>182912</v>
      </c>
      <c r="B529" s="8">
        <f t="shared" si="234"/>
        <v>1829.9583333336413</v>
      </c>
      <c r="C529" s="9">
        <v>1.6096610000000001E-2</v>
      </c>
      <c r="D529" s="9">
        <v>1.0752690000000001E-2</v>
      </c>
      <c r="E529" s="9">
        <v>5.3439300000000002E-3</v>
      </c>
      <c r="H529" s="11">
        <f t="shared" si="235"/>
        <v>2.1022482957404587</v>
      </c>
      <c r="L529" s="31">
        <f t="shared" si="231"/>
        <v>1829.9583333336413</v>
      </c>
      <c r="M529" s="30">
        <f t="shared" si="233"/>
        <v>2.1022482957404587</v>
      </c>
      <c r="P529" s="47">
        <f t="shared" si="236"/>
        <v>1907.9972716648522</v>
      </c>
      <c r="Q529" s="47">
        <f t="shared" si="237"/>
        <v>1908.1151443179053</v>
      </c>
      <c r="R529" s="47">
        <f t="shared" si="232"/>
        <v>6.2908675509408774</v>
      </c>
      <c r="S529" s="47">
        <f t="shared" si="238"/>
        <v>7.2937428133959976</v>
      </c>
      <c r="T529" s="89">
        <f t="shared" si="239"/>
        <v>-13.749802921665911</v>
      </c>
      <c r="U529" s="48"/>
      <c r="V529" s="33"/>
      <c r="W529" s="33"/>
      <c r="X529" s="35">
        <f t="shared" si="228"/>
        <v>1</v>
      </c>
      <c r="Y529" s="61" t="str">
        <f t="shared" si="229"/>
        <v xml:space="preserve"> </v>
      </c>
      <c r="Z529" s="61">
        <f t="shared" si="230"/>
        <v>2.2062154813051071</v>
      </c>
      <c r="AA529" s="68"/>
      <c r="AB529" s="61">
        <f t="shared" si="240"/>
        <v>-0.59763215262981151</v>
      </c>
      <c r="AC529" s="61">
        <f t="shared" si="241"/>
        <v>-0.432</v>
      </c>
      <c r="AD529" s="61"/>
      <c r="AE529" s="84"/>
      <c r="AF529" s="61"/>
      <c r="AG529" s="44"/>
    </row>
    <row r="530" spans="1:33" ht="14.1" customHeight="1">
      <c r="A530" s="7">
        <v>183001</v>
      </c>
      <c r="B530" s="8">
        <f t="shared" si="234"/>
        <v>1830.0416666669746</v>
      </c>
      <c r="C530" s="9">
        <v>4.7519550000000001E-2</v>
      </c>
      <c r="D530" s="9">
        <v>4.2553189999999998E-2</v>
      </c>
      <c r="E530" s="9">
        <v>4.9663600000000004E-3</v>
      </c>
      <c r="H530" s="11">
        <f t="shared" si="235"/>
        <v>2.1917056668962784</v>
      </c>
      <c r="L530" s="31">
        <f t="shared" si="231"/>
        <v>1830.0416666669746</v>
      </c>
      <c r="M530" s="30">
        <f t="shared" si="233"/>
        <v>2.1917056668962784</v>
      </c>
      <c r="P530" s="47">
        <f t="shared" si="236"/>
        <v>1908.2330169709583</v>
      </c>
      <c r="Q530" s="47">
        <f t="shared" si="237"/>
        <v>1908.3508896240114</v>
      </c>
      <c r="R530" s="47">
        <f t="shared" si="232"/>
        <v>6.9401113530945269</v>
      </c>
      <c r="S530" s="47">
        <f t="shared" si="238"/>
        <v>7.3665860191945125</v>
      </c>
      <c r="T530" s="89">
        <f t="shared" si="239"/>
        <v>-5.7893122402800312</v>
      </c>
      <c r="U530" s="48"/>
      <c r="V530" s="33"/>
      <c r="W530" s="33"/>
      <c r="X530" s="35">
        <f t="shared" si="228"/>
        <v>2</v>
      </c>
      <c r="Y530" s="61" t="str">
        <f t="shared" si="229"/>
        <v xml:space="preserve"> </v>
      </c>
      <c r="Z530" s="61">
        <f t="shared" si="230"/>
        <v>2.2062154813051071</v>
      </c>
      <c r="AA530" s="68"/>
      <c r="AB530" s="61">
        <f t="shared" si="240"/>
        <v>-0.97318088284611381</v>
      </c>
      <c r="AC530" s="61">
        <f t="shared" si="241"/>
        <v>-0.432</v>
      </c>
      <c r="AD530" s="61"/>
      <c r="AE530" s="84"/>
      <c r="AF530" s="61"/>
      <c r="AG530" s="44"/>
    </row>
    <row r="531" spans="1:33" ht="14.1" customHeight="1">
      <c r="A531" s="7">
        <v>183002</v>
      </c>
      <c r="B531" s="8">
        <f t="shared" si="234"/>
        <v>1830.1250000003079</v>
      </c>
      <c r="C531" s="9">
        <v>-6.9318799999999996E-3</v>
      </c>
      <c r="D531" s="9">
        <v>-1.0204080000000001E-2</v>
      </c>
      <c r="E531" s="9">
        <v>3.2721999999999998E-3</v>
      </c>
      <c r="H531" s="11">
        <f t="shared" si="235"/>
        <v>2.1693413269348154</v>
      </c>
      <c r="L531" s="31">
        <f t="shared" si="231"/>
        <v>1830.1250000003079</v>
      </c>
      <c r="M531" s="30">
        <f t="shared" si="233"/>
        <v>2.1693413269348154</v>
      </c>
      <c r="P531" s="47">
        <f t="shared" si="236"/>
        <v>1908.4687622770643</v>
      </c>
      <c r="Q531" s="47">
        <f t="shared" si="237"/>
        <v>1908.5866349301175</v>
      </c>
      <c r="R531" s="47">
        <f t="shared" si="232"/>
        <v>7.7139740930814149</v>
      </c>
      <c r="S531" s="47">
        <f t="shared" si="238"/>
        <v>7.5474608435065322</v>
      </c>
      <c r="T531" s="89">
        <f t="shared" si="239"/>
        <v>2.2062154813051071</v>
      </c>
      <c r="U531" s="48"/>
      <c r="V531" s="33"/>
      <c r="W531" s="33"/>
      <c r="X531" s="35">
        <f t="shared" si="228"/>
        <v>3</v>
      </c>
      <c r="Y531" s="61" t="str">
        <f t="shared" si="229"/>
        <v xml:space="preserve"> </v>
      </c>
      <c r="Z531" s="61">
        <f t="shared" si="230"/>
        <v>3.4342536687838487</v>
      </c>
      <c r="AA531" s="68"/>
      <c r="AB531" s="61">
        <f t="shared" si="240"/>
        <v>-0.89336746227798058</v>
      </c>
      <c r="AC531" s="61">
        <f t="shared" si="241"/>
        <v>-0.432</v>
      </c>
      <c r="AD531" s="61"/>
      <c r="AE531" s="84"/>
      <c r="AF531" s="61"/>
      <c r="AG531" s="44"/>
    </row>
    <row r="532" spans="1:33" ht="14.1" customHeight="1">
      <c r="A532" s="7">
        <v>183003</v>
      </c>
      <c r="B532" s="8">
        <f t="shared" si="234"/>
        <v>1830.2083333336411</v>
      </c>
      <c r="C532" s="9">
        <v>3.91778E-3</v>
      </c>
      <c r="D532" s="9">
        <v>0</v>
      </c>
      <c r="E532" s="9">
        <v>3.91778E-3</v>
      </c>
      <c r="H532" s="11">
        <f t="shared" si="235"/>
        <v>2.1693413269348154</v>
      </c>
      <c r="L532" s="31">
        <f t="shared" si="231"/>
        <v>1830.2083333336411</v>
      </c>
      <c r="M532" s="30">
        <f t="shared" si="233"/>
        <v>2.1693413269348154</v>
      </c>
      <c r="P532" s="47">
        <f t="shared" si="236"/>
        <v>1908.7045075831704</v>
      </c>
      <c r="Q532" s="47">
        <f t="shared" si="237"/>
        <v>1908.8223802362236</v>
      </c>
      <c r="R532" s="47">
        <f t="shared" si="232"/>
        <v>7.880351583059273</v>
      </c>
      <c r="S532" s="47">
        <f t="shared" si="238"/>
        <v>7.7870017225208823</v>
      </c>
      <c r="T532" s="89">
        <f t="shared" si="239"/>
        <v>1.1987908037622841</v>
      </c>
      <c r="U532" s="48"/>
      <c r="V532" s="33"/>
      <c r="W532" s="33"/>
      <c r="X532" s="35">
        <f t="shared" si="228"/>
        <v>4</v>
      </c>
      <c r="Y532" s="61" t="str">
        <f t="shared" si="229"/>
        <v xml:space="preserve"> </v>
      </c>
      <c r="Z532" s="61">
        <f t="shared" si="230"/>
        <v>7.9747193639947644</v>
      </c>
      <c r="AA532" s="68"/>
      <c r="AB532" s="61">
        <f t="shared" si="240"/>
        <v>-0.39553747743660395</v>
      </c>
      <c r="AC532" s="61">
        <f t="shared" si="241"/>
        <v>-0.432</v>
      </c>
      <c r="AD532" s="61"/>
      <c r="AE532" s="84"/>
      <c r="AF532" s="61"/>
      <c r="AG532" s="44"/>
    </row>
    <row r="533" spans="1:33" ht="14.1" customHeight="1">
      <c r="A533" s="7">
        <v>183004</v>
      </c>
      <c r="B533" s="8">
        <f t="shared" si="234"/>
        <v>1830.2916666669744</v>
      </c>
      <c r="C533" s="9">
        <v>1.456114E-2</v>
      </c>
      <c r="D533" s="9">
        <v>1.0309280000000001E-2</v>
      </c>
      <c r="E533" s="9">
        <v>4.2518599999999997E-3</v>
      </c>
      <c r="H533" s="11">
        <f t="shared" si="235"/>
        <v>2.191705674089758</v>
      </c>
      <c r="L533" s="31">
        <f t="shared" si="231"/>
        <v>1830.2916666669744</v>
      </c>
      <c r="M533" s="30">
        <f t="shared" si="233"/>
        <v>2.191705674089758</v>
      </c>
      <c r="P533" s="47">
        <f t="shared" si="236"/>
        <v>1908.9402528892765</v>
      </c>
      <c r="Q533" s="47">
        <f t="shared" si="237"/>
        <v>1909.0581255423297</v>
      </c>
      <c r="R533" s="47">
        <f t="shared" si="232"/>
        <v>8.2416125445513604</v>
      </c>
      <c r="S533" s="47">
        <f t="shared" si="238"/>
        <v>8.1258950262137652</v>
      </c>
      <c r="T533" s="89">
        <f t="shared" si="239"/>
        <v>1.4240587401670224</v>
      </c>
      <c r="U533" s="48"/>
      <c r="V533" s="33"/>
      <c r="W533" s="33"/>
      <c r="X533" s="35">
        <f t="shared" si="228"/>
        <v>5</v>
      </c>
      <c r="Y533" s="61" t="str">
        <f t="shared" si="229"/>
        <v xml:space="preserve"> </v>
      </c>
      <c r="Z533" s="61">
        <f t="shared" si="230"/>
        <v>8.2392238212384719</v>
      </c>
      <c r="AA533" s="68"/>
      <c r="AB533" s="61">
        <f t="shared" si="240"/>
        <v>0.28736888900675572</v>
      </c>
      <c r="AC533" s="61">
        <f t="shared" si="241"/>
        <v>-0.432</v>
      </c>
      <c r="AD533" s="61"/>
      <c r="AE533" s="84"/>
      <c r="AF533" s="61"/>
      <c r="AG533" s="44"/>
    </row>
    <row r="534" spans="1:33" ht="14.1" customHeight="1">
      <c r="A534" s="7">
        <v>183005</v>
      </c>
      <c r="B534" s="8">
        <f t="shared" si="234"/>
        <v>1830.3750000003076</v>
      </c>
      <c r="C534" s="9">
        <v>-6.8184600000000001E-3</v>
      </c>
      <c r="D534" s="9">
        <v>-1.0204080000000001E-2</v>
      </c>
      <c r="E534" s="9">
        <v>3.3856200000000002E-3</v>
      </c>
      <c r="H534" s="11">
        <f t="shared" si="235"/>
        <v>2.1693413340548924</v>
      </c>
      <c r="L534" s="31">
        <f t="shared" si="231"/>
        <v>1830.3750000003076</v>
      </c>
      <c r="M534" s="30">
        <f t="shared" si="233"/>
        <v>2.1693413340548924</v>
      </c>
      <c r="P534" s="47">
        <f t="shared" si="236"/>
        <v>1909.1759981953826</v>
      </c>
      <c r="Q534" s="47">
        <f t="shared" si="237"/>
        <v>1909.2938708484357</v>
      </c>
      <c r="R534" s="47">
        <f t="shared" si="232"/>
        <v>8.6656174257027327</v>
      </c>
      <c r="S534" s="47">
        <f t="shared" si="238"/>
        <v>8.3778991178799309</v>
      </c>
      <c r="T534" s="89">
        <f t="shared" si="239"/>
        <v>3.4342536687838487</v>
      </c>
      <c r="U534" s="48"/>
      <c r="V534" s="33"/>
      <c r="W534" s="33"/>
      <c r="X534" s="35">
        <f t="shared" si="228"/>
        <v>6</v>
      </c>
      <c r="Y534" s="61" t="str">
        <f t="shared" si="229"/>
        <v xml:space="preserve"> </v>
      </c>
      <c r="Z534" s="61">
        <f t="shared" si="230"/>
        <v>8.2392238212384719</v>
      </c>
      <c r="AA534" s="68"/>
      <c r="AB534" s="61">
        <f t="shared" si="240"/>
        <v>0.83581215853440871</v>
      </c>
      <c r="AC534" s="61">
        <f t="shared" si="241"/>
        <v>-0.432</v>
      </c>
      <c r="AD534" s="61"/>
      <c r="AE534" s="84"/>
      <c r="AF534" s="61"/>
      <c r="AG534" s="44"/>
    </row>
    <row r="535" spans="1:33" ht="14.1" customHeight="1">
      <c r="A535" s="7">
        <v>183006</v>
      </c>
      <c r="B535" s="8">
        <f t="shared" si="234"/>
        <v>1830.4583333336409</v>
      </c>
      <c r="C535" s="9">
        <v>1.4988939999999999E-2</v>
      </c>
      <c r="D535" s="9">
        <v>1.0309280000000001E-2</v>
      </c>
      <c r="E535" s="9">
        <v>4.6796600000000004E-3</v>
      </c>
      <c r="H535" s="11">
        <f t="shared" si="235"/>
        <v>2.1917056812832376</v>
      </c>
      <c r="L535" s="31">
        <f t="shared" si="231"/>
        <v>1830.4583333336409</v>
      </c>
      <c r="M535" s="30">
        <f t="shared" si="233"/>
        <v>2.1917056812832376</v>
      </c>
      <c r="P535" s="47">
        <f t="shared" si="236"/>
        <v>1909.4117435014887</v>
      </c>
      <c r="Q535" s="47">
        <f t="shared" si="237"/>
        <v>1909.5296161545418</v>
      </c>
      <c r="R535" s="47">
        <f t="shared" si="232"/>
        <v>9.1673452622725033</v>
      </c>
      <c r="S535" s="47">
        <f t="shared" si="238"/>
        <v>8.4902700523521304</v>
      </c>
      <c r="T535" s="89">
        <f t="shared" si="239"/>
        <v>7.9747193639947644</v>
      </c>
      <c r="U535" s="48"/>
      <c r="V535" s="33"/>
      <c r="W535" s="33"/>
      <c r="X535" s="35">
        <f t="shared" si="228"/>
        <v>7</v>
      </c>
      <c r="Y535" s="61" t="str">
        <f t="shared" si="229"/>
        <v xml:space="preserve"> </v>
      </c>
      <c r="Z535" s="61">
        <f t="shared" si="230"/>
        <v>8.2392238212384719</v>
      </c>
      <c r="AA535" s="68"/>
      <c r="AB535" s="61">
        <f t="shared" si="240"/>
        <v>0.99316963006638459</v>
      </c>
      <c r="AC535" s="61">
        <f t="shared" si="241"/>
        <v>-0.432</v>
      </c>
      <c r="AD535" s="61"/>
      <c r="AE535" s="84"/>
      <c r="AF535" s="61"/>
      <c r="AG535" s="44"/>
    </row>
    <row r="536" spans="1:33" ht="14.1" customHeight="1">
      <c r="A536" s="7">
        <v>183007</v>
      </c>
      <c r="B536" s="8">
        <f t="shared" si="234"/>
        <v>1830.5416666669742</v>
      </c>
      <c r="C536" s="9">
        <v>1.5467150000000001E-2</v>
      </c>
      <c r="D536" s="9">
        <v>1.0204080000000001E-2</v>
      </c>
      <c r="E536" s="9">
        <v>5.2630699999999999E-3</v>
      </c>
      <c r="H536" s="11">
        <f t="shared" si="235"/>
        <v>2.2140700213915063</v>
      </c>
      <c r="L536" s="31">
        <f t="shared" si="231"/>
        <v>1830.5416666669742</v>
      </c>
      <c r="M536" s="30">
        <f t="shared" si="233"/>
        <v>2.2140700213915063</v>
      </c>
      <c r="P536" s="47">
        <f t="shared" si="236"/>
        <v>1909.6474888075948</v>
      </c>
      <c r="Q536" s="47">
        <f t="shared" si="237"/>
        <v>1909.7653614606479</v>
      </c>
      <c r="R536" s="47">
        <f t="shared" si="232"/>
        <v>9.2242245876195188</v>
      </c>
      <c r="S536" s="47">
        <f t="shared" si="238"/>
        <v>8.5220720012310007</v>
      </c>
      <c r="T536" s="89">
        <f t="shared" si="239"/>
        <v>8.2392238212384719</v>
      </c>
      <c r="U536" s="48"/>
      <c r="V536" s="33"/>
      <c r="W536" s="33"/>
      <c r="X536" s="35">
        <f t="shared" si="228"/>
        <v>8</v>
      </c>
      <c r="Y536" s="61">
        <f t="shared" si="229"/>
        <v>8.2392238212384719</v>
      </c>
      <c r="Z536" s="61">
        <f t="shared" si="230"/>
        <v>8.2392238212384719</v>
      </c>
      <c r="AA536" s="68"/>
      <c r="AB536" s="61">
        <f t="shared" si="240"/>
        <v>0.68581199383938052</v>
      </c>
      <c r="AC536" s="61">
        <f t="shared" si="241"/>
        <v>-0.432</v>
      </c>
      <c r="AD536" s="61"/>
      <c r="AE536" s="84"/>
      <c r="AF536" s="61"/>
      <c r="AG536" s="44"/>
    </row>
    <row r="537" spans="1:33" ht="14.1" customHeight="1">
      <c r="A537" s="7">
        <v>183008</v>
      </c>
      <c r="B537" s="8">
        <f t="shared" si="234"/>
        <v>1830.6250000003074</v>
      </c>
      <c r="C537" s="9">
        <v>3.2437999999999998E-3</v>
      </c>
      <c r="D537" s="9">
        <v>0</v>
      </c>
      <c r="E537" s="9">
        <v>3.2437999999999998E-3</v>
      </c>
      <c r="H537" s="11">
        <f t="shared" si="235"/>
        <v>2.2140700213915063</v>
      </c>
      <c r="L537" s="31">
        <f t="shared" si="231"/>
        <v>1830.6250000003074</v>
      </c>
      <c r="M537" s="30">
        <f t="shared" si="233"/>
        <v>2.2140700213915063</v>
      </c>
      <c r="P537" s="47">
        <f t="shared" si="236"/>
        <v>1909.8832341137008</v>
      </c>
      <c r="Q537" s="47">
        <f t="shared" si="237"/>
        <v>1910.001106766754</v>
      </c>
      <c r="R537" s="47">
        <f t="shared" si="232"/>
        <v>9.0089508356016772</v>
      </c>
      <c r="S537" s="47">
        <f t="shared" si="238"/>
        <v>8.5454488540052687</v>
      </c>
      <c r="T537" s="89">
        <f t="shared" si="239"/>
        <v>5.4239629715783</v>
      </c>
      <c r="U537" s="48"/>
      <c r="V537" s="33"/>
      <c r="W537" s="33"/>
      <c r="X537" s="35">
        <f t="shared" si="228"/>
        <v>9</v>
      </c>
      <c r="Y537" s="61" t="str">
        <f t="shared" si="229"/>
        <v xml:space="preserve"> </v>
      </c>
      <c r="Z537" s="61">
        <f t="shared" si="230"/>
        <v>8.2392238212384719</v>
      </c>
      <c r="AA537" s="68"/>
      <c r="AB537" s="61">
        <f t="shared" si="240"/>
        <v>5.7555303743637175E-2</v>
      </c>
      <c r="AC537" s="61">
        <f t="shared" si="241"/>
        <v>-0.432</v>
      </c>
      <c r="AD537" s="61"/>
      <c r="AE537" s="84"/>
      <c r="AF537" s="61"/>
      <c r="AG537" s="44"/>
    </row>
    <row r="538" spans="1:33" ht="14.1" customHeight="1">
      <c r="A538" s="7">
        <v>183009</v>
      </c>
      <c r="B538" s="8">
        <f t="shared" si="234"/>
        <v>1830.7083333336407</v>
      </c>
      <c r="C538" s="9">
        <v>1.396933E-2</v>
      </c>
      <c r="D538" s="9">
        <v>1.0101010000000001E-2</v>
      </c>
      <c r="E538" s="9">
        <v>3.8683200000000002E-3</v>
      </c>
      <c r="H538" s="11">
        <f t="shared" si="235"/>
        <v>2.2364343648182823</v>
      </c>
      <c r="L538" s="31">
        <f t="shared" si="231"/>
        <v>1830.7083333336407</v>
      </c>
      <c r="M538" s="30">
        <f t="shared" si="233"/>
        <v>2.2364343648182823</v>
      </c>
      <c r="P538" s="47">
        <f t="shared" si="236"/>
        <v>1910.1189794198069</v>
      </c>
      <c r="Q538" s="79">
        <f t="shared" si="237"/>
        <v>1910.2368520728601</v>
      </c>
      <c r="R538" s="47">
        <f t="shared" si="232"/>
        <v>8.5589043759363861</v>
      </c>
      <c r="S538" s="47">
        <f t="shared" si="238"/>
        <v>8.5452146673434548</v>
      </c>
      <c r="T538" s="89">
        <f t="shared" si="239"/>
        <v>0.16020321461611697</v>
      </c>
      <c r="U538" s="48"/>
      <c r="V538" s="33"/>
      <c r="W538" s="33"/>
      <c r="X538" s="35">
        <f t="shared" si="228"/>
        <v>1</v>
      </c>
      <c r="Y538" s="61" t="str">
        <f t="shared" si="229"/>
        <v xml:space="preserve"> </v>
      </c>
      <c r="Z538" s="61">
        <f t="shared" si="230"/>
        <v>8.2392238212384719</v>
      </c>
      <c r="AA538" s="68"/>
      <c r="AB538" s="61">
        <f t="shared" si="240"/>
        <v>-0.59763215262965752</v>
      </c>
      <c r="AC538" s="61">
        <f t="shared" si="241"/>
        <v>-0.432</v>
      </c>
      <c r="AD538" s="61"/>
      <c r="AE538" s="84"/>
      <c r="AF538" s="61"/>
      <c r="AG538" s="44"/>
    </row>
    <row r="539" spans="1:33" ht="14.1" customHeight="1">
      <c r="A539" s="7">
        <v>183010</v>
      </c>
      <c r="B539" s="8">
        <f t="shared" si="234"/>
        <v>1830.7916666669739</v>
      </c>
      <c r="C539" s="9">
        <v>1.476041E-2</v>
      </c>
      <c r="D539" s="9">
        <v>0.01</v>
      </c>
      <c r="E539" s="9">
        <v>4.7604099999999996E-3</v>
      </c>
      <c r="H539" s="11">
        <f t="shared" si="235"/>
        <v>2.2587987084664651</v>
      </c>
      <c r="L539" s="31">
        <f t="shared" si="231"/>
        <v>1830.7916666669739</v>
      </c>
      <c r="M539" s="30">
        <f t="shared" si="233"/>
        <v>2.2587987084664651</v>
      </c>
      <c r="P539" s="47">
        <f t="shared" si="236"/>
        <v>1910.354724725913</v>
      </c>
      <c r="Q539" s="79">
        <f t="shared" si="237"/>
        <v>1910.4725973789662</v>
      </c>
      <c r="R539" s="47">
        <f t="shared" si="232"/>
        <v>7.9514497633443098</v>
      </c>
      <c r="S539" s="47">
        <f t="shared" si="238"/>
        <v>8.5248966978652785</v>
      </c>
      <c r="T539" s="89">
        <f t="shared" si="239"/>
        <v>-6.7267317698355917</v>
      </c>
      <c r="U539" s="48"/>
      <c r="V539" s="33"/>
      <c r="W539" s="33"/>
      <c r="X539" s="35">
        <f t="shared" si="228"/>
        <v>2</v>
      </c>
      <c r="Y539" s="61" t="str">
        <f t="shared" si="229"/>
        <v xml:space="preserve"> </v>
      </c>
      <c r="Z539" s="61">
        <f t="shared" si="230"/>
        <v>8.2392238212384719</v>
      </c>
      <c r="AA539" s="68"/>
      <c r="AB539" s="61">
        <f t="shared" si="240"/>
        <v>-0.97318088284608273</v>
      </c>
      <c r="AC539" s="61">
        <f t="shared" si="241"/>
        <v>-0.432</v>
      </c>
      <c r="AD539" s="61"/>
      <c r="AE539" s="84"/>
      <c r="AF539" s="61"/>
      <c r="AG539" s="44"/>
    </row>
    <row r="540" spans="1:33" ht="14.1" customHeight="1">
      <c r="A540" s="7">
        <v>183011</v>
      </c>
      <c r="B540" s="8">
        <f t="shared" si="234"/>
        <v>1830.8750000003072</v>
      </c>
      <c r="C540" s="9">
        <v>-6.9205600000000001E-3</v>
      </c>
      <c r="D540" s="9">
        <v>-9.9009900000000001E-3</v>
      </c>
      <c r="E540" s="9">
        <v>2.9804300000000001E-3</v>
      </c>
      <c r="H540" s="11">
        <f t="shared" si="235"/>
        <v>2.2364343650419256</v>
      </c>
      <c r="L540" s="31">
        <f t="shared" si="231"/>
        <v>1830.8750000003072</v>
      </c>
      <c r="M540" s="30">
        <f t="shared" si="233"/>
        <v>2.2364343650419256</v>
      </c>
      <c r="P540" s="47">
        <f t="shared" si="236"/>
        <v>1910.5904700320191</v>
      </c>
      <c r="Q540" s="47">
        <f t="shared" si="237"/>
        <v>1910.7083426850722</v>
      </c>
      <c r="R540" s="47">
        <f t="shared" si="232"/>
        <v>8.0001916329912479</v>
      </c>
      <c r="S540" s="47">
        <f t="shared" si="238"/>
        <v>8.3994344490982265</v>
      </c>
      <c r="T540" s="89">
        <f t="shared" si="239"/>
        <v>-4.7532106896773456</v>
      </c>
      <c r="U540" s="48"/>
      <c r="V540" s="33"/>
      <c r="W540" s="33"/>
      <c r="X540" s="35">
        <f t="shared" si="228"/>
        <v>3</v>
      </c>
      <c r="Y540" s="61" t="str">
        <f t="shared" si="229"/>
        <v xml:space="preserve"> </v>
      </c>
      <c r="Z540" s="61">
        <f t="shared" si="230"/>
        <v>5.4239629715783</v>
      </c>
      <c r="AA540" s="68"/>
      <c r="AB540" s="61">
        <f t="shared" si="240"/>
        <v>-0.89336746227806696</v>
      </c>
      <c r="AC540" s="61">
        <f t="shared" si="241"/>
        <v>-0.432</v>
      </c>
      <c r="AD540" s="61"/>
      <c r="AE540" s="84"/>
      <c r="AF540" s="61"/>
      <c r="AG540" s="44"/>
    </row>
    <row r="541" spans="1:33" ht="14.1" customHeight="1">
      <c r="A541" s="7">
        <v>183012</v>
      </c>
      <c r="B541" s="8">
        <f t="shared" si="234"/>
        <v>1830.9583333336404</v>
      </c>
      <c r="C541" s="9">
        <v>1.524553E-2</v>
      </c>
      <c r="D541" s="9">
        <v>0.01</v>
      </c>
      <c r="E541" s="9">
        <v>5.24553E-3</v>
      </c>
      <c r="H541" s="11">
        <f t="shared" si="235"/>
        <v>2.2587987086923449</v>
      </c>
      <c r="L541" s="31">
        <f t="shared" si="231"/>
        <v>1830.9583333336404</v>
      </c>
      <c r="M541" s="30">
        <f t="shared" si="233"/>
        <v>2.2587987086923449</v>
      </c>
      <c r="P541" s="47">
        <f t="shared" si="236"/>
        <v>1910.8262153381252</v>
      </c>
      <c r="Q541" s="47">
        <f t="shared" si="237"/>
        <v>1910.9440879911783</v>
      </c>
      <c r="R541" s="47">
        <f t="shared" si="232"/>
        <v>8.0907432580276808</v>
      </c>
      <c r="S541" s="47">
        <f t="shared" si="238"/>
        <v>8.2666648084832435</v>
      </c>
      <c r="T541" s="89">
        <f t="shared" si="239"/>
        <v>-2.1280837499910721</v>
      </c>
      <c r="U541" s="48"/>
      <c r="V541" s="33"/>
      <c r="W541" s="33"/>
      <c r="X541" s="35">
        <f t="shared" si="228"/>
        <v>4</v>
      </c>
      <c r="Y541" s="61" t="str">
        <f t="shared" si="229"/>
        <v xml:space="preserve"> </v>
      </c>
      <c r="Z541" s="61">
        <f t="shared" si="230"/>
        <v>3.853579058722012</v>
      </c>
      <c r="AA541" s="68"/>
      <c r="AB541" s="61">
        <f t="shared" si="240"/>
        <v>-0.39553747743678042</v>
      </c>
      <c r="AC541" s="61">
        <f t="shared" si="241"/>
        <v>-0.432</v>
      </c>
      <c r="AD541" s="61"/>
      <c r="AE541" s="84"/>
      <c r="AF541" s="61"/>
      <c r="AG541" s="44"/>
    </row>
    <row r="542" spans="1:33" ht="14.1" customHeight="1">
      <c r="A542" s="7">
        <v>183101</v>
      </c>
      <c r="B542" s="8">
        <f t="shared" si="234"/>
        <v>1831.0416666669737</v>
      </c>
      <c r="C542" s="9">
        <v>-4.7333799999999997E-3</v>
      </c>
      <c r="D542" s="9">
        <v>-9.9009900000000001E-3</v>
      </c>
      <c r="E542" s="9">
        <v>5.1676100000000004E-3</v>
      </c>
      <c r="H542" s="11">
        <f t="shared" si="235"/>
        <v>2.2364343652655689</v>
      </c>
      <c r="L542" s="31">
        <f t="shared" si="231"/>
        <v>1831.0416666669737</v>
      </c>
      <c r="M542" s="30">
        <f t="shared" si="233"/>
        <v>2.2364343652655689</v>
      </c>
      <c r="P542" s="47">
        <f t="shared" si="236"/>
        <v>1911.0619606442312</v>
      </c>
      <c r="Q542" s="47">
        <f t="shared" si="237"/>
        <v>1911.1798332972844</v>
      </c>
      <c r="R542" s="47">
        <f t="shared" si="232"/>
        <v>8.2395048645950286</v>
      </c>
      <c r="S542" s="47">
        <f t="shared" si="238"/>
        <v>8.1730073499669729</v>
      </c>
      <c r="T542" s="89">
        <f t="shared" si="239"/>
        <v>0.81362357551684195</v>
      </c>
      <c r="U542" s="48"/>
      <c r="V542" s="33"/>
      <c r="W542" s="33"/>
      <c r="X542" s="35">
        <f t="shared" si="228"/>
        <v>5</v>
      </c>
      <c r="Y542" s="61" t="str">
        <f t="shared" si="229"/>
        <v xml:space="preserve"> </v>
      </c>
      <c r="Z542" s="61">
        <f t="shared" si="230"/>
        <v>3.853579058722012</v>
      </c>
      <c r="AA542" s="68"/>
      <c r="AB542" s="61">
        <f t="shared" si="240"/>
        <v>0.28736888900662616</v>
      </c>
      <c r="AC542" s="61">
        <f t="shared" si="241"/>
        <v>-0.432</v>
      </c>
      <c r="AD542" s="61"/>
      <c r="AE542" s="84"/>
      <c r="AF542" s="61"/>
      <c r="AG542" s="44"/>
    </row>
    <row r="543" spans="1:33" ht="14.1" customHeight="1">
      <c r="A543" s="7">
        <v>183102</v>
      </c>
      <c r="B543" s="8">
        <f t="shared" si="234"/>
        <v>1831.125000000307</v>
      </c>
      <c r="C543" s="9">
        <v>2.322082E-2</v>
      </c>
      <c r="D543" s="9">
        <v>0.02</v>
      </c>
      <c r="E543" s="9">
        <v>3.2208200000000001E-3</v>
      </c>
      <c r="H543" s="11">
        <f t="shared" si="235"/>
        <v>2.2811630525708804</v>
      </c>
      <c r="L543" s="31">
        <f t="shared" si="231"/>
        <v>1831.125000000307</v>
      </c>
      <c r="M543" s="30">
        <f t="shared" si="233"/>
        <v>2.2811630525708804</v>
      </c>
      <c r="P543" s="47">
        <f t="shared" si="236"/>
        <v>1911.2977059503373</v>
      </c>
      <c r="Q543" s="47">
        <f t="shared" si="237"/>
        <v>1911.4155786033905</v>
      </c>
      <c r="R543" s="47">
        <f t="shared" si="232"/>
        <v>8.4827557003991547</v>
      </c>
      <c r="S543" s="47">
        <f t="shared" si="238"/>
        <v>8.1679955349470852</v>
      </c>
      <c r="T543" s="89">
        <f t="shared" si="239"/>
        <v>3.853579058722012</v>
      </c>
      <c r="U543" s="48"/>
      <c r="V543" s="33"/>
      <c r="W543" s="33"/>
      <c r="X543" s="35">
        <f t="shared" si="228"/>
        <v>6</v>
      </c>
      <c r="Y543" s="61">
        <f t="shared" si="229"/>
        <v>3.853579058722012</v>
      </c>
      <c r="Z543" s="61">
        <f t="shared" si="230"/>
        <v>3.853579058722012</v>
      </c>
      <c r="AA543" s="68"/>
      <c r="AB543" s="61">
        <f t="shared" si="240"/>
        <v>0.83581215853430324</v>
      </c>
      <c r="AC543" s="61">
        <f t="shared" si="241"/>
        <v>-0.432</v>
      </c>
      <c r="AD543" s="61"/>
      <c r="AE543" s="84"/>
      <c r="AF543" s="61"/>
      <c r="AG543" s="44"/>
    </row>
    <row r="544" spans="1:33" ht="14.1" customHeight="1">
      <c r="A544" s="7">
        <v>183103</v>
      </c>
      <c r="B544" s="8">
        <f t="shared" si="234"/>
        <v>1831.2083333336402</v>
      </c>
      <c r="C544" s="9">
        <v>1.3794570000000001E-2</v>
      </c>
      <c r="D544" s="9">
        <v>9.8039200000000007E-3</v>
      </c>
      <c r="E544" s="9">
        <v>3.9906500000000001E-3</v>
      </c>
      <c r="H544" s="11">
        <f t="shared" si="235"/>
        <v>2.3035273926452411</v>
      </c>
      <c r="L544" s="31">
        <f t="shared" si="231"/>
        <v>1831.2083333336402</v>
      </c>
      <c r="M544" s="30">
        <f t="shared" si="233"/>
        <v>2.3035273926452411</v>
      </c>
      <c r="P544" s="47">
        <f t="shared" si="236"/>
        <v>1911.5334512564434</v>
      </c>
      <c r="Q544" s="47">
        <f t="shared" si="237"/>
        <v>1911.6513239094966</v>
      </c>
      <c r="R544" s="47">
        <f t="shared" si="232"/>
        <v>8.0381850233690368</v>
      </c>
      <c r="S544" s="47">
        <f t="shared" si="238"/>
        <v>8.2501874977803293</v>
      </c>
      <c r="T544" s="89">
        <f t="shared" si="239"/>
        <v>-2.5696685616942716</v>
      </c>
      <c r="U544" s="48"/>
      <c r="V544" s="33"/>
      <c r="W544" s="33"/>
      <c r="X544" s="35">
        <f t="shared" si="228"/>
        <v>7</v>
      </c>
      <c r="Y544" s="61" t="str">
        <f t="shared" si="229"/>
        <v xml:space="preserve"> </v>
      </c>
      <c r="Z544" s="61">
        <f t="shared" si="230"/>
        <v>3.853579058722012</v>
      </c>
      <c r="AA544" s="68"/>
      <c r="AB544" s="61">
        <f t="shared" si="240"/>
        <v>0.99316963006640702</v>
      </c>
      <c r="AC544" s="61">
        <f t="shared" si="241"/>
        <v>-0.432</v>
      </c>
      <c r="AD544" s="61"/>
      <c r="AE544" s="84"/>
      <c r="AF544" s="61"/>
      <c r="AG544" s="44"/>
    </row>
    <row r="545" spans="1:33" ht="14.1" customHeight="1">
      <c r="A545" s="7">
        <v>183104</v>
      </c>
      <c r="B545" s="8">
        <f t="shared" si="234"/>
        <v>1831.2916666669735</v>
      </c>
      <c r="C545" s="9">
        <v>-5.1989999999999996E-3</v>
      </c>
      <c r="D545" s="9">
        <v>-9.7087400000000004E-3</v>
      </c>
      <c r="E545" s="9">
        <v>4.5097399999999999E-3</v>
      </c>
      <c r="H545" s="11">
        <f t="shared" si="235"/>
        <v>2.2811630441071706</v>
      </c>
      <c r="L545" s="31">
        <f t="shared" si="231"/>
        <v>1831.2916666669735</v>
      </c>
      <c r="M545" s="30">
        <f t="shared" si="233"/>
        <v>2.2811630441071706</v>
      </c>
      <c r="P545" s="47">
        <f t="shared" si="236"/>
        <v>1911.7691965625495</v>
      </c>
      <c r="Q545" s="47">
        <f t="shared" si="237"/>
        <v>1911.8870692156027</v>
      </c>
      <c r="R545" s="47">
        <f t="shared" si="232"/>
        <v>8.0292978220846702</v>
      </c>
      <c r="S545" s="47">
        <f t="shared" si="238"/>
        <v>8.3151237615847329</v>
      </c>
      <c r="T545" s="89">
        <f t="shared" si="239"/>
        <v>-3.437422553114089</v>
      </c>
      <c r="U545" s="48"/>
      <c r="V545" s="33"/>
      <c r="W545" s="33"/>
      <c r="X545" s="35">
        <f t="shared" si="228"/>
        <v>8</v>
      </c>
      <c r="Y545" s="61" t="str">
        <f t="shared" si="229"/>
        <v xml:space="preserve"> </v>
      </c>
      <c r="Z545" s="61">
        <f t="shared" si="230"/>
        <v>6.7969926007795278</v>
      </c>
      <c r="AA545" s="68"/>
      <c r="AB545" s="61">
        <f t="shared" si="240"/>
        <v>0.68581199383952041</v>
      </c>
      <c r="AC545" s="61">
        <f t="shared" si="241"/>
        <v>-0.432</v>
      </c>
      <c r="AD545" s="61"/>
      <c r="AE545" s="84"/>
      <c r="AF545" s="61"/>
      <c r="AG545" s="44"/>
    </row>
    <row r="546" spans="1:33" ht="14.1" customHeight="1">
      <c r="A546" s="7">
        <v>183105</v>
      </c>
      <c r="B546" s="8">
        <f t="shared" si="234"/>
        <v>1831.3750000003067</v>
      </c>
      <c r="C546" s="9">
        <v>1.303794E-2</v>
      </c>
      <c r="D546" s="9">
        <v>9.8039200000000007E-3</v>
      </c>
      <c r="E546" s="9">
        <v>3.2340200000000002E-3</v>
      </c>
      <c r="H546" s="11">
        <f t="shared" si="235"/>
        <v>2.3035273840985537</v>
      </c>
      <c r="L546" s="31">
        <f t="shared" si="231"/>
        <v>1831.3750000003067</v>
      </c>
      <c r="M546" s="30">
        <f t="shared" si="233"/>
        <v>2.3035273840985537</v>
      </c>
      <c r="P546" s="47">
        <f t="shared" si="236"/>
        <v>1912.0049418686556</v>
      </c>
      <c r="Q546" s="47">
        <f t="shared" si="237"/>
        <v>1912.1228145217087</v>
      </c>
      <c r="R546" s="47">
        <f t="shared" si="232"/>
        <v>8.1660337089552595</v>
      </c>
      <c r="S546" s="47">
        <f t="shared" si="238"/>
        <v>8.3134171472811751</v>
      </c>
      <c r="T546" s="89">
        <f t="shared" si="239"/>
        <v>-1.7728382410609145</v>
      </c>
      <c r="U546" s="48"/>
      <c r="V546" s="33"/>
      <c r="W546" s="33"/>
      <c r="X546" s="35">
        <f t="shared" ref="X546:X609" si="242">IF(X545=9, 1, X545+1)</f>
        <v>9</v>
      </c>
      <c r="Y546" s="61" t="str">
        <f t="shared" ref="Y546:Y609" si="243">IF(T546=Z546, T546," ")</f>
        <v xml:space="preserve"> </v>
      </c>
      <c r="Z546" s="61">
        <f t="shared" ref="Z546:Z609" si="244">MAX(T543:T549)</f>
        <v>6.7969926007795278</v>
      </c>
      <c r="AA546" s="68"/>
      <c r="AB546" s="61">
        <f t="shared" si="240"/>
        <v>5.7555303743828945E-2</v>
      </c>
      <c r="AC546" s="61">
        <f t="shared" si="241"/>
        <v>-0.432</v>
      </c>
      <c r="AD546" s="61"/>
      <c r="AE546" s="84"/>
      <c r="AF546" s="61"/>
      <c r="AG546" s="44"/>
    </row>
    <row r="547" spans="1:33" ht="14.1" customHeight="1">
      <c r="A547" s="7">
        <v>183106</v>
      </c>
      <c r="B547" s="8">
        <f t="shared" si="234"/>
        <v>1831.45833333364</v>
      </c>
      <c r="C547" s="9">
        <v>2.4090690000000001E-2</v>
      </c>
      <c r="D547" s="9">
        <v>1.9417480000000001E-2</v>
      </c>
      <c r="E547" s="9">
        <v>4.6732099999999997E-3</v>
      </c>
      <c r="H547" s="11">
        <f t="shared" si="235"/>
        <v>2.3482560810087398</v>
      </c>
      <c r="L547" s="31">
        <f t="shared" si="231"/>
        <v>1831.45833333364</v>
      </c>
      <c r="M547" s="30">
        <f t="shared" si="233"/>
        <v>2.3482560810087398</v>
      </c>
      <c r="P547" s="47">
        <f t="shared" si="236"/>
        <v>1912.2406871747617</v>
      </c>
      <c r="Q547" s="47">
        <f t="shared" si="237"/>
        <v>1912.3585598278148</v>
      </c>
      <c r="R547" s="47">
        <f t="shared" si="232"/>
        <v>8.5137980407573846</v>
      </c>
      <c r="S547" s="47">
        <f t="shared" si="238"/>
        <v>8.2500617388774522</v>
      </c>
      <c r="T547" s="89">
        <f t="shared" si="239"/>
        <v>3.1967797360485939</v>
      </c>
      <c r="U547" s="48"/>
      <c r="V547" s="33"/>
      <c r="W547" s="33"/>
      <c r="X547" s="35">
        <f t="shared" si="242"/>
        <v>1</v>
      </c>
      <c r="Y547" s="61" t="str">
        <f t="shared" si="243"/>
        <v xml:space="preserve"> </v>
      </c>
      <c r="Z547" s="61">
        <f t="shared" si="244"/>
        <v>6.7969926007795278</v>
      </c>
      <c r="AA547" s="68"/>
      <c r="AB547" s="61">
        <f t="shared" si="240"/>
        <v>-0.59763215262950353</v>
      </c>
      <c r="AC547" s="61">
        <f t="shared" si="241"/>
        <v>-0.432</v>
      </c>
      <c r="AD547" s="61"/>
      <c r="AE547" s="84"/>
      <c r="AF547" s="61"/>
      <c r="AG547" s="44"/>
    </row>
    <row r="548" spans="1:33" ht="14.1" customHeight="1">
      <c r="A548" s="7">
        <v>183107</v>
      </c>
      <c r="B548" s="8">
        <f t="shared" si="234"/>
        <v>1831.5416666669732</v>
      </c>
      <c r="C548" s="9">
        <v>2.429363E-2</v>
      </c>
      <c r="D548" s="9">
        <v>1.9047620000000001E-2</v>
      </c>
      <c r="E548" s="9">
        <v>5.2460099999999997E-3</v>
      </c>
      <c r="H548" s="11">
        <f t="shared" si="235"/>
        <v>2.3929847705024834</v>
      </c>
      <c r="L548" s="31">
        <f t="shared" si="231"/>
        <v>1831.5416666669732</v>
      </c>
      <c r="M548" s="30">
        <f t="shared" si="233"/>
        <v>2.3929847705024834</v>
      </c>
      <c r="P548" s="47">
        <f t="shared" si="236"/>
        <v>1912.4764324808677</v>
      </c>
      <c r="Q548" s="47">
        <f t="shared" si="237"/>
        <v>1912.5943051339209</v>
      </c>
      <c r="R548" s="47">
        <f t="shared" si="232"/>
        <v>8.691177428843508</v>
      </c>
      <c r="S548" s="47">
        <f t="shared" si="238"/>
        <v>8.1380357416357345</v>
      </c>
      <c r="T548" s="89">
        <f t="shared" si="239"/>
        <v>6.7969926007795278</v>
      </c>
      <c r="U548" s="48"/>
      <c r="V548" s="33"/>
      <c r="W548" s="33"/>
      <c r="X548" s="35">
        <f t="shared" si="242"/>
        <v>2</v>
      </c>
      <c r="Y548" s="61">
        <f t="shared" si="243"/>
        <v>6.7969926007795278</v>
      </c>
      <c r="Z548" s="61">
        <f t="shared" si="244"/>
        <v>6.7969926007795278</v>
      </c>
      <c r="AA548" s="68"/>
      <c r="AB548" s="61">
        <f t="shared" si="240"/>
        <v>-0.97318088284603854</v>
      </c>
      <c r="AC548" s="61">
        <f t="shared" si="241"/>
        <v>-0.432</v>
      </c>
      <c r="AD548" s="61"/>
      <c r="AE548" s="84"/>
      <c r="AF548" s="61"/>
      <c r="AG548" s="44"/>
    </row>
    <row r="549" spans="1:33" ht="14.1" customHeight="1">
      <c r="A549" s="7">
        <v>183108</v>
      </c>
      <c r="B549" s="8">
        <f t="shared" si="234"/>
        <v>1831.6250000003065</v>
      </c>
      <c r="C549" s="9">
        <v>-1.5501279999999999E-2</v>
      </c>
      <c r="D549" s="9">
        <v>-1.8691590000000001E-2</v>
      </c>
      <c r="E549" s="9">
        <v>3.19031E-3</v>
      </c>
      <c r="H549" s="11">
        <f t="shared" si="235"/>
        <v>2.3482560802960069</v>
      </c>
      <c r="L549" s="31">
        <f t="shared" si="231"/>
        <v>1831.6250000003065</v>
      </c>
      <c r="M549" s="30">
        <f t="shared" si="233"/>
        <v>2.3482560802960069</v>
      </c>
      <c r="P549" s="47">
        <f t="shared" si="236"/>
        <v>1912.7121777869738</v>
      </c>
      <c r="Q549" s="47">
        <f t="shared" si="237"/>
        <v>1912.830050440027</v>
      </c>
      <c r="R549" s="47">
        <f t="shared" si="232"/>
        <v>8.5846180072308584</v>
      </c>
      <c r="S549" s="47">
        <f t="shared" si="238"/>
        <v>8.0703759528817542</v>
      </c>
      <c r="T549" s="89">
        <f t="shared" si="239"/>
        <v>6.3719714837507713</v>
      </c>
      <c r="U549" s="48"/>
      <c r="V549" s="33"/>
      <c r="W549" s="33"/>
      <c r="X549" s="35">
        <f t="shared" si="242"/>
        <v>3</v>
      </c>
      <c r="Y549" s="61" t="str">
        <f t="shared" si="243"/>
        <v xml:space="preserve"> </v>
      </c>
      <c r="Z549" s="61">
        <f t="shared" si="244"/>
        <v>6.7969926007795278</v>
      </c>
      <c r="AA549" s="68"/>
      <c r="AB549" s="61">
        <f t="shared" si="240"/>
        <v>-0.89336746227812769</v>
      </c>
      <c r="AC549" s="61">
        <f t="shared" si="241"/>
        <v>-0.432</v>
      </c>
      <c r="AD549" s="61"/>
      <c r="AE549" s="84"/>
      <c r="AF549" s="61"/>
      <c r="AG549" s="44"/>
    </row>
    <row r="550" spans="1:33" ht="14.1" customHeight="1">
      <c r="A550" s="7">
        <v>183109</v>
      </c>
      <c r="B550" s="8">
        <f t="shared" si="234"/>
        <v>1831.7083333336398</v>
      </c>
      <c r="C550" s="9">
        <v>-5.6678199999999996E-3</v>
      </c>
      <c r="D550" s="9">
        <v>-9.5238100000000006E-3</v>
      </c>
      <c r="E550" s="9">
        <v>3.8559900000000001E-3</v>
      </c>
      <c r="H550" s="11">
        <f t="shared" si="235"/>
        <v>2.3258917355559228</v>
      </c>
      <c r="L550" s="31">
        <f t="shared" si="231"/>
        <v>1831.7083333336398</v>
      </c>
      <c r="M550" s="30">
        <f t="shared" si="233"/>
        <v>2.3258917355559228</v>
      </c>
      <c r="P550" s="47">
        <f t="shared" si="236"/>
        <v>1912.9479230930799</v>
      </c>
      <c r="Q550" s="47">
        <f t="shared" si="237"/>
        <v>1913.0657957461331</v>
      </c>
      <c r="R550" s="47">
        <f t="shared" si="232"/>
        <v>8.0753837292956661</v>
      </c>
      <c r="S550" s="47">
        <f t="shared" si="238"/>
        <v>8.0220478717463735</v>
      </c>
      <c r="T550" s="89">
        <f t="shared" si="239"/>
        <v>0.66486585971572421</v>
      </c>
      <c r="U550" s="48"/>
      <c r="V550" s="33"/>
      <c r="W550" s="33"/>
      <c r="X550" s="35">
        <f t="shared" si="242"/>
        <v>4</v>
      </c>
      <c r="Y550" s="61" t="str">
        <f t="shared" si="243"/>
        <v xml:space="preserve"> </v>
      </c>
      <c r="Z550" s="61">
        <f t="shared" si="244"/>
        <v>6.7969926007795278</v>
      </c>
      <c r="AA550" s="68"/>
      <c r="AB550" s="61">
        <f t="shared" si="240"/>
        <v>-0.39553747743695683</v>
      </c>
      <c r="AC550" s="61">
        <f t="shared" si="241"/>
        <v>-0.432</v>
      </c>
      <c r="AD550" s="61"/>
      <c r="AE550" s="84"/>
      <c r="AF550" s="61"/>
      <c r="AG550" s="44"/>
    </row>
    <row r="551" spans="1:33" ht="14.1" customHeight="1">
      <c r="A551" s="7">
        <v>183110</v>
      </c>
      <c r="B551" s="8">
        <f t="shared" si="234"/>
        <v>1831.791666666973</v>
      </c>
      <c r="C551" s="9">
        <v>1.4346340000000001E-2</v>
      </c>
      <c r="D551" s="9">
        <v>9.6153799999999998E-3</v>
      </c>
      <c r="E551" s="9">
        <v>4.7309500000000003E-3</v>
      </c>
      <c r="H551" s="11">
        <f t="shared" si="235"/>
        <v>2.3482560684321525</v>
      </c>
      <c r="L551" s="31">
        <f t="shared" si="231"/>
        <v>1831.791666666973</v>
      </c>
      <c r="M551" s="30">
        <f t="shared" si="233"/>
        <v>2.3482560684321525</v>
      </c>
      <c r="P551" s="47">
        <f t="shared" si="236"/>
        <v>1913.183668399186</v>
      </c>
      <c r="Q551" s="47">
        <f t="shared" si="237"/>
        <v>1913.3015410522391</v>
      </c>
      <c r="R551" s="47">
        <f t="shared" si="232"/>
        <v>7.6693061889615235</v>
      </c>
      <c r="S551" s="47">
        <f t="shared" si="238"/>
        <v>7.9392266156958442</v>
      </c>
      <c r="T551" s="89">
        <f t="shared" si="239"/>
        <v>-3.3998327519797478</v>
      </c>
      <c r="U551" s="48"/>
      <c r="V551" s="33"/>
      <c r="W551" s="33"/>
      <c r="X551" s="35">
        <f t="shared" si="242"/>
        <v>5</v>
      </c>
      <c r="Y551" s="61" t="str">
        <f t="shared" si="243"/>
        <v xml:space="preserve"> </v>
      </c>
      <c r="Z551" s="61">
        <f t="shared" si="244"/>
        <v>6.7969926007795278</v>
      </c>
      <c r="AA551" s="68"/>
      <c r="AB551" s="61">
        <f t="shared" si="240"/>
        <v>0.2873688890064422</v>
      </c>
      <c r="AC551" s="61">
        <f t="shared" si="241"/>
        <v>-0.432</v>
      </c>
      <c r="AD551" s="61"/>
      <c r="AE551" s="84"/>
      <c r="AF551" s="61"/>
      <c r="AG551" s="44"/>
    </row>
    <row r="552" spans="1:33" ht="14.1" customHeight="1">
      <c r="A552" s="7">
        <v>183111</v>
      </c>
      <c r="B552" s="8">
        <f t="shared" si="234"/>
        <v>1831.8750000003063</v>
      </c>
      <c r="C552" s="9">
        <v>-1.5847529999999999E-2</v>
      </c>
      <c r="D552" s="9">
        <v>-1.9047620000000001E-2</v>
      </c>
      <c r="E552" s="9">
        <v>3.2000900000000001E-3</v>
      </c>
      <c r="H552" s="11">
        <f t="shared" si="235"/>
        <v>2.3035273791779627</v>
      </c>
      <c r="L552" s="31">
        <f t="shared" si="231"/>
        <v>1831.8750000003063</v>
      </c>
      <c r="M552" s="30">
        <f t="shared" si="233"/>
        <v>2.3035273791779627</v>
      </c>
      <c r="P552" s="47">
        <f t="shared" si="236"/>
        <v>1913.4194137052921</v>
      </c>
      <c r="Q552" s="47">
        <f t="shared" si="237"/>
        <v>1913.5372863583452</v>
      </c>
      <c r="R552" s="47">
        <f t="shared" si="232"/>
        <v>7.4745217252236928</v>
      </c>
      <c r="S552" s="47">
        <f t="shared" si="238"/>
        <v>7.7829039120037971</v>
      </c>
      <c r="T552" s="89">
        <f t="shared" si="239"/>
        <v>-3.9623023779655986</v>
      </c>
      <c r="U552" s="48"/>
      <c r="V552" s="33"/>
      <c r="W552" s="33"/>
      <c r="X552" s="35">
        <f t="shared" si="242"/>
        <v>6</v>
      </c>
      <c r="Y552" s="61" t="str">
        <f t="shared" si="243"/>
        <v xml:space="preserve"> </v>
      </c>
      <c r="Z552" s="61">
        <f t="shared" si="244"/>
        <v>6.3719714837507713</v>
      </c>
      <c r="AA552" s="68"/>
      <c r="AB552" s="61">
        <f t="shared" si="240"/>
        <v>0.83581215853419777</v>
      </c>
      <c r="AC552" s="61">
        <f t="shared" si="241"/>
        <v>-0.432</v>
      </c>
      <c r="AD552" s="61"/>
      <c r="AE552" s="84"/>
      <c r="AF552" s="61"/>
      <c r="AG552" s="44"/>
    </row>
    <row r="553" spans="1:33" ht="14.1" customHeight="1">
      <c r="A553" s="7">
        <v>183112</v>
      </c>
      <c r="B553" s="8">
        <f t="shared" si="234"/>
        <v>1831.9583333336395</v>
      </c>
      <c r="C553" s="9">
        <v>1.508111E-2</v>
      </c>
      <c r="D553" s="9">
        <v>9.7087400000000004E-3</v>
      </c>
      <c r="E553" s="9">
        <v>5.3723699999999996E-3</v>
      </c>
      <c r="H553" s="11">
        <f t="shared" si="235"/>
        <v>2.3258917275852831</v>
      </c>
      <c r="L553" s="31">
        <f t="shared" si="231"/>
        <v>1831.9583333336395</v>
      </c>
      <c r="M553" s="30">
        <f t="shared" si="233"/>
        <v>2.3258917275852831</v>
      </c>
      <c r="P553" s="47">
        <f t="shared" si="236"/>
        <v>1913.6551590113982</v>
      </c>
      <c r="Q553" s="47">
        <f t="shared" si="237"/>
        <v>1913.7730316644513</v>
      </c>
      <c r="R553" s="47">
        <f t="shared" si="232"/>
        <v>7.4292469245832295</v>
      </c>
      <c r="S553" s="47">
        <f t="shared" si="238"/>
        <v>7.5373037747168423</v>
      </c>
      <c r="T553" s="89">
        <f t="shared" si="239"/>
        <v>-1.4336273734392835</v>
      </c>
      <c r="U553" s="48"/>
      <c r="V553" s="33"/>
      <c r="W553" s="33"/>
      <c r="X553" s="35">
        <f t="shared" si="242"/>
        <v>7</v>
      </c>
      <c r="Y553" s="61" t="str">
        <f t="shared" si="243"/>
        <v xml:space="preserve"> </v>
      </c>
      <c r="Z553" s="61">
        <f t="shared" si="244"/>
        <v>3.7454460710011128</v>
      </c>
      <c r="AA553" s="68"/>
      <c r="AB553" s="61">
        <f t="shared" si="240"/>
        <v>0.99316963006642944</v>
      </c>
      <c r="AC553" s="61">
        <f t="shared" si="241"/>
        <v>-0.432</v>
      </c>
      <c r="AD553" s="61"/>
      <c r="AE553" s="84"/>
      <c r="AF553" s="61"/>
      <c r="AG553" s="44"/>
    </row>
    <row r="554" spans="1:33" ht="14.1" customHeight="1">
      <c r="A554" s="7">
        <v>183201</v>
      </c>
      <c r="B554" s="8">
        <f t="shared" si="234"/>
        <v>1832.0416666669728</v>
      </c>
      <c r="C554" s="9">
        <v>5.0764499999999997E-3</v>
      </c>
      <c r="D554" s="9">
        <v>0</v>
      </c>
      <c r="E554" s="9">
        <v>5.0764499999999997E-3</v>
      </c>
      <c r="H554" s="11">
        <f t="shared" si="235"/>
        <v>2.3258917275852831</v>
      </c>
      <c r="L554" s="31">
        <f t="shared" si="231"/>
        <v>1832.0416666669728</v>
      </c>
      <c r="M554" s="30">
        <f t="shared" si="233"/>
        <v>2.3258917275852831</v>
      </c>
      <c r="P554" s="47">
        <f t="shared" si="236"/>
        <v>1913.8909043175042</v>
      </c>
      <c r="Q554" s="47">
        <f t="shared" si="237"/>
        <v>1914.0087769705574</v>
      </c>
      <c r="R554" s="47">
        <f t="shared" si="232"/>
        <v>7.5943450918662343</v>
      </c>
      <c r="S554" s="47">
        <f t="shared" si="238"/>
        <v>7.3201719973991253</v>
      </c>
      <c r="T554" s="89">
        <f t="shared" si="239"/>
        <v>3.7454460710011128</v>
      </c>
      <c r="U554" s="48"/>
      <c r="V554" s="33"/>
      <c r="W554" s="33"/>
      <c r="X554" s="35">
        <f t="shared" si="242"/>
        <v>8</v>
      </c>
      <c r="Y554" s="61">
        <f t="shared" si="243"/>
        <v>3.7454460710011128</v>
      </c>
      <c r="Z554" s="61">
        <f t="shared" si="244"/>
        <v>3.7454460710011128</v>
      </c>
      <c r="AA554" s="68"/>
      <c r="AB554" s="61">
        <f t="shared" si="240"/>
        <v>0.68581199383963942</v>
      </c>
      <c r="AC554" s="61">
        <f t="shared" si="241"/>
        <v>-0.432</v>
      </c>
      <c r="AD554" s="61"/>
      <c r="AE554" s="84"/>
      <c r="AF554" s="61"/>
      <c r="AG554" s="44"/>
    </row>
    <row r="555" spans="1:33" ht="14.1" customHeight="1">
      <c r="A555" s="7">
        <v>183202</v>
      </c>
      <c r="B555" s="8">
        <f t="shared" si="234"/>
        <v>1832.125000000306</v>
      </c>
      <c r="C555" s="9">
        <v>1.302933E-2</v>
      </c>
      <c r="D555" s="9">
        <v>9.6153799999999998E-3</v>
      </c>
      <c r="E555" s="9">
        <v>3.4139499999999998E-3</v>
      </c>
      <c r="H555" s="11">
        <f t="shared" si="235"/>
        <v>2.3482560603848719</v>
      </c>
      <c r="L555" s="31">
        <f t="shared" si="231"/>
        <v>1832.125000000306</v>
      </c>
      <c r="M555" s="30">
        <f t="shared" si="233"/>
        <v>2.3482560603848719</v>
      </c>
      <c r="P555" s="47">
        <f t="shared" si="236"/>
        <v>1914.1266496236103</v>
      </c>
      <c r="Q555" s="47">
        <f t="shared" si="237"/>
        <v>1914.2445222766635</v>
      </c>
      <c r="R555" s="47">
        <f t="shared" si="232"/>
        <v>7.4206424045004944</v>
      </c>
      <c r="S555" s="47">
        <f t="shared" si="238"/>
        <v>7.2162059047868219</v>
      </c>
      <c r="T555" s="89">
        <f t="shared" si="239"/>
        <v>2.8330192127425491</v>
      </c>
      <c r="U555" s="48"/>
      <c r="V555" s="33"/>
      <c r="W555" s="33"/>
      <c r="X555" s="35">
        <f t="shared" si="242"/>
        <v>9</v>
      </c>
      <c r="Y555" s="61" t="str">
        <f t="shared" si="243"/>
        <v xml:space="preserve"> </v>
      </c>
      <c r="Z555" s="61">
        <f t="shared" si="244"/>
        <v>3.7454460710011128</v>
      </c>
      <c r="AA555" s="68"/>
      <c r="AB555" s="61">
        <f t="shared" si="240"/>
        <v>5.7555303744020722E-2</v>
      </c>
      <c r="AC555" s="61">
        <f t="shared" si="241"/>
        <v>-0.432</v>
      </c>
      <c r="AD555" s="61"/>
      <c r="AE555" s="84"/>
      <c r="AF555" s="61"/>
      <c r="AG555" s="44"/>
    </row>
    <row r="556" spans="1:33" ht="14.1" customHeight="1">
      <c r="A556" s="7">
        <v>183203</v>
      </c>
      <c r="B556" s="8">
        <f t="shared" si="234"/>
        <v>1832.2083333336393</v>
      </c>
      <c r="C556" s="9">
        <v>3.9376899999999998E-3</v>
      </c>
      <c r="D556" s="9">
        <v>0</v>
      </c>
      <c r="E556" s="9">
        <v>3.9376899999999998E-3</v>
      </c>
      <c r="H556" s="11">
        <f t="shared" si="235"/>
        <v>2.3482560603848719</v>
      </c>
      <c r="L556" s="31">
        <f t="shared" si="231"/>
        <v>1832.2083333336393</v>
      </c>
      <c r="M556" s="30">
        <f t="shared" si="233"/>
        <v>2.3482560603848719</v>
      </c>
      <c r="P556" s="47">
        <f t="shared" si="236"/>
        <v>1914.3623949297164</v>
      </c>
      <c r="Q556" s="47">
        <f t="shared" si="237"/>
        <v>1914.4802675827696</v>
      </c>
      <c r="R556" s="47">
        <f t="shared" si="232"/>
        <v>7.1068937075289496</v>
      </c>
      <c r="S556" s="47">
        <f t="shared" si="238"/>
        <v>7.1802566245425936</v>
      </c>
      <c r="T556" s="89">
        <f t="shared" si="239"/>
        <v>-1.021731128144987</v>
      </c>
      <c r="U556" s="48"/>
      <c r="V556" s="33"/>
      <c r="W556" s="33"/>
      <c r="X556" s="35">
        <f t="shared" si="242"/>
        <v>1</v>
      </c>
      <c r="Y556" s="61" t="str">
        <f t="shared" si="243"/>
        <v xml:space="preserve"> </v>
      </c>
      <c r="Z556" s="61">
        <f t="shared" si="244"/>
        <v>3.7454460710011128</v>
      </c>
      <c r="AA556" s="68"/>
      <c r="AB556" s="61">
        <f t="shared" si="240"/>
        <v>-0.59763215262941782</v>
      </c>
      <c r="AC556" s="61">
        <f t="shared" si="241"/>
        <v>-0.432</v>
      </c>
      <c r="AD556" s="61"/>
      <c r="AE556" s="84"/>
      <c r="AF556" s="61"/>
      <c r="AG556" s="44"/>
    </row>
    <row r="557" spans="1:33" ht="14.1" customHeight="1">
      <c r="A557" s="7">
        <v>183204</v>
      </c>
      <c r="B557" s="8">
        <f t="shared" si="234"/>
        <v>1832.2916666669726</v>
      </c>
      <c r="C557" s="9">
        <v>1.404057E-2</v>
      </c>
      <c r="D557" s="9">
        <v>9.5238100000000006E-3</v>
      </c>
      <c r="E557" s="9">
        <v>4.5167599999999999E-3</v>
      </c>
      <c r="H557" s="11">
        <f t="shared" si="235"/>
        <v>2.3706204049353259</v>
      </c>
      <c r="L557" s="31">
        <f t="shared" si="231"/>
        <v>1832.2916666669726</v>
      </c>
      <c r="M557" s="30">
        <f t="shared" si="233"/>
        <v>2.3706204049353259</v>
      </c>
      <c r="P557" s="47">
        <f t="shared" si="236"/>
        <v>1914.5981402358225</v>
      </c>
      <c r="Q557" s="47">
        <f t="shared" si="237"/>
        <v>1914.7160128888756</v>
      </c>
      <c r="R557" s="47">
        <f t="shared" si="232"/>
        <v>6.4807761932609269</v>
      </c>
      <c r="S557" s="47">
        <f t="shared" si="238"/>
        <v>7.2536325002273729</v>
      </c>
      <c r="T557" s="89">
        <f t="shared" si="239"/>
        <v>-10.654748595854835</v>
      </c>
      <c r="U557" s="48"/>
      <c r="V557" s="33"/>
      <c r="W557" s="33"/>
      <c r="X557" s="35">
        <f t="shared" si="242"/>
        <v>2</v>
      </c>
      <c r="Y557" s="61" t="str">
        <f t="shared" si="243"/>
        <v xml:space="preserve"> </v>
      </c>
      <c r="Z557" s="61">
        <f t="shared" si="244"/>
        <v>3.7454460710011128</v>
      </c>
      <c r="AA557" s="68"/>
      <c r="AB557" s="61">
        <f t="shared" si="240"/>
        <v>-0.97318088284599436</v>
      </c>
      <c r="AC557" s="61">
        <f t="shared" si="241"/>
        <v>-0.432</v>
      </c>
      <c r="AD557" s="61"/>
      <c r="AE557" s="84"/>
      <c r="AF557" s="61"/>
      <c r="AG557" s="44"/>
    </row>
    <row r="558" spans="1:33" ht="14.1" customHeight="1">
      <c r="A558" s="7">
        <v>183205</v>
      </c>
      <c r="B558" s="8">
        <f t="shared" si="234"/>
        <v>1832.3750000003058</v>
      </c>
      <c r="C558" s="9">
        <v>-1.5579580000000001E-2</v>
      </c>
      <c r="D558" s="9">
        <v>-1.886792E-2</v>
      </c>
      <c r="E558" s="9">
        <v>3.2883500000000002E-3</v>
      </c>
      <c r="H558" s="11">
        <f t="shared" si="235"/>
        <v>2.3258917287846383</v>
      </c>
      <c r="L558" s="31">
        <f t="shared" si="231"/>
        <v>1832.3750000003058</v>
      </c>
      <c r="M558" s="30">
        <f t="shared" si="233"/>
        <v>2.3258917287846383</v>
      </c>
      <c r="P558" s="47">
        <f t="shared" si="236"/>
        <v>1914.8338855419286</v>
      </c>
      <c r="Q558" s="47">
        <f t="shared" si="237"/>
        <v>1914.9517581949817</v>
      </c>
      <c r="R558" s="47">
        <f t="shared" si="232"/>
        <v>6.6304320113714175</v>
      </c>
      <c r="S558" s="47">
        <f t="shared" si="238"/>
        <v>7.4682794685751963</v>
      </c>
      <c r="T558" s="89">
        <f t="shared" si="239"/>
        <v>-11.21874804939007</v>
      </c>
      <c r="U558" s="48"/>
      <c r="V558" s="33"/>
      <c r="W558" s="33"/>
      <c r="X558" s="35">
        <f t="shared" si="242"/>
        <v>3</v>
      </c>
      <c r="Y558" s="61" t="str">
        <f t="shared" si="243"/>
        <v xml:space="preserve"> </v>
      </c>
      <c r="Z558" s="61">
        <f t="shared" si="244"/>
        <v>2.8330192127425491</v>
      </c>
      <c r="AA558" s="68"/>
      <c r="AB558" s="61">
        <f t="shared" si="240"/>
        <v>-0.89336746227821395</v>
      </c>
      <c r="AC558" s="61">
        <f t="shared" si="241"/>
        <v>-0.432</v>
      </c>
      <c r="AD558" s="61"/>
      <c r="AE558" s="84"/>
      <c r="AF558" s="61"/>
      <c r="AG558" s="44"/>
    </row>
    <row r="559" spans="1:33" ht="14.1" customHeight="1">
      <c r="A559" s="7">
        <v>183206</v>
      </c>
      <c r="B559" s="8">
        <f t="shared" si="234"/>
        <v>1832.4583333336391</v>
      </c>
      <c r="C559" s="9">
        <v>3.3494900000000001E-2</v>
      </c>
      <c r="D559" s="9">
        <v>2.8846150000000001E-2</v>
      </c>
      <c r="E559" s="9">
        <v>4.6487500000000001E-3</v>
      </c>
      <c r="H559" s="11">
        <f t="shared" si="235"/>
        <v>2.3929847504769195</v>
      </c>
      <c r="L559" s="31">
        <f t="shared" si="231"/>
        <v>1832.4583333336391</v>
      </c>
      <c r="M559" s="30">
        <f t="shared" si="233"/>
        <v>2.3929847504769195</v>
      </c>
      <c r="P559" s="47">
        <f t="shared" si="236"/>
        <v>1915.0696308480346</v>
      </c>
      <c r="Q559" s="47">
        <f t="shared" si="237"/>
        <v>1915.1875035010878</v>
      </c>
      <c r="R559" s="47">
        <f t="shared" si="232"/>
        <v>7.1396888957849169</v>
      </c>
      <c r="S559" s="47">
        <f t="shared" si="238"/>
        <v>7.5986263283847659</v>
      </c>
      <c r="T559" s="89">
        <f t="shared" si="239"/>
        <v>-6.03974208977065</v>
      </c>
      <c r="U559" s="48"/>
      <c r="V559" s="33"/>
      <c r="W559" s="33"/>
      <c r="X559" s="35">
        <f t="shared" si="242"/>
        <v>4</v>
      </c>
      <c r="Y559" s="61" t="str">
        <f t="shared" si="243"/>
        <v xml:space="preserve"> </v>
      </c>
      <c r="Z559" s="61">
        <f t="shared" si="244"/>
        <v>12.123953328585714</v>
      </c>
      <c r="AA559" s="68"/>
      <c r="AB559" s="61">
        <f t="shared" si="240"/>
        <v>-0.39553747743705492</v>
      </c>
      <c r="AC559" s="61">
        <f t="shared" si="241"/>
        <v>-0.432</v>
      </c>
      <c r="AD559" s="61"/>
      <c r="AE559" s="84"/>
      <c r="AF559" s="61"/>
      <c r="AG559" s="44"/>
    </row>
    <row r="560" spans="1:33" ht="14.1" customHeight="1">
      <c r="A560" s="7">
        <v>183207</v>
      </c>
      <c r="B560" s="8">
        <f t="shared" si="234"/>
        <v>1832.5416666669723</v>
      </c>
      <c r="C560" s="9">
        <v>-4.0819799999999998E-3</v>
      </c>
      <c r="D560" s="9">
        <v>-9.3457899999999997E-3</v>
      </c>
      <c r="E560" s="9">
        <v>5.2638099999999998E-3</v>
      </c>
      <c r="H560" s="11">
        <f t="shared" si="235"/>
        <v>2.3706204175257599</v>
      </c>
      <c r="L560" s="31">
        <f t="shared" si="231"/>
        <v>1832.5416666669723</v>
      </c>
      <c r="M560" s="30">
        <f t="shared" si="233"/>
        <v>2.3706204175257599</v>
      </c>
      <c r="P560" s="47">
        <f t="shared" si="236"/>
        <v>1915.3053761541407</v>
      </c>
      <c r="Q560" s="47">
        <f t="shared" si="237"/>
        <v>1915.4232488071939</v>
      </c>
      <c r="R560" s="47">
        <f t="shared" si="232"/>
        <v>7.3457626667634752</v>
      </c>
      <c r="S560" s="47">
        <f t="shared" si="238"/>
        <v>7.7604011538094921</v>
      </c>
      <c r="T560" s="89">
        <f t="shared" si="239"/>
        <v>-5.3430032652690311</v>
      </c>
      <c r="U560" s="48"/>
      <c r="V560" s="33"/>
      <c r="W560" s="33"/>
      <c r="X560" s="35">
        <f t="shared" si="242"/>
        <v>5</v>
      </c>
      <c r="Y560" s="61" t="str">
        <f t="shared" si="243"/>
        <v xml:space="preserve"> </v>
      </c>
      <c r="Z560" s="61">
        <f t="shared" si="244"/>
        <v>12.123953328585714</v>
      </c>
      <c r="AA560" s="68"/>
      <c r="AB560" s="61">
        <f t="shared" si="240"/>
        <v>0.28736888900625818</v>
      </c>
      <c r="AC560" s="61">
        <f t="shared" si="241"/>
        <v>-0.432</v>
      </c>
      <c r="AD560" s="61"/>
      <c r="AE560" s="84"/>
      <c r="AF560" s="61"/>
      <c r="AG560" s="44"/>
    </row>
    <row r="561" spans="1:33" ht="14.1" customHeight="1">
      <c r="A561" s="7">
        <v>183208</v>
      </c>
      <c r="B561" s="8">
        <f t="shared" si="234"/>
        <v>1832.6250000003056</v>
      </c>
      <c r="C561" s="9">
        <v>3.2196400000000002E-3</v>
      </c>
      <c r="D561" s="9">
        <v>0</v>
      </c>
      <c r="E561" s="9">
        <v>3.2196400000000002E-3</v>
      </c>
      <c r="H561" s="11">
        <f t="shared" si="235"/>
        <v>2.3706204175257599</v>
      </c>
      <c r="L561" s="31">
        <f t="shared" si="231"/>
        <v>1832.6250000003056</v>
      </c>
      <c r="M561" s="30">
        <f t="shared" si="233"/>
        <v>2.3706204175257599</v>
      </c>
      <c r="P561" s="47">
        <f t="shared" si="236"/>
        <v>1915.5411214602468</v>
      </c>
      <c r="Q561" s="47">
        <f t="shared" si="237"/>
        <v>1915.6589941133</v>
      </c>
      <c r="R561" s="47">
        <f t="shared" si="232"/>
        <v>8.1349046063867103</v>
      </c>
      <c r="S561" s="47">
        <f t="shared" si="238"/>
        <v>7.9866473779294394</v>
      </c>
      <c r="T561" s="89">
        <f t="shared" si="239"/>
        <v>1.8563136876052599</v>
      </c>
      <c r="U561" s="48"/>
      <c r="V561" s="33"/>
      <c r="W561" s="33"/>
      <c r="X561" s="35">
        <f t="shared" si="242"/>
        <v>6</v>
      </c>
      <c r="Y561" s="61" t="str">
        <f t="shared" si="243"/>
        <v xml:space="preserve"> </v>
      </c>
      <c r="Z561" s="61">
        <f t="shared" si="244"/>
        <v>12.123953328585714</v>
      </c>
      <c r="AA561" s="68"/>
      <c r="AB561" s="61">
        <f t="shared" si="240"/>
        <v>0.83581215853410795</v>
      </c>
      <c r="AC561" s="61">
        <f t="shared" si="241"/>
        <v>-0.432</v>
      </c>
      <c r="AD561" s="61"/>
      <c r="AE561" s="84"/>
      <c r="AF561" s="61"/>
      <c r="AG561" s="44"/>
    </row>
    <row r="562" spans="1:33" ht="14.1" customHeight="1">
      <c r="A562" s="7">
        <v>183209</v>
      </c>
      <c r="B562" s="8">
        <f t="shared" si="234"/>
        <v>1832.7083333336388</v>
      </c>
      <c r="C562" s="9">
        <v>3.9522100000000003E-3</v>
      </c>
      <c r="D562" s="9">
        <v>0</v>
      </c>
      <c r="E562" s="9">
        <v>3.9522100000000003E-3</v>
      </c>
      <c r="H562" s="11">
        <f t="shared" si="235"/>
        <v>2.3706204175257599</v>
      </c>
      <c r="L562" s="31">
        <f t="shared" si="231"/>
        <v>1832.7083333336388</v>
      </c>
      <c r="M562" s="30">
        <f t="shared" si="233"/>
        <v>2.3706204175257599</v>
      </c>
      <c r="P562" s="47">
        <f t="shared" si="236"/>
        <v>1915.7768667663529</v>
      </c>
      <c r="Q562" s="47">
        <f t="shared" si="237"/>
        <v>1915.8947394194061</v>
      </c>
      <c r="R562" s="47">
        <f t="shared" si="232"/>
        <v>9.3610696397136479</v>
      </c>
      <c r="S562" s="47">
        <f t="shared" si="238"/>
        <v>8.3488579931537856</v>
      </c>
      <c r="T562" s="89">
        <f t="shared" si="239"/>
        <v>12.123953328585714</v>
      </c>
      <c r="U562" s="48"/>
      <c r="V562" s="33"/>
      <c r="W562" s="33"/>
      <c r="X562" s="35">
        <f t="shared" si="242"/>
        <v>7</v>
      </c>
      <c r="Y562" s="61">
        <f t="shared" si="243"/>
        <v>12.123953328585714</v>
      </c>
      <c r="Z562" s="61">
        <f t="shared" si="244"/>
        <v>12.123953328585714</v>
      </c>
      <c r="AA562" s="68"/>
      <c r="AB562" s="61">
        <f t="shared" si="240"/>
        <v>0.99316963006644521</v>
      </c>
      <c r="AC562" s="61">
        <f t="shared" si="241"/>
        <v>-0.432</v>
      </c>
      <c r="AD562" s="61"/>
      <c r="AE562" s="84"/>
      <c r="AF562" s="61"/>
      <c r="AG562" s="44"/>
    </row>
    <row r="563" spans="1:33" ht="14.1" customHeight="1">
      <c r="A563" s="7">
        <v>183210</v>
      </c>
      <c r="B563" s="8">
        <f t="shared" si="234"/>
        <v>1832.7916666669721</v>
      </c>
      <c r="C563" s="9">
        <v>3.3087890000000002E-2</v>
      </c>
      <c r="D563" s="9">
        <v>2.830189E-2</v>
      </c>
      <c r="E563" s="9">
        <v>4.7860000000000003E-3</v>
      </c>
      <c r="H563" s="11">
        <f t="shared" si="235"/>
        <v>2.4377134558143281</v>
      </c>
      <c r="L563" s="31">
        <f t="shared" si="231"/>
        <v>1832.7916666669721</v>
      </c>
      <c r="M563" s="30">
        <f t="shared" si="233"/>
        <v>2.4377134558143281</v>
      </c>
      <c r="P563" s="47">
        <f t="shared" si="236"/>
        <v>1916.012612072459</v>
      </c>
      <c r="Q563" s="47">
        <f t="shared" si="237"/>
        <v>1916.1304847255121</v>
      </c>
      <c r="R563" s="47">
        <f t="shared" si="232"/>
        <v>8.7674668301523511</v>
      </c>
      <c r="S563" s="47">
        <f t="shared" si="238"/>
        <v>8.6012134414295627</v>
      </c>
      <c r="T563" s="89">
        <f t="shared" si="239"/>
        <v>1.9329062097447114</v>
      </c>
      <c r="U563" s="48"/>
      <c r="V563" s="33"/>
      <c r="W563" s="33"/>
      <c r="X563" s="35">
        <f t="shared" si="242"/>
        <v>8</v>
      </c>
      <c r="Y563" s="61" t="str">
        <f t="shared" si="243"/>
        <v xml:space="preserve"> </v>
      </c>
      <c r="Z563" s="61">
        <f t="shared" si="244"/>
        <v>12.123953328585714</v>
      </c>
      <c r="AA563" s="68"/>
      <c r="AB563" s="61">
        <f t="shared" si="240"/>
        <v>0.68581199383977931</v>
      </c>
      <c r="AC563" s="61">
        <f t="shared" si="241"/>
        <v>-0.432</v>
      </c>
      <c r="AD563" s="61"/>
      <c r="AE563" s="84"/>
      <c r="AF563" s="61"/>
      <c r="AG563" s="44"/>
    </row>
    <row r="564" spans="1:33" ht="14.1" customHeight="1">
      <c r="A564" s="7">
        <v>183211</v>
      </c>
      <c r="B564" s="8">
        <f t="shared" si="234"/>
        <v>1832.8750000003054</v>
      </c>
      <c r="C564" s="9">
        <v>1.219307E-2</v>
      </c>
      <c r="D564" s="9">
        <v>9.1743099999999998E-3</v>
      </c>
      <c r="E564" s="9">
        <v>3.0187600000000001E-3</v>
      </c>
      <c r="H564" s="11">
        <f t="shared" si="235"/>
        <v>2.4600777947491399</v>
      </c>
      <c r="L564" s="31">
        <f t="shared" si="231"/>
        <v>1832.8750000003054</v>
      </c>
      <c r="M564" s="30">
        <f t="shared" si="233"/>
        <v>2.4600777947491399</v>
      </c>
      <c r="P564" s="47">
        <f t="shared" si="236"/>
        <v>1916.2483573785651</v>
      </c>
      <c r="Q564" s="47">
        <f t="shared" si="237"/>
        <v>1916.3662300316182</v>
      </c>
      <c r="R564" s="47">
        <f t="shared" si="232"/>
        <v>8.8766158333230241</v>
      </c>
      <c r="S564" s="47">
        <f t="shared" si="238"/>
        <v>8.7820446706386086</v>
      </c>
      <c r="T564" s="89">
        <f t="shared" si="239"/>
        <v>1.0768695244810056</v>
      </c>
      <c r="U564" s="48"/>
      <c r="V564" s="33"/>
      <c r="W564" s="33"/>
      <c r="X564" s="35">
        <f t="shared" si="242"/>
        <v>9</v>
      </c>
      <c r="Y564" s="61" t="str">
        <f t="shared" si="243"/>
        <v xml:space="preserve"> </v>
      </c>
      <c r="Z564" s="61">
        <f t="shared" si="244"/>
        <v>12.123953328585714</v>
      </c>
      <c r="AA564" s="68"/>
      <c r="AB564" s="61">
        <f t="shared" si="240"/>
        <v>5.7555303744184119E-2</v>
      </c>
      <c r="AC564" s="61">
        <f t="shared" si="241"/>
        <v>-0.432</v>
      </c>
      <c r="AD564" s="61"/>
      <c r="AE564" s="84"/>
      <c r="AF564" s="61"/>
      <c r="AG564" s="44"/>
    </row>
    <row r="565" spans="1:33" ht="14.1" customHeight="1">
      <c r="A565" s="7">
        <v>183212</v>
      </c>
      <c r="B565" s="8">
        <f t="shared" si="234"/>
        <v>1832.9583333336386</v>
      </c>
      <c r="C565" s="9">
        <v>-3.8325E-3</v>
      </c>
      <c r="D565" s="9">
        <v>-9.0909100000000007E-3</v>
      </c>
      <c r="E565" s="9">
        <v>5.2584099999999998E-3</v>
      </c>
      <c r="H565" s="11">
        <f t="shared" si="235"/>
        <v>2.437713448924077</v>
      </c>
      <c r="L565" s="31">
        <f t="shared" si="231"/>
        <v>1832.9583333336386</v>
      </c>
      <c r="M565" s="30">
        <f t="shared" si="233"/>
        <v>2.437713448924077</v>
      </c>
      <c r="P565" s="47">
        <f t="shared" si="236"/>
        <v>1916.4841026846711</v>
      </c>
      <c r="Q565" s="47">
        <f t="shared" si="237"/>
        <v>1916.6019753377243</v>
      </c>
      <c r="R565" s="47">
        <f t="shared" si="232"/>
        <v>9.1431097246084736</v>
      </c>
      <c r="S565" s="47">
        <f t="shared" si="238"/>
        <v>8.8892630363385425</v>
      </c>
      <c r="T565" s="89">
        <f t="shared" si="239"/>
        <v>2.855655043980887</v>
      </c>
      <c r="U565" s="48"/>
      <c r="V565" s="33"/>
      <c r="W565" s="33"/>
      <c r="X565" s="35">
        <f t="shared" si="242"/>
        <v>1</v>
      </c>
      <c r="Y565" s="61" t="str">
        <f t="shared" si="243"/>
        <v xml:space="preserve"> </v>
      </c>
      <c r="Z565" s="61">
        <f t="shared" si="244"/>
        <v>12.123953328585714</v>
      </c>
      <c r="AA565" s="68"/>
      <c r="AB565" s="61">
        <f t="shared" si="240"/>
        <v>-0.59763215262928659</v>
      </c>
      <c r="AC565" s="61">
        <f t="shared" si="241"/>
        <v>-0.432</v>
      </c>
      <c r="AD565" s="61"/>
      <c r="AE565" s="84"/>
      <c r="AF565" s="61"/>
      <c r="AG565" s="44"/>
    </row>
    <row r="566" spans="1:33" ht="14.1" customHeight="1">
      <c r="A566" s="7">
        <v>183301</v>
      </c>
      <c r="B566" s="8">
        <f t="shared" si="234"/>
        <v>1833.0416666669719</v>
      </c>
      <c r="C566" s="9">
        <v>-4.2162399999999996E-3</v>
      </c>
      <c r="D566" s="9">
        <v>-9.1743099999999998E-3</v>
      </c>
      <c r="E566" s="9">
        <v>4.9580700000000002E-3</v>
      </c>
      <c r="H566" s="11">
        <f t="shared" si="235"/>
        <v>2.4153491100524782</v>
      </c>
      <c r="L566" s="31">
        <f t="shared" si="231"/>
        <v>1833.0416666669719</v>
      </c>
      <c r="M566" s="30">
        <f t="shared" si="233"/>
        <v>2.4153491100524782</v>
      </c>
      <c r="P566" s="47">
        <f t="shared" si="236"/>
        <v>1916.7198479907772</v>
      </c>
      <c r="Q566" s="47">
        <f t="shared" si="237"/>
        <v>1916.8377206438304</v>
      </c>
      <c r="R566" s="47">
        <f t="shared" si="232"/>
        <v>9.7406717302800487</v>
      </c>
      <c r="S566" s="47">
        <f t="shared" si="238"/>
        <v>8.7819361579600983</v>
      </c>
      <c r="T566" s="89">
        <f t="shared" si="239"/>
        <v>10.917132111589488</v>
      </c>
      <c r="U566" s="48"/>
      <c r="V566" s="33"/>
      <c r="W566" s="33"/>
      <c r="X566" s="35">
        <f t="shared" si="242"/>
        <v>2</v>
      </c>
      <c r="Y566" s="61">
        <f t="shared" si="243"/>
        <v>10.917132111589488</v>
      </c>
      <c r="Z566" s="61">
        <f t="shared" si="244"/>
        <v>10.917132111589488</v>
      </c>
      <c r="AA566" s="68"/>
      <c r="AB566" s="61">
        <f t="shared" si="240"/>
        <v>-0.97318088284595672</v>
      </c>
      <c r="AC566" s="61">
        <f t="shared" si="241"/>
        <v>-0.432</v>
      </c>
      <c r="AD566" s="61"/>
      <c r="AE566" s="84"/>
      <c r="AF566" s="61"/>
      <c r="AG566" s="44"/>
    </row>
    <row r="567" spans="1:33" ht="14.1" customHeight="1">
      <c r="A567" s="7">
        <v>183302</v>
      </c>
      <c r="B567" s="8">
        <f t="shared" si="234"/>
        <v>1833.1250000003051</v>
      </c>
      <c r="C567" s="9">
        <v>-5.9689599999999997E-3</v>
      </c>
      <c r="D567" s="9">
        <v>-9.2592600000000001E-3</v>
      </c>
      <c r="E567" s="9">
        <v>3.2902999999999999E-3</v>
      </c>
      <c r="H567" s="11">
        <f t="shared" si="235"/>
        <v>2.3929847646517337</v>
      </c>
      <c r="L567" s="31">
        <f t="shared" si="231"/>
        <v>1833.1250000003051</v>
      </c>
      <c r="M567" s="30">
        <f t="shared" si="233"/>
        <v>2.3929847646517337</v>
      </c>
      <c r="P567" s="47">
        <f t="shared" si="236"/>
        <v>1916.9555932968833</v>
      </c>
      <c r="Q567" s="47">
        <f t="shared" si="237"/>
        <v>1917.0734659499365</v>
      </c>
      <c r="R567" s="47">
        <f t="shared" si="232"/>
        <v>8.9016310458534154</v>
      </c>
      <c r="S567" s="47">
        <f t="shared" si="238"/>
        <v>8.5443308954890185</v>
      </c>
      <c r="T567" s="89">
        <f t="shared" si="239"/>
        <v>4.1817218309397886</v>
      </c>
      <c r="U567" s="48"/>
      <c r="V567" s="33"/>
      <c r="W567" s="33"/>
      <c r="X567" s="35">
        <f t="shared" si="242"/>
        <v>3</v>
      </c>
      <c r="Y567" s="61" t="str">
        <f t="shared" si="243"/>
        <v xml:space="preserve"> </v>
      </c>
      <c r="Z567" s="61">
        <f t="shared" si="244"/>
        <v>10.917132111589488</v>
      </c>
      <c r="AA567" s="68"/>
      <c r="AB567" s="61">
        <f t="shared" si="240"/>
        <v>-0.89336746227830033</v>
      </c>
      <c r="AC567" s="61">
        <f t="shared" si="241"/>
        <v>-0.432</v>
      </c>
      <c r="AD567" s="61"/>
      <c r="AE567" s="84"/>
      <c r="AF567" s="61"/>
      <c r="AG567" s="44"/>
    </row>
    <row r="568" spans="1:33" ht="14.1" customHeight="1">
      <c r="A568" s="7">
        <v>183303</v>
      </c>
      <c r="B568" s="8">
        <f t="shared" si="234"/>
        <v>1833.2083333336384</v>
      </c>
      <c r="C568" s="9">
        <v>1.3520239999999999E-2</v>
      </c>
      <c r="D568" s="9">
        <v>9.3457899999999997E-3</v>
      </c>
      <c r="E568" s="9">
        <v>4.1744399999999997E-3</v>
      </c>
      <c r="H568" s="11">
        <f t="shared" si="235"/>
        <v>2.4153490977353682</v>
      </c>
      <c r="L568" s="31">
        <f t="shared" si="231"/>
        <v>1833.2083333336384</v>
      </c>
      <c r="M568" s="30">
        <f t="shared" si="233"/>
        <v>2.4153490977353682</v>
      </c>
      <c r="P568" s="47">
        <f t="shared" si="236"/>
        <v>1917.1913386029894</v>
      </c>
      <c r="Q568" s="47">
        <f t="shared" si="237"/>
        <v>1917.3092112560425</v>
      </c>
      <c r="R568" s="47">
        <f t="shared" si="232"/>
        <v>8.767169958666349</v>
      </c>
      <c r="S568" s="47">
        <f t="shared" si="238"/>
        <v>8.3606807676112656</v>
      </c>
      <c r="T568" s="89">
        <f t="shared" si="239"/>
        <v>4.8619149846002463</v>
      </c>
      <c r="U568" s="48"/>
      <c r="V568" s="33"/>
      <c r="W568" s="33"/>
      <c r="X568" s="35">
        <f t="shared" si="242"/>
        <v>4</v>
      </c>
      <c r="Y568" s="61" t="str">
        <f t="shared" si="243"/>
        <v xml:space="preserve"> </v>
      </c>
      <c r="Z568" s="61">
        <f t="shared" si="244"/>
        <v>10.917132111589488</v>
      </c>
      <c r="AA568" s="68"/>
      <c r="AB568" s="61">
        <f t="shared" si="240"/>
        <v>-0.39553747743723139</v>
      </c>
      <c r="AC568" s="61">
        <f t="shared" si="241"/>
        <v>-0.432</v>
      </c>
      <c r="AD568" s="61"/>
      <c r="AE568" s="84"/>
      <c r="AF568" s="61"/>
      <c r="AG568" s="44"/>
    </row>
    <row r="569" spans="1:33" ht="14.1" customHeight="1">
      <c r="A569" s="7">
        <v>183304</v>
      </c>
      <c r="B569" s="8">
        <f t="shared" si="234"/>
        <v>1833.2916666669717</v>
      </c>
      <c r="C569" s="9">
        <v>1.383006E-2</v>
      </c>
      <c r="D569" s="9">
        <v>9.2592600000000001E-3</v>
      </c>
      <c r="E569" s="9">
        <v>4.5707999999999999E-3</v>
      </c>
      <c r="H569" s="11">
        <f t="shared" si="235"/>
        <v>2.4377134430220653</v>
      </c>
      <c r="L569" s="31">
        <f t="shared" si="231"/>
        <v>1833.2916666669717</v>
      </c>
      <c r="M569" s="30">
        <f t="shared" si="233"/>
        <v>2.4377134430220653</v>
      </c>
      <c r="P569" s="47">
        <f t="shared" si="236"/>
        <v>1917.4270839090955</v>
      </c>
      <c r="Q569" s="47">
        <f t="shared" si="237"/>
        <v>1917.5449565621486</v>
      </c>
      <c r="R569" s="47">
        <f t="shared" si="232"/>
        <v>8.3107279580628681</v>
      </c>
      <c r="S569" s="47">
        <f t="shared" si="238"/>
        <v>8.2011241902431458</v>
      </c>
      <c r="T569" s="89">
        <f t="shared" si="239"/>
        <v>1.3364480926909783</v>
      </c>
      <c r="U569" s="48"/>
      <c r="V569" s="33"/>
      <c r="W569" s="33"/>
      <c r="X569" s="35">
        <f t="shared" si="242"/>
        <v>5</v>
      </c>
      <c r="Y569" s="61" t="str">
        <f t="shared" si="243"/>
        <v xml:space="preserve"> </v>
      </c>
      <c r="Z569" s="61">
        <f t="shared" si="244"/>
        <v>10.917132111589488</v>
      </c>
      <c r="AA569" s="68"/>
      <c r="AB569" s="61">
        <f t="shared" si="240"/>
        <v>0.28736888900607421</v>
      </c>
      <c r="AC569" s="61">
        <f t="shared" si="241"/>
        <v>-0.432</v>
      </c>
      <c r="AD569" s="61"/>
      <c r="AE569" s="84"/>
      <c r="AF569" s="61"/>
      <c r="AG569" s="44"/>
    </row>
    <row r="570" spans="1:33" ht="14.1" customHeight="1">
      <c r="A570" s="7">
        <v>183305</v>
      </c>
      <c r="B570" s="8">
        <f t="shared" si="234"/>
        <v>1833.3750000003049</v>
      </c>
      <c r="C570" s="9">
        <v>1.240633E-2</v>
      </c>
      <c r="D570" s="9">
        <v>9.1743099999999998E-3</v>
      </c>
      <c r="E570" s="9">
        <v>3.2320199999999999E-3</v>
      </c>
      <c r="H570" s="11">
        <f t="shared" si="235"/>
        <v>2.4600777818395172</v>
      </c>
      <c r="L570" s="31">
        <f t="shared" si="231"/>
        <v>1833.3750000003049</v>
      </c>
      <c r="M570" s="30">
        <f t="shared" si="233"/>
        <v>2.4600777818395172</v>
      </c>
      <c r="P570" s="47">
        <f t="shared" si="236"/>
        <v>1917.6628292152016</v>
      </c>
      <c r="Q570" s="47">
        <f t="shared" si="237"/>
        <v>1917.7807018682547</v>
      </c>
      <c r="R570" s="47">
        <f t="shared" si="232"/>
        <v>7.1689627009807202</v>
      </c>
      <c r="S570" s="47">
        <f t="shared" si="238"/>
        <v>8.0492813379457822</v>
      </c>
      <c r="T570" s="89">
        <f t="shared" si="239"/>
        <v>-10.936611605499225</v>
      </c>
      <c r="U570" s="48"/>
      <c r="V570" s="33"/>
      <c r="W570" s="33"/>
      <c r="X570" s="35">
        <f t="shared" si="242"/>
        <v>6</v>
      </c>
      <c r="Y570" s="61" t="str">
        <f t="shared" si="243"/>
        <v xml:space="preserve"> </v>
      </c>
      <c r="Z570" s="61">
        <f t="shared" si="244"/>
        <v>4.8619149846002463</v>
      </c>
      <c r="AA570" s="68"/>
      <c r="AB570" s="61">
        <f t="shared" si="240"/>
        <v>0.83581215853400248</v>
      </c>
      <c r="AC570" s="61">
        <f t="shared" si="241"/>
        <v>-0.432</v>
      </c>
      <c r="AD570" s="61"/>
      <c r="AE570" s="84"/>
      <c r="AF570" s="61"/>
      <c r="AG570" s="44"/>
    </row>
    <row r="571" spans="1:33" ht="14.1" customHeight="1">
      <c r="A571" s="7">
        <v>183306</v>
      </c>
      <c r="B571" s="8">
        <f t="shared" si="234"/>
        <v>1833.4583333336382</v>
      </c>
      <c r="C571" s="9">
        <v>4.7505999999999998E-3</v>
      </c>
      <c r="D571" s="9">
        <v>0</v>
      </c>
      <c r="E571" s="9">
        <v>4.7505999999999998E-3</v>
      </c>
      <c r="H571" s="11">
        <f t="shared" si="235"/>
        <v>2.4600777818395172</v>
      </c>
      <c r="L571" s="31">
        <f t="shared" si="231"/>
        <v>1833.4583333336382</v>
      </c>
      <c r="M571" s="30">
        <f t="shared" si="233"/>
        <v>2.4600777818395172</v>
      </c>
      <c r="P571" s="47">
        <f t="shared" si="236"/>
        <v>1917.8985745213076</v>
      </c>
      <c r="Q571" s="47">
        <f t="shared" si="237"/>
        <v>1918.0164471743608</v>
      </c>
      <c r="R571" s="47">
        <f t="shared" si="232"/>
        <v>7.2226222774739313</v>
      </c>
      <c r="S571" s="47">
        <f t="shared" si="238"/>
        <v>7.8046156670702089</v>
      </c>
      <c r="T571" s="89">
        <f t="shared" si="239"/>
        <v>-7.4570409924458625</v>
      </c>
      <c r="U571" s="48"/>
      <c r="V571" s="33"/>
      <c r="W571" s="33"/>
      <c r="X571" s="35">
        <f t="shared" si="242"/>
        <v>7</v>
      </c>
      <c r="Y571" s="61" t="str">
        <f t="shared" si="243"/>
        <v xml:space="preserve"> </v>
      </c>
      <c r="Z571" s="61">
        <f t="shared" si="244"/>
        <v>4.8619149846002463</v>
      </c>
      <c r="AA571" s="68"/>
      <c r="AB571" s="61">
        <f t="shared" si="240"/>
        <v>0.9931696300664643</v>
      </c>
      <c r="AC571" s="61">
        <f t="shared" si="241"/>
        <v>-0.432</v>
      </c>
      <c r="AD571" s="61"/>
      <c r="AE571" s="84"/>
      <c r="AF571" s="61"/>
      <c r="AG571" s="44"/>
    </row>
    <row r="572" spans="1:33" ht="14.1" customHeight="1">
      <c r="A572" s="7">
        <v>183307</v>
      </c>
      <c r="B572" s="8">
        <f t="shared" si="234"/>
        <v>1833.5416666669714</v>
      </c>
      <c r="C572" s="9">
        <v>-3.9009299999999999E-3</v>
      </c>
      <c r="D572" s="9">
        <v>-9.0909100000000007E-3</v>
      </c>
      <c r="E572" s="9">
        <v>5.1899800000000003E-3</v>
      </c>
      <c r="H572" s="11">
        <f t="shared" si="235"/>
        <v>2.4377134361318147</v>
      </c>
      <c r="L572" s="31">
        <f t="shared" si="231"/>
        <v>1833.5416666669714</v>
      </c>
      <c r="M572" s="30">
        <f t="shared" si="233"/>
        <v>2.4377134361318147</v>
      </c>
      <c r="P572" s="47">
        <f t="shared" si="236"/>
        <v>1918.1343198274137</v>
      </c>
      <c r="Q572" s="47">
        <f t="shared" si="237"/>
        <v>1918.2521924804669</v>
      </c>
      <c r="R572" s="47">
        <f t="shared" si="232"/>
        <v>7.1146156792525472</v>
      </c>
      <c r="S572" s="47">
        <f t="shared" si="238"/>
        <v>7.6903498270528319</v>
      </c>
      <c r="T572" s="89">
        <f t="shared" si="239"/>
        <v>-7.4864493910925649</v>
      </c>
      <c r="U572" s="48"/>
      <c r="V572" s="33"/>
      <c r="W572" s="33"/>
      <c r="X572" s="35">
        <f t="shared" si="242"/>
        <v>8</v>
      </c>
      <c r="Y572" s="61" t="str">
        <f t="shared" si="243"/>
        <v xml:space="preserve"> </v>
      </c>
      <c r="Z572" s="61">
        <f t="shared" si="244"/>
        <v>1.3364480926909783</v>
      </c>
      <c r="AA572" s="68"/>
      <c r="AB572" s="61">
        <f t="shared" si="240"/>
        <v>0.68581199383989844</v>
      </c>
      <c r="AC572" s="61">
        <f t="shared" si="241"/>
        <v>-0.432</v>
      </c>
      <c r="AD572" s="61"/>
      <c r="AE572" s="84"/>
      <c r="AF572" s="61"/>
      <c r="AG572" s="44"/>
    </row>
    <row r="573" spans="1:33" ht="14.1" customHeight="1">
      <c r="A573" s="7">
        <v>183308</v>
      </c>
      <c r="B573" s="8">
        <f t="shared" si="234"/>
        <v>1833.6250000003047</v>
      </c>
      <c r="C573" s="9">
        <v>1.239025E-2</v>
      </c>
      <c r="D573" s="9">
        <v>9.1743099999999998E-3</v>
      </c>
      <c r="E573" s="9">
        <v>3.21594E-3</v>
      </c>
      <c r="H573" s="11">
        <f t="shared" si="235"/>
        <v>2.4600777748860532</v>
      </c>
      <c r="L573" s="31">
        <f t="shared" si="231"/>
        <v>1833.6250000003047</v>
      </c>
      <c r="M573" s="30">
        <f t="shared" si="233"/>
        <v>2.4600777748860532</v>
      </c>
      <c r="P573" s="47">
        <f t="shared" si="236"/>
        <v>1918.3700651335198</v>
      </c>
      <c r="Q573" s="47">
        <f t="shared" si="237"/>
        <v>1918.487937786573</v>
      </c>
      <c r="R573" s="47">
        <f t="shared" si="232"/>
        <v>7.4406066370099673</v>
      </c>
      <c r="S573" s="47">
        <f t="shared" si="238"/>
        <v>7.6994950426926705</v>
      </c>
      <c r="T573" s="89">
        <f t="shared" si="239"/>
        <v>-3.3624075896822037</v>
      </c>
      <c r="U573" s="48"/>
      <c r="V573" s="33"/>
      <c r="W573" s="33"/>
      <c r="X573" s="35">
        <f t="shared" si="242"/>
        <v>9</v>
      </c>
      <c r="Y573" s="61" t="str">
        <f t="shared" si="243"/>
        <v xml:space="preserve"> </v>
      </c>
      <c r="Z573" s="61">
        <f t="shared" si="244"/>
        <v>0.58763428274914986</v>
      </c>
      <c r="AA573" s="68"/>
      <c r="AB573" s="61">
        <f t="shared" si="240"/>
        <v>5.7555303744375889E-2</v>
      </c>
      <c r="AC573" s="61">
        <f t="shared" si="241"/>
        <v>-0.432</v>
      </c>
      <c r="AD573" s="61"/>
      <c r="AE573" s="84"/>
      <c r="AF573" s="61"/>
      <c r="AG573" s="44"/>
    </row>
    <row r="574" spans="1:33" ht="14.1" customHeight="1">
      <c r="A574" s="7">
        <v>183309</v>
      </c>
      <c r="B574" s="8">
        <f t="shared" si="234"/>
        <v>1833.7083333336379</v>
      </c>
      <c r="C574" s="9">
        <v>-1.41193E-2</v>
      </c>
      <c r="D574" s="9">
        <v>-1.8181820000000001E-2</v>
      </c>
      <c r="E574" s="9">
        <v>4.06252E-3</v>
      </c>
      <c r="H574" s="11">
        <f t="shared" si="235"/>
        <v>2.4153490835970746</v>
      </c>
      <c r="L574" s="31">
        <f t="shared" si="231"/>
        <v>1833.7083333336379</v>
      </c>
      <c r="M574" s="30">
        <f t="shared" si="233"/>
        <v>2.4153490835970746</v>
      </c>
      <c r="P574" s="47">
        <f t="shared" si="236"/>
        <v>1918.6058104396259</v>
      </c>
      <c r="Q574" s="47">
        <f t="shared" si="237"/>
        <v>1918.723683092679</v>
      </c>
      <c r="R574" s="47">
        <f t="shared" si="232"/>
        <v>7.7765240539321949</v>
      </c>
      <c r="S574" s="47">
        <f t="shared" si="238"/>
        <v>7.7310934981059347</v>
      </c>
      <c r="T574" s="89">
        <f t="shared" si="239"/>
        <v>0.58763428274914986</v>
      </c>
      <c r="U574" s="48"/>
      <c r="V574" s="33"/>
      <c r="W574" s="33"/>
      <c r="X574" s="35">
        <f t="shared" si="242"/>
        <v>1</v>
      </c>
      <c r="Y574" s="61" t="str">
        <f t="shared" si="243"/>
        <v xml:space="preserve"> </v>
      </c>
      <c r="Z574" s="61">
        <f t="shared" si="244"/>
        <v>10.640752688978594</v>
      </c>
      <c r="AA574" s="68"/>
      <c r="AB574" s="61">
        <f t="shared" si="240"/>
        <v>-0.59763215262913261</v>
      </c>
      <c r="AC574" s="61">
        <f t="shared" si="241"/>
        <v>-0.432</v>
      </c>
      <c r="AD574" s="61"/>
      <c r="AE574" s="84"/>
      <c r="AF574" s="61"/>
      <c r="AG574" s="44"/>
    </row>
    <row r="575" spans="1:33" ht="14.1" customHeight="1">
      <c r="A575" s="7">
        <v>183310</v>
      </c>
      <c r="B575" s="8">
        <f t="shared" si="234"/>
        <v>1833.7916666669712</v>
      </c>
      <c r="C575" s="9">
        <v>3.2634299999999998E-2</v>
      </c>
      <c r="D575" s="9">
        <v>2.7777779999999998E-2</v>
      </c>
      <c r="E575" s="9">
        <v>4.8565300000000004E-3</v>
      </c>
      <c r="H575" s="11">
        <f t="shared" si="235"/>
        <v>2.4824421190644359</v>
      </c>
      <c r="L575" s="31">
        <f t="shared" si="231"/>
        <v>1833.7916666669712</v>
      </c>
      <c r="M575" s="30">
        <f t="shared" si="233"/>
        <v>2.4824421190644359</v>
      </c>
      <c r="P575" s="47">
        <f t="shared" si="236"/>
        <v>1918.841555745732</v>
      </c>
      <c r="Q575" s="47">
        <f t="shared" si="237"/>
        <v>1918.9594283987851</v>
      </c>
      <c r="R575" s="47">
        <f t="shared" si="232"/>
        <v>7.5386806923998924</v>
      </c>
      <c r="S575" s="47">
        <f t="shared" si="238"/>
        <v>7.8797691262199878</v>
      </c>
      <c r="T575" s="89">
        <f t="shared" si="239"/>
        <v>-4.3286602482440877</v>
      </c>
      <c r="U575" s="48"/>
      <c r="V575" s="33"/>
      <c r="W575" s="33"/>
      <c r="X575" s="35">
        <f t="shared" si="242"/>
        <v>2</v>
      </c>
      <c r="Y575" s="61" t="str">
        <f t="shared" si="243"/>
        <v xml:space="preserve"> </v>
      </c>
      <c r="Z575" s="61">
        <f t="shared" si="244"/>
        <v>10.640752688978594</v>
      </c>
      <c r="AA575" s="68"/>
      <c r="AB575" s="61">
        <f t="shared" si="240"/>
        <v>-0.97318088284591253</v>
      </c>
      <c r="AC575" s="61">
        <f t="shared" si="241"/>
        <v>-0.432</v>
      </c>
      <c r="AD575" s="61"/>
      <c r="AE575" s="84"/>
      <c r="AF575" s="61"/>
      <c r="AG575" s="44"/>
    </row>
    <row r="576" spans="1:33" ht="14.1" customHeight="1">
      <c r="A576" s="7">
        <v>183311</v>
      </c>
      <c r="B576" s="8">
        <f t="shared" si="234"/>
        <v>1833.8750000003045</v>
      </c>
      <c r="C576" s="9">
        <v>-2.3797510000000001E-2</v>
      </c>
      <c r="D576" s="9">
        <v>-2.702703E-2</v>
      </c>
      <c r="E576" s="9">
        <v>3.2295100000000001E-3</v>
      </c>
      <c r="H576" s="11">
        <f t="shared" si="235"/>
        <v>2.415349081439218</v>
      </c>
      <c r="L576" s="31">
        <f t="shared" si="231"/>
        <v>1833.8750000003045</v>
      </c>
      <c r="M576" s="30">
        <f t="shared" si="233"/>
        <v>2.415349081439218</v>
      </c>
      <c r="P576" s="47">
        <f t="shared" si="236"/>
        <v>1919.077301051838</v>
      </c>
      <c r="Q576" s="47">
        <f t="shared" si="237"/>
        <v>1919.1951737048912</v>
      </c>
      <c r="R576" s="47">
        <f t="shared" si="232"/>
        <v>7.8732384856970166</v>
      </c>
      <c r="S576" s="47">
        <f t="shared" si="238"/>
        <v>7.9589999914602538</v>
      </c>
      <c r="T576" s="89">
        <f t="shared" si="239"/>
        <v>-1.0775412219532154</v>
      </c>
      <c r="U576" s="48"/>
      <c r="V576" s="33"/>
      <c r="W576" s="33"/>
      <c r="X576" s="35">
        <f t="shared" si="242"/>
        <v>3</v>
      </c>
      <c r="Y576" s="61" t="str">
        <f t="shared" si="243"/>
        <v xml:space="preserve"> </v>
      </c>
      <c r="Z576" s="61">
        <f t="shared" si="244"/>
        <v>10.640752688978594</v>
      </c>
      <c r="AA576" s="68"/>
      <c r="AB576" s="61">
        <f t="shared" si="240"/>
        <v>-0.89336746227837383</v>
      </c>
      <c r="AC576" s="61">
        <f t="shared" si="241"/>
        <v>-0.432</v>
      </c>
      <c r="AD576" s="61"/>
      <c r="AE576" s="84"/>
      <c r="AF576" s="61"/>
      <c r="AG576" s="44"/>
    </row>
    <row r="577" spans="1:33" ht="14.1" customHeight="1">
      <c r="A577" s="7">
        <v>183312</v>
      </c>
      <c r="B577" s="8">
        <f t="shared" si="234"/>
        <v>1833.9583333336377</v>
      </c>
      <c r="C577" s="9">
        <v>5.2125699999999997E-3</v>
      </c>
      <c r="D577" s="9">
        <v>0</v>
      </c>
      <c r="E577" s="9">
        <v>5.2125699999999997E-3</v>
      </c>
      <c r="H577" s="11">
        <f t="shared" si="235"/>
        <v>2.415349081439218</v>
      </c>
      <c r="L577" s="31">
        <f t="shared" si="231"/>
        <v>1833.9583333336377</v>
      </c>
      <c r="M577" s="30">
        <f t="shared" si="233"/>
        <v>2.415349081439218</v>
      </c>
      <c r="P577" s="47">
        <f t="shared" si="236"/>
        <v>1919.3130463579441</v>
      </c>
      <c r="Q577" s="47">
        <f t="shared" si="237"/>
        <v>1919.4309190109973</v>
      </c>
      <c r="R577" s="47">
        <f t="shared" si="232"/>
        <v>8.8494768994249036</v>
      </c>
      <c r="S577" s="47">
        <f t="shared" si="238"/>
        <v>7.9983881927318441</v>
      </c>
      <c r="T577" s="89">
        <f t="shared" si="239"/>
        <v>10.640752688978594</v>
      </c>
      <c r="U577" s="48"/>
      <c r="V577" s="33"/>
      <c r="W577" s="33"/>
      <c r="X577" s="35">
        <f t="shared" si="242"/>
        <v>4</v>
      </c>
      <c r="Y577" s="61">
        <f t="shared" si="243"/>
        <v>10.640752688978594</v>
      </c>
      <c r="Z577" s="61">
        <f t="shared" si="244"/>
        <v>10.640752688978594</v>
      </c>
      <c r="AA577" s="68"/>
      <c r="AB577" s="61">
        <f t="shared" si="240"/>
        <v>-0.3955374774374078</v>
      </c>
      <c r="AC577" s="61">
        <f t="shared" si="241"/>
        <v>-0.432</v>
      </c>
      <c r="AD577" s="61"/>
      <c r="AE577" s="84"/>
      <c r="AF577" s="61"/>
      <c r="AG577" s="44"/>
    </row>
    <row r="578" spans="1:33" ht="14.1" customHeight="1">
      <c r="A578" s="7">
        <v>183401</v>
      </c>
      <c r="B578" s="8">
        <f t="shared" si="234"/>
        <v>1834.041666666971</v>
      </c>
      <c r="C578" s="9">
        <v>-3.2304140000000002E-2</v>
      </c>
      <c r="D578" s="9">
        <v>-3.703704E-2</v>
      </c>
      <c r="E578" s="9">
        <v>4.73289E-3</v>
      </c>
      <c r="H578" s="11">
        <f t="shared" si="235"/>
        <v>2.3258917008959905</v>
      </c>
      <c r="L578" s="31">
        <f t="shared" ref="L578:L641" si="245">B578</f>
        <v>1834.041666666971</v>
      </c>
      <c r="M578" s="30">
        <f t="shared" si="233"/>
        <v>2.3258917008959905</v>
      </c>
      <c r="P578" s="47">
        <f t="shared" si="236"/>
        <v>1919.5487916640502</v>
      </c>
      <c r="Q578" s="47">
        <f t="shared" si="237"/>
        <v>1919.6666643171034</v>
      </c>
      <c r="R578" s="47">
        <f t="shared" ref="R578:R641" si="246">AVERAGEIFS(StkIndex,Year,"&gt;"&amp;P578,Year,"&lt;="&amp;P579)</f>
        <v>8.5951140567822399</v>
      </c>
      <c r="S578" s="47">
        <f t="shared" si="238"/>
        <v>7.9933019995326964</v>
      </c>
      <c r="T578" s="89">
        <f t="shared" si="239"/>
        <v>7.5289543330744557</v>
      </c>
      <c r="U578" s="48"/>
      <c r="V578" s="33"/>
      <c r="W578" s="33"/>
      <c r="X578" s="35">
        <f t="shared" si="242"/>
        <v>5</v>
      </c>
      <c r="Y578" s="61" t="str">
        <f t="shared" si="243"/>
        <v xml:space="preserve"> </v>
      </c>
      <c r="Z578" s="61">
        <f t="shared" si="244"/>
        <v>10.640752688978594</v>
      </c>
      <c r="AA578" s="68"/>
      <c r="AB578" s="61">
        <f t="shared" si="240"/>
        <v>0.28736888900591745</v>
      </c>
      <c r="AC578" s="61">
        <f t="shared" si="241"/>
        <v>-0.432</v>
      </c>
      <c r="AD578" s="61"/>
      <c r="AE578" s="84"/>
      <c r="AF578" s="61"/>
      <c r="AG578" s="44"/>
    </row>
    <row r="579" spans="1:33" ht="14.1" customHeight="1">
      <c r="A579" s="7">
        <v>183402</v>
      </c>
      <c r="B579" s="8">
        <f t="shared" si="234"/>
        <v>1834.1250000003042</v>
      </c>
      <c r="C579" s="9">
        <v>-5.1270030000000001E-2</v>
      </c>
      <c r="D579" s="9">
        <v>-5.5093860000000001E-2</v>
      </c>
      <c r="E579" s="9">
        <v>3.8238299999999999E-3</v>
      </c>
      <c r="H579" s="11">
        <f t="shared" si="235"/>
        <v>2.1977493491516649</v>
      </c>
      <c r="L579" s="31">
        <f t="shared" si="245"/>
        <v>1834.1250000003042</v>
      </c>
      <c r="M579" s="30">
        <f t="shared" ref="M579:M642" si="247">H579</f>
        <v>2.1977493491516649</v>
      </c>
      <c r="P579" s="47">
        <f t="shared" si="236"/>
        <v>1919.7845369701563</v>
      </c>
      <c r="Q579" s="47">
        <f t="shared" si="237"/>
        <v>1919.9024096232095</v>
      </c>
      <c r="R579" s="47">
        <f t="shared" si="246"/>
        <v>8.5070433540072141</v>
      </c>
      <c r="S579" s="47">
        <f t="shared" si="238"/>
        <v>7.9193103855112543</v>
      </c>
      <c r="T579" s="89">
        <f t="shared" si="239"/>
        <v>7.4215170246546336</v>
      </c>
      <c r="U579" s="48"/>
      <c r="V579" s="33"/>
      <c r="W579" s="33"/>
      <c r="X579" s="35">
        <f t="shared" si="242"/>
        <v>6</v>
      </c>
      <c r="Y579" s="61" t="str">
        <f t="shared" si="243"/>
        <v xml:space="preserve"> </v>
      </c>
      <c r="Z579" s="61">
        <f t="shared" si="244"/>
        <v>10.640752688978594</v>
      </c>
      <c r="AA579" s="68"/>
      <c r="AB579" s="61">
        <f t="shared" si="240"/>
        <v>0.83581215853392821</v>
      </c>
      <c r="AC579" s="61">
        <f t="shared" si="241"/>
        <v>-0.432</v>
      </c>
      <c r="AD579" s="61"/>
      <c r="AE579" s="84"/>
      <c r="AF579" s="61"/>
      <c r="AG579" s="44"/>
    </row>
    <row r="580" spans="1:33" ht="14.1" customHeight="1">
      <c r="A580" s="7">
        <v>183403</v>
      </c>
      <c r="B580" s="8">
        <f t="shared" ref="B580:B643" si="248">B579+(1/12)</f>
        <v>1834.2083333336375</v>
      </c>
      <c r="C580" s="9">
        <v>2.5201580000000001E-2</v>
      </c>
      <c r="D580" s="9">
        <v>2.0835909999999999E-2</v>
      </c>
      <c r="E580" s="9">
        <v>4.3656700000000003E-3</v>
      </c>
      <c r="H580" s="11">
        <f t="shared" ref="H580:H643" si="249">H579+(H579*D580)</f>
        <v>2.2435414567931473</v>
      </c>
      <c r="L580" s="31">
        <f t="shared" si="245"/>
        <v>1834.2083333336375</v>
      </c>
      <c r="M580" s="30">
        <f t="shared" si="247"/>
        <v>2.2435414567931473</v>
      </c>
      <c r="P580" s="47">
        <f t="shared" ref="P580:P643" si="250">P579+0.235745306106089</f>
        <v>1920.0202822762624</v>
      </c>
      <c r="Q580" s="47">
        <f t="shared" ref="Q580:Q643" si="251">Q579+0.235745306106089</f>
        <v>1920.1381549293155</v>
      </c>
      <c r="R580" s="47">
        <f t="shared" si="246"/>
        <v>7.9357000646362978</v>
      </c>
      <c r="S580" s="47">
        <f t="shared" si="238"/>
        <v>7.8411411587718938</v>
      </c>
      <c r="T580" s="89">
        <f t="shared" si="239"/>
        <v>1.2059329624313886</v>
      </c>
      <c r="U580" s="48"/>
      <c r="V580" s="33"/>
      <c r="W580" s="33"/>
      <c r="X580" s="35">
        <f t="shared" si="242"/>
        <v>7</v>
      </c>
      <c r="Y580" s="61" t="str">
        <f t="shared" si="243"/>
        <v xml:space="preserve"> </v>
      </c>
      <c r="Z580" s="61">
        <f t="shared" si="244"/>
        <v>10.640752688978594</v>
      </c>
      <c r="AA580" s="68"/>
      <c r="AB580" s="61">
        <f t="shared" si="240"/>
        <v>0.99316963006648673</v>
      </c>
      <c r="AC580" s="61">
        <f t="shared" si="241"/>
        <v>-0.432</v>
      </c>
      <c r="AD580" s="61"/>
      <c r="AE580" s="84"/>
      <c r="AF580" s="61"/>
      <c r="AG580" s="44"/>
    </row>
    <row r="581" spans="1:33" ht="14.1" customHeight="1">
      <c r="A581" s="7">
        <v>183404</v>
      </c>
      <c r="B581" s="8">
        <f t="shared" si="248"/>
        <v>1834.2916666669707</v>
      </c>
      <c r="C581" s="9">
        <v>0.13526805</v>
      </c>
      <c r="D581" s="9">
        <v>0.13087552</v>
      </c>
      <c r="E581" s="9">
        <v>4.3925300000000004E-3</v>
      </c>
      <c r="H581" s="11">
        <f t="shared" si="249"/>
        <v>2.5371661115925082</v>
      </c>
      <c r="L581" s="31">
        <f t="shared" si="245"/>
        <v>1834.2916666669707</v>
      </c>
      <c r="M581" s="30">
        <f t="shared" si="247"/>
        <v>2.5371661115925082</v>
      </c>
      <c r="P581" s="47">
        <f t="shared" si="250"/>
        <v>1920.2560275823685</v>
      </c>
      <c r="Q581" s="47">
        <f t="shared" si="251"/>
        <v>1920.3739002354216</v>
      </c>
      <c r="R581" s="47">
        <f t="shared" si="246"/>
        <v>7.4691094906968694</v>
      </c>
      <c r="S581" s="47">
        <f t="shared" si="238"/>
        <v>7.7106400553380485</v>
      </c>
      <c r="T581" s="89">
        <f t="shared" si="239"/>
        <v>-3.1324321056066973</v>
      </c>
      <c r="U581" s="48"/>
      <c r="V581" s="33"/>
      <c r="W581" s="33"/>
      <c r="X581" s="35">
        <f t="shared" si="242"/>
        <v>8</v>
      </c>
      <c r="Y581" s="61" t="str">
        <f t="shared" si="243"/>
        <v xml:space="preserve"> </v>
      </c>
      <c r="Z581" s="61">
        <f t="shared" si="244"/>
        <v>7.5289543330744557</v>
      </c>
      <c r="AA581" s="68"/>
      <c r="AB581" s="61">
        <f t="shared" si="240"/>
        <v>0.68581199384003821</v>
      </c>
      <c r="AC581" s="61">
        <f t="shared" si="241"/>
        <v>-0.432</v>
      </c>
      <c r="AD581" s="61"/>
      <c r="AE581" s="84"/>
      <c r="AF581" s="61"/>
      <c r="AG581" s="44"/>
    </row>
    <row r="582" spans="1:33" ht="14.1" customHeight="1">
      <c r="A582" s="7">
        <v>183405</v>
      </c>
      <c r="B582" s="8">
        <f t="shared" si="248"/>
        <v>1834.375000000304</v>
      </c>
      <c r="C582" s="9">
        <v>1.22433E-2</v>
      </c>
      <c r="D582" s="9">
        <v>9.0326199999999999E-3</v>
      </c>
      <c r="E582" s="9">
        <v>3.2106700000000001E-3</v>
      </c>
      <c r="H582" s="11">
        <f t="shared" si="249"/>
        <v>2.560083368955401</v>
      </c>
      <c r="L582" s="31">
        <f t="shared" si="245"/>
        <v>1834.375000000304</v>
      </c>
      <c r="M582" s="30">
        <f t="shared" si="247"/>
        <v>2.560083368955401</v>
      </c>
      <c r="P582" s="47">
        <f t="shared" si="250"/>
        <v>1920.4917728884745</v>
      </c>
      <c r="Q582" s="47">
        <f t="shared" si="251"/>
        <v>1920.6096455415277</v>
      </c>
      <c r="R582" s="47">
        <f t="shared" si="246"/>
        <v>7.3948308982176334</v>
      </c>
      <c r="S582" s="47">
        <f t="shared" si="238"/>
        <v>7.4369540711174249</v>
      </c>
      <c r="T582" s="89">
        <f t="shared" si="239"/>
        <v>-0.56640356383782509</v>
      </c>
      <c r="U582" s="48"/>
      <c r="V582" s="33"/>
      <c r="W582" s="33"/>
      <c r="X582" s="35">
        <f t="shared" si="242"/>
        <v>9</v>
      </c>
      <c r="Y582" s="61" t="str">
        <f t="shared" si="243"/>
        <v xml:space="preserve"> </v>
      </c>
      <c r="Z582" s="61">
        <f t="shared" si="244"/>
        <v>7.4215170246546336</v>
      </c>
      <c r="AA582" s="68"/>
      <c r="AB582" s="61">
        <f t="shared" si="240"/>
        <v>5.7555303744539293E-2</v>
      </c>
      <c r="AC582" s="61">
        <f t="shared" si="241"/>
        <v>-0.432</v>
      </c>
      <c r="AD582" s="61"/>
      <c r="AE582" s="84"/>
      <c r="AF582" s="61"/>
      <c r="AG582" s="44"/>
    </row>
    <row r="583" spans="1:33" ht="14.1" customHeight="1">
      <c r="A583" s="7">
        <v>183406</v>
      </c>
      <c r="B583" s="8">
        <f t="shared" si="248"/>
        <v>1834.4583333336373</v>
      </c>
      <c r="C583" s="9">
        <v>-3.2516030000000001E-2</v>
      </c>
      <c r="D583" s="9">
        <v>-3.7062079999999997E-2</v>
      </c>
      <c r="E583" s="9">
        <v>4.5460500000000003E-3</v>
      </c>
      <c r="H583" s="11">
        <f t="shared" si="249"/>
        <v>2.4652013543285065</v>
      </c>
      <c r="L583" s="31">
        <f t="shared" si="245"/>
        <v>1834.4583333336373</v>
      </c>
      <c r="M583" s="30">
        <f t="shared" si="247"/>
        <v>2.4652013543285065</v>
      </c>
      <c r="P583" s="47">
        <f t="shared" si="250"/>
        <v>1920.7275181945806</v>
      </c>
      <c r="Q583" s="47">
        <f t="shared" si="251"/>
        <v>1920.8453908476338</v>
      </c>
      <c r="R583" s="47">
        <f t="shared" si="246"/>
        <v>7.1105995277392173</v>
      </c>
      <c r="S583" s="47">
        <f t="shared" ref="S583:S646" si="252">AVERAGE(R579:R587)</f>
        <v>7.2308764496790143</v>
      </c>
      <c r="T583" s="89">
        <f t="shared" ref="T583:T646" si="253">100*((R583/S583)-1)</f>
        <v>-1.6633795747559188</v>
      </c>
      <c r="U583" s="48"/>
      <c r="V583" s="33"/>
      <c r="W583" s="33"/>
      <c r="X583" s="35">
        <f t="shared" si="242"/>
        <v>1</v>
      </c>
      <c r="Y583" s="61" t="str">
        <f t="shared" si="243"/>
        <v xml:space="preserve"> </v>
      </c>
      <c r="Z583" s="61">
        <f t="shared" si="244"/>
        <v>1.2059329624313886</v>
      </c>
      <c r="AA583" s="68"/>
      <c r="AB583" s="61">
        <f t="shared" si="240"/>
        <v>-0.59763215262897862</v>
      </c>
      <c r="AC583" s="61">
        <f t="shared" si="241"/>
        <v>-0.432</v>
      </c>
      <c r="AD583" s="61"/>
      <c r="AE583" s="84"/>
      <c r="AF583" s="61"/>
      <c r="AG583" s="44"/>
    </row>
    <row r="584" spans="1:33" ht="14.1" customHeight="1">
      <c r="A584" s="7">
        <v>183407</v>
      </c>
      <c r="B584" s="8">
        <f t="shared" si="248"/>
        <v>1834.5416666669705</v>
      </c>
      <c r="C584" s="9">
        <v>-1.003917E-2</v>
      </c>
      <c r="D584" s="9">
        <v>-1.4705879999999999E-2</v>
      </c>
      <c r="E584" s="9">
        <v>4.6667100000000001E-3</v>
      </c>
      <c r="H584" s="11">
        <f t="shared" si="249"/>
        <v>2.4289483990359142</v>
      </c>
      <c r="L584" s="31">
        <f t="shared" si="245"/>
        <v>1834.5416666669705</v>
      </c>
      <c r="M584" s="30">
        <f t="shared" si="247"/>
        <v>2.4289483990359142</v>
      </c>
      <c r="P584" s="47">
        <f t="shared" si="250"/>
        <v>1920.9632635006867</v>
      </c>
      <c r="Q584" s="47">
        <f t="shared" si="251"/>
        <v>1921.0811361537399</v>
      </c>
      <c r="R584" s="47">
        <f t="shared" si="246"/>
        <v>6.8351576517456341</v>
      </c>
      <c r="S584" s="47">
        <f t="shared" si="252"/>
        <v>7.086579889191043</v>
      </c>
      <c r="T584" s="89">
        <f t="shared" si="253"/>
        <v>-3.5478642924620996</v>
      </c>
      <c r="U584" s="48"/>
      <c r="V584" s="33"/>
      <c r="W584" s="33"/>
      <c r="X584" s="35">
        <f t="shared" si="242"/>
        <v>2</v>
      </c>
      <c r="Y584" s="61" t="str">
        <f t="shared" si="243"/>
        <v xml:space="preserve"> </v>
      </c>
      <c r="Z584" s="61">
        <f t="shared" si="244"/>
        <v>-0.56640356383782509</v>
      </c>
      <c r="AA584" s="68"/>
      <c r="AB584" s="61">
        <f t="shared" si="240"/>
        <v>-0.97318088284588145</v>
      </c>
      <c r="AC584" s="61">
        <f t="shared" si="241"/>
        <v>-0.432</v>
      </c>
      <c r="AD584" s="61"/>
      <c r="AE584" s="84"/>
      <c r="AF584" s="61"/>
      <c r="AG584" s="44"/>
    </row>
    <row r="585" spans="1:33" ht="14.1" customHeight="1">
      <c r="A585" s="7">
        <v>183408</v>
      </c>
      <c r="B585" s="8">
        <f t="shared" si="248"/>
        <v>1834.6250000003038</v>
      </c>
      <c r="C585" s="9">
        <v>5.7370980000000002E-2</v>
      </c>
      <c r="D585" s="9">
        <v>5.4384019999999998E-2</v>
      </c>
      <c r="E585" s="9">
        <v>2.9869599999999999E-3</v>
      </c>
      <c r="H585" s="11">
        <f t="shared" si="249"/>
        <v>2.5610443773480513</v>
      </c>
      <c r="L585" s="31">
        <f t="shared" si="245"/>
        <v>1834.6250000003038</v>
      </c>
      <c r="M585" s="30">
        <f t="shared" si="247"/>
        <v>2.5610443773480513</v>
      </c>
      <c r="P585" s="47">
        <f t="shared" si="250"/>
        <v>1921.1990088067928</v>
      </c>
      <c r="Q585" s="47">
        <f t="shared" si="251"/>
        <v>1921.3168814598459</v>
      </c>
      <c r="R585" s="47">
        <f t="shared" si="246"/>
        <v>6.6987285547924165</v>
      </c>
      <c r="S585" s="47">
        <f t="shared" si="252"/>
        <v>7.094226212833985</v>
      </c>
      <c r="T585" s="89">
        <f t="shared" si="253"/>
        <v>-5.5749231301094326</v>
      </c>
      <c r="U585" s="48"/>
      <c r="V585" s="33"/>
      <c r="W585" s="33"/>
      <c r="X585" s="35">
        <f t="shared" si="242"/>
        <v>3</v>
      </c>
      <c r="Y585" s="61" t="str">
        <f t="shared" si="243"/>
        <v xml:space="preserve"> </v>
      </c>
      <c r="Z585" s="61">
        <f t="shared" si="244"/>
        <v>-0.56640356383782509</v>
      </c>
      <c r="AA585" s="68"/>
      <c r="AB585" s="61">
        <f t="shared" si="240"/>
        <v>-0.89336746227844743</v>
      </c>
      <c r="AC585" s="61">
        <f t="shared" si="241"/>
        <v>-0.432</v>
      </c>
      <c r="AD585" s="61"/>
      <c r="AE585" s="84"/>
      <c r="AF585" s="61"/>
      <c r="AG585" s="44"/>
    </row>
    <row r="586" spans="1:33" ht="14.1" customHeight="1">
      <c r="A586" s="7">
        <v>183409</v>
      </c>
      <c r="B586" s="8">
        <f t="shared" si="248"/>
        <v>1834.708333333637</v>
      </c>
      <c r="C586" s="9">
        <v>2.9666900000000001E-3</v>
      </c>
      <c r="D586" s="9">
        <v>-1.25519E-3</v>
      </c>
      <c r="E586" s="9">
        <v>4.22187E-3</v>
      </c>
      <c r="H586" s="11">
        <f t="shared" si="249"/>
        <v>2.5578297800560477</v>
      </c>
      <c r="L586" s="31">
        <f t="shared" si="245"/>
        <v>1834.708333333637</v>
      </c>
      <c r="M586" s="30">
        <f t="shared" si="247"/>
        <v>2.5578297800560477</v>
      </c>
      <c r="P586" s="47">
        <f t="shared" si="250"/>
        <v>1921.4347541128989</v>
      </c>
      <c r="Q586" s="47">
        <f t="shared" si="251"/>
        <v>1921.552626765952</v>
      </c>
      <c r="R586" s="47">
        <f t="shared" si="246"/>
        <v>6.3863030414393087</v>
      </c>
      <c r="S586" s="47">
        <f t="shared" si="252"/>
        <v>7.1824752323110932</v>
      </c>
      <c r="T586" s="89">
        <f t="shared" si="253"/>
        <v>-11.08492775986366</v>
      </c>
      <c r="U586" s="48"/>
      <c r="V586" s="33"/>
      <c r="W586" s="33"/>
      <c r="X586" s="35">
        <f t="shared" si="242"/>
        <v>4</v>
      </c>
      <c r="Y586" s="61" t="str">
        <f t="shared" si="243"/>
        <v xml:space="preserve"> </v>
      </c>
      <c r="Z586" s="61">
        <f t="shared" si="244"/>
        <v>4.784321760154242</v>
      </c>
      <c r="AA586" s="68"/>
      <c r="AB586" s="61">
        <f t="shared" ref="AB586:AB649" si="254" xml:space="preserve"> SIN((2*PI()*(Q586-2000+AC586)/2.1217077549548) + 0.707378034)</f>
        <v>-0.39553747743755813</v>
      </c>
      <c r="AC586" s="61">
        <f t="shared" ref="AC586:AC649" si="255">AC585</f>
        <v>-0.432</v>
      </c>
      <c r="AD586" s="61"/>
      <c r="AE586" s="84"/>
      <c r="AF586" s="61"/>
      <c r="AG586" s="44"/>
    </row>
    <row r="587" spans="1:33" ht="14.1" customHeight="1">
      <c r="A587" s="7">
        <v>183410</v>
      </c>
      <c r="B587" s="8">
        <f t="shared" si="248"/>
        <v>1834.7916666669703</v>
      </c>
      <c r="C587" s="9">
        <v>2.7761620000000001E-2</v>
      </c>
      <c r="D587" s="9">
        <v>2.3142670000000001E-2</v>
      </c>
      <c r="E587" s="9">
        <v>4.6189600000000001E-3</v>
      </c>
      <c r="H587" s="11">
        <f t="shared" si="249"/>
        <v>2.6170247905720574</v>
      </c>
      <c r="L587" s="31">
        <f t="shared" si="245"/>
        <v>1834.7916666669703</v>
      </c>
      <c r="M587" s="30">
        <f t="shared" si="247"/>
        <v>2.6170247905720574</v>
      </c>
      <c r="P587" s="47">
        <f t="shared" si="250"/>
        <v>1921.670499419005</v>
      </c>
      <c r="Q587" s="47">
        <f t="shared" si="251"/>
        <v>1921.7883720720581</v>
      </c>
      <c r="R587" s="47">
        <f t="shared" si="246"/>
        <v>6.740415463836535</v>
      </c>
      <c r="S587" s="47">
        <f t="shared" si="252"/>
        <v>7.3116611289293978</v>
      </c>
      <c r="T587" s="89">
        <f t="shared" si="253"/>
        <v>-7.8128027956966717</v>
      </c>
      <c r="U587" s="48"/>
      <c r="V587" s="33"/>
      <c r="W587" s="33"/>
      <c r="X587" s="35">
        <f t="shared" si="242"/>
        <v>5</v>
      </c>
      <c r="Y587" s="61" t="str">
        <f t="shared" si="243"/>
        <v xml:space="preserve"> </v>
      </c>
      <c r="Z587" s="61">
        <f t="shared" si="244"/>
        <v>6.5881727099521559</v>
      </c>
      <c r="AA587" s="68"/>
      <c r="AB587" s="61">
        <f t="shared" si="254"/>
        <v>0.28736888900576069</v>
      </c>
      <c r="AC587" s="61">
        <f t="shared" si="255"/>
        <v>-0.432</v>
      </c>
      <c r="AD587" s="61"/>
      <c r="AE587" s="84"/>
      <c r="AF587" s="61"/>
      <c r="AG587" s="44"/>
    </row>
    <row r="588" spans="1:33" ht="14.1" customHeight="1">
      <c r="A588" s="7">
        <v>183411</v>
      </c>
      <c r="B588" s="8">
        <f t="shared" si="248"/>
        <v>1834.8750000003035</v>
      </c>
      <c r="C588" s="9">
        <v>3.2273370000000003E-2</v>
      </c>
      <c r="D588" s="9">
        <v>2.9476280000000001E-2</v>
      </c>
      <c r="E588" s="9">
        <v>2.7970899999999999E-3</v>
      </c>
      <c r="H588" s="11">
        <f t="shared" si="249"/>
        <v>2.6941649460659005</v>
      </c>
      <c r="L588" s="31">
        <f t="shared" si="245"/>
        <v>1834.8750000003035</v>
      </c>
      <c r="M588" s="30">
        <f t="shared" si="247"/>
        <v>2.6941649460659005</v>
      </c>
      <c r="P588" s="47">
        <f t="shared" si="250"/>
        <v>1921.906244725111</v>
      </c>
      <c r="Q588" s="47">
        <f t="shared" si="251"/>
        <v>1922.0241173781642</v>
      </c>
      <c r="R588" s="47">
        <f t="shared" si="246"/>
        <v>7.2083743096154684</v>
      </c>
      <c r="S588" s="47">
        <f t="shared" si="252"/>
        <v>7.444165445127445</v>
      </c>
      <c r="T588" s="89">
        <f t="shared" si="253"/>
        <v>-3.1674623199879681</v>
      </c>
      <c r="U588" s="48"/>
      <c r="V588" s="33"/>
      <c r="W588" s="33"/>
      <c r="X588" s="35">
        <f t="shared" si="242"/>
        <v>6</v>
      </c>
      <c r="Y588" s="61" t="str">
        <f t="shared" si="243"/>
        <v xml:space="preserve"> </v>
      </c>
      <c r="Z588" s="61">
        <f t="shared" si="244"/>
        <v>8.3569429067360979</v>
      </c>
      <c r="AA588" s="68"/>
      <c r="AB588" s="61">
        <f t="shared" si="254"/>
        <v>0.83581215853382274</v>
      </c>
      <c r="AC588" s="61">
        <f t="shared" si="255"/>
        <v>-0.432</v>
      </c>
      <c r="AD588" s="61"/>
      <c r="AE588" s="84"/>
      <c r="AF588" s="61"/>
      <c r="AG588" s="44"/>
    </row>
    <row r="589" spans="1:33" ht="14.1" customHeight="1">
      <c r="A589" s="7">
        <v>183412</v>
      </c>
      <c r="B589" s="8">
        <f t="shared" si="248"/>
        <v>1834.9583333336368</v>
      </c>
      <c r="C589" s="9">
        <v>2.503768E-2</v>
      </c>
      <c r="D589" s="9">
        <v>2.0019769999999999E-2</v>
      </c>
      <c r="E589" s="9">
        <v>5.0179100000000004E-3</v>
      </c>
      <c r="H589" s="11">
        <f t="shared" si="249"/>
        <v>2.7481015086282023</v>
      </c>
      <c r="L589" s="31">
        <f t="shared" si="245"/>
        <v>1834.9583333336368</v>
      </c>
      <c r="M589" s="30">
        <f t="shared" si="247"/>
        <v>2.7481015086282023</v>
      </c>
      <c r="P589" s="47">
        <f t="shared" si="250"/>
        <v>1922.1419900312171</v>
      </c>
      <c r="Q589" s="47">
        <f t="shared" si="251"/>
        <v>1922.2598626842703</v>
      </c>
      <c r="R589" s="47">
        <f t="shared" si="246"/>
        <v>8.0045169774227727</v>
      </c>
      <c r="S589" s="47">
        <f t="shared" si="252"/>
        <v>7.6390406913590443</v>
      </c>
      <c r="T589" s="89">
        <f t="shared" si="253"/>
        <v>4.784321760154242</v>
      </c>
      <c r="U589" s="48"/>
      <c r="V589" s="33"/>
      <c r="W589" s="33"/>
      <c r="X589" s="35">
        <f t="shared" si="242"/>
        <v>7</v>
      </c>
      <c r="Y589" s="61" t="str">
        <f t="shared" si="243"/>
        <v xml:space="preserve"> </v>
      </c>
      <c r="Z589" s="61">
        <f t="shared" si="244"/>
        <v>8.3569429067360979</v>
      </c>
      <c r="AA589" s="68"/>
      <c r="AB589" s="61">
        <f t="shared" si="254"/>
        <v>0.99316963006650916</v>
      </c>
      <c r="AC589" s="61">
        <f t="shared" si="255"/>
        <v>-0.432</v>
      </c>
      <c r="AD589" s="61"/>
      <c r="AE589" s="84"/>
      <c r="AF589" s="61"/>
      <c r="AG589" s="44"/>
    </row>
    <row r="590" spans="1:33" ht="14.1" customHeight="1">
      <c r="A590" s="7">
        <v>183501</v>
      </c>
      <c r="B590" s="8">
        <f t="shared" si="248"/>
        <v>1835.0416666669701</v>
      </c>
      <c r="C590" s="9">
        <v>4.202169E-2</v>
      </c>
      <c r="D590" s="9">
        <v>3.7216730000000003E-2</v>
      </c>
      <c r="E590" s="9">
        <v>4.8049599999999996E-3</v>
      </c>
      <c r="H590" s="11">
        <f t="shared" si="249"/>
        <v>2.8503768604874109</v>
      </c>
      <c r="L590" s="31">
        <f t="shared" si="245"/>
        <v>1835.0416666669701</v>
      </c>
      <c r="M590" s="30">
        <f t="shared" si="247"/>
        <v>2.8503768604874109</v>
      </c>
      <c r="P590" s="47">
        <f t="shared" si="250"/>
        <v>1922.3777353373232</v>
      </c>
      <c r="Q590" s="47">
        <f t="shared" si="251"/>
        <v>1922.4956079903764</v>
      </c>
      <c r="R590" s="47">
        <f t="shared" si="246"/>
        <v>8.2633506659908456</v>
      </c>
      <c r="S590" s="47">
        <f t="shared" si="252"/>
        <v>7.7525962364296124</v>
      </c>
      <c r="T590" s="89">
        <f t="shared" si="253"/>
        <v>6.5881727099521559</v>
      </c>
      <c r="U590" s="48"/>
      <c r="V590" s="33"/>
      <c r="W590" s="33"/>
      <c r="X590" s="35">
        <f t="shared" si="242"/>
        <v>8</v>
      </c>
      <c r="Y590" s="61" t="str">
        <f t="shared" si="243"/>
        <v xml:space="preserve"> </v>
      </c>
      <c r="Z590" s="61">
        <f t="shared" si="244"/>
        <v>8.3569429067360979</v>
      </c>
      <c r="AA590" s="68"/>
      <c r="AB590" s="61">
        <f t="shared" si="254"/>
        <v>0.68581199384015734</v>
      </c>
      <c r="AC590" s="61">
        <f t="shared" si="255"/>
        <v>-0.432</v>
      </c>
      <c r="AD590" s="61"/>
      <c r="AE590" s="84"/>
      <c r="AF590" s="61"/>
      <c r="AG590" s="44"/>
    </row>
    <row r="591" spans="1:33" ht="14.1" customHeight="1">
      <c r="A591" s="7">
        <v>183502</v>
      </c>
      <c r="B591" s="8">
        <f t="shared" si="248"/>
        <v>1835.1250000003033</v>
      </c>
      <c r="C591" s="9">
        <v>-1.3186369999999999E-2</v>
      </c>
      <c r="D591" s="9">
        <v>-1.6117679999999999E-2</v>
      </c>
      <c r="E591" s="9">
        <v>2.9313099999999999E-3</v>
      </c>
      <c r="H591" s="11">
        <f t="shared" si="249"/>
        <v>2.80443539837067</v>
      </c>
      <c r="L591" s="31">
        <f t="shared" si="245"/>
        <v>1835.1250000003033</v>
      </c>
      <c r="M591" s="30">
        <f t="shared" si="247"/>
        <v>2.80443539837067</v>
      </c>
      <c r="P591" s="47">
        <f t="shared" si="250"/>
        <v>1922.6134806434293</v>
      </c>
      <c r="Q591" s="47">
        <f t="shared" si="251"/>
        <v>1922.7313532964824</v>
      </c>
      <c r="R591" s="47">
        <f t="shared" si="246"/>
        <v>8.5575039677823828</v>
      </c>
      <c r="S591" s="47">
        <f t="shared" si="252"/>
        <v>7.8975132910014922</v>
      </c>
      <c r="T591" s="89">
        <f t="shared" si="253"/>
        <v>8.3569429067360979</v>
      </c>
      <c r="U591" s="48"/>
      <c r="V591" s="33"/>
      <c r="W591" s="33"/>
      <c r="X591" s="35">
        <f t="shared" si="242"/>
        <v>9</v>
      </c>
      <c r="Y591" s="61">
        <f t="shared" si="243"/>
        <v>8.3569429067360979</v>
      </c>
      <c r="Z591" s="61">
        <f t="shared" si="244"/>
        <v>8.3569429067360979</v>
      </c>
      <c r="AA591" s="68"/>
      <c r="AB591" s="61">
        <f t="shared" si="254"/>
        <v>5.7555303744702691E-2</v>
      </c>
      <c r="AC591" s="61">
        <f t="shared" si="255"/>
        <v>-0.432</v>
      </c>
      <c r="AD591" s="61"/>
      <c r="AE591" s="84"/>
      <c r="AF591" s="61"/>
      <c r="AG591" s="44"/>
    </row>
    <row r="592" spans="1:33" ht="14.1" customHeight="1">
      <c r="A592" s="7">
        <v>183503</v>
      </c>
      <c r="B592" s="8">
        <f t="shared" si="248"/>
        <v>1835.2083333336366</v>
      </c>
      <c r="C592" s="9">
        <v>6.8200910000000003E-2</v>
      </c>
      <c r="D592" s="9">
        <v>6.4278000000000002E-2</v>
      </c>
      <c r="E592" s="9">
        <v>3.9229099999999999E-3</v>
      </c>
      <c r="H592" s="11">
        <f t="shared" si="249"/>
        <v>2.98469889690714</v>
      </c>
      <c r="L592" s="31">
        <f t="shared" si="245"/>
        <v>1835.2083333336366</v>
      </c>
      <c r="M592" s="30">
        <f t="shared" si="247"/>
        <v>2.98469889690714</v>
      </c>
      <c r="P592" s="47">
        <f t="shared" si="250"/>
        <v>1922.8492259495354</v>
      </c>
      <c r="Q592" s="47">
        <f t="shared" si="251"/>
        <v>1922.9670986025885</v>
      </c>
      <c r="R592" s="47">
        <f t="shared" si="246"/>
        <v>8.3031383735216462</v>
      </c>
      <c r="S592" s="47">
        <f t="shared" si="252"/>
        <v>8.0323664368386716</v>
      </c>
      <c r="T592" s="89">
        <f t="shared" si="253"/>
        <v>3.3710107576907733</v>
      </c>
      <c r="U592" s="48"/>
      <c r="V592" s="33"/>
      <c r="W592" s="33"/>
      <c r="X592" s="35">
        <f t="shared" si="242"/>
        <v>1</v>
      </c>
      <c r="Y592" s="61" t="str">
        <f t="shared" si="243"/>
        <v xml:space="preserve"> </v>
      </c>
      <c r="Z592" s="61">
        <f t="shared" si="244"/>
        <v>8.3569429067360979</v>
      </c>
      <c r="AA592" s="68"/>
      <c r="AB592" s="61">
        <f t="shared" si="254"/>
        <v>-0.59763215262884739</v>
      </c>
      <c r="AC592" s="61">
        <f t="shared" si="255"/>
        <v>-0.432</v>
      </c>
      <c r="AD592" s="61"/>
      <c r="AE592" s="84"/>
      <c r="AF592" s="61"/>
      <c r="AG592" s="44"/>
    </row>
    <row r="593" spans="1:33" ht="14.1" customHeight="1">
      <c r="A593" s="7">
        <v>183504</v>
      </c>
      <c r="B593" s="8">
        <f t="shared" si="248"/>
        <v>1835.2916666669698</v>
      </c>
      <c r="C593" s="9">
        <v>3.3717549999999999E-2</v>
      </c>
      <c r="D593" s="9">
        <v>2.9411759999999999E-2</v>
      </c>
      <c r="E593" s="9">
        <v>4.3057800000000004E-3</v>
      </c>
      <c r="H593" s="11">
        <f t="shared" si="249"/>
        <v>3.0724841445352373</v>
      </c>
      <c r="L593" s="31">
        <f t="shared" si="245"/>
        <v>1835.2916666669698</v>
      </c>
      <c r="M593" s="30">
        <f t="shared" si="247"/>
        <v>3.0724841445352373</v>
      </c>
      <c r="P593" s="47">
        <f t="shared" si="250"/>
        <v>1923.0849712556414</v>
      </c>
      <c r="Q593" s="47">
        <f t="shared" si="251"/>
        <v>1923.2028439086946</v>
      </c>
      <c r="R593" s="47">
        <f t="shared" si="246"/>
        <v>8.5890348678300281</v>
      </c>
      <c r="S593" s="47">
        <f t="shared" si="252"/>
        <v>8.1329514231529583</v>
      </c>
      <c r="T593" s="89">
        <f t="shared" si="253"/>
        <v>5.607846659192961</v>
      </c>
      <c r="U593" s="48"/>
      <c r="V593" s="33"/>
      <c r="W593" s="33"/>
      <c r="X593" s="35">
        <f t="shared" si="242"/>
        <v>2</v>
      </c>
      <c r="Y593" s="61" t="str">
        <f t="shared" si="243"/>
        <v xml:space="preserve"> </v>
      </c>
      <c r="Z593" s="61">
        <f t="shared" si="244"/>
        <v>8.3569429067360979</v>
      </c>
      <c r="AA593" s="68"/>
      <c r="AB593" s="61">
        <f t="shared" si="254"/>
        <v>-0.97318088284583726</v>
      </c>
      <c r="AC593" s="61">
        <f t="shared" si="255"/>
        <v>-0.432</v>
      </c>
      <c r="AD593" s="61"/>
      <c r="AE593" s="84"/>
      <c r="AF593" s="61"/>
      <c r="AG593" s="44"/>
    </row>
    <row r="594" spans="1:33" ht="14.1" customHeight="1">
      <c r="A594" s="7">
        <v>183505</v>
      </c>
      <c r="B594" s="8">
        <f t="shared" si="248"/>
        <v>1835.3750000003031</v>
      </c>
      <c r="C594" s="9">
        <v>9.1567319999999994E-2</v>
      </c>
      <c r="D594" s="9">
        <v>8.8727970000000003E-2</v>
      </c>
      <c r="E594" s="9">
        <v>2.83935E-3</v>
      </c>
      <c r="H594" s="11">
        <f t="shared" si="249"/>
        <v>3.3450994255370357</v>
      </c>
      <c r="L594" s="31">
        <f t="shared" si="245"/>
        <v>1835.3750000003031</v>
      </c>
      <c r="M594" s="30">
        <f t="shared" si="247"/>
        <v>3.3450994255370357</v>
      </c>
      <c r="P594" s="47">
        <f t="shared" si="250"/>
        <v>1923.3207165617475</v>
      </c>
      <c r="Q594" s="47">
        <f t="shared" si="251"/>
        <v>1923.4385892148007</v>
      </c>
      <c r="R594" s="47">
        <f t="shared" si="246"/>
        <v>7.7207284604275133</v>
      </c>
      <c r="S594" s="47">
        <f t="shared" si="252"/>
        <v>8.1295964176330546</v>
      </c>
      <c r="T594" s="89">
        <f t="shared" si="253"/>
        <v>-5.0293758287767947</v>
      </c>
      <c r="U594" s="48"/>
      <c r="V594" s="33"/>
      <c r="W594" s="33"/>
      <c r="X594" s="35">
        <f t="shared" si="242"/>
        <v>3</v>
      </c>
      <c r="Y594" s="61" t="str">
        <f t="shared" si="243"/>
        <v xml:space="preserve"> </v>
      </c>
      <c r="Z594" s="61">
        <f t="shared" si="244"/>
        <v>8.3569429067360979</v>
      </c>
      <c r="AA594" s="68"/>
      <c r="AB594" s="61">
        <f t="shared" si="254"/>
        <v>-0.8933674622785337</v>
      </c>
      <c r="AC594" s="61">
        <f t="shared" si="255"/>
        <v>-0.432</v>
      </c>
      <c r="AD594" s="61"/>
      <c r="AE594" s="84"/>
      <c r="AF594" s="61"/>
      <c r="AG594" s="44"/>
    </row>
    <row r="595" spans="1:33" ht="14.1" customHeight="1">
      <c r="A595" s="7">
        <v>183506</v>
      </c>
      <c r="B595" s="8">
        <f t="shared" si="248"/>
        <v>1835.4583333336363</v>
      </c>
      <c r="C595" s="9">
        <v>-3.9427500000000001E-3</v>
      </c>
      <c r="D595" s="9">
        <v>-8.4563999999999993E-3</v>
      </c>
      <c r="E595" s="9">
        <v>4.5136500000000001E-3</v>
      </c>
      <c r="H595" s="11">
        <f t="shared" si="249"/>
        <v>3.3168119267549243</v>
      </c>
      <c r="L595" s="31">
        <f t="shared" si="245"/>
        <v>1835.4583333336363</v>
      </c>
      <c r="M595" s="30">
        <f t="shared" si="247"/>
        <v>3.3168119267549243</v>
      </c>
      <c r="P595" s="47">
        <f t="shared" si="250"/>
        <v>1923.5564618678536</v>
      </c>
      <c r="Q595" s="47">
        <f t="shared" si="251"/>
        <v>1923.6743345209068</v>
      </c>
      <c r="R595" s="47">
        <f t="shared" si="246"/>
        <v>7.6905565325862284</v>
      </c>
      <c r="S595" s="47">
        <f t="shared" si="252"/>
        <v>8.1906073568097639</v>
      </c>
      <c r="T595" s="89">
        <f t="shared" si="253"/>
        <v>-6.1051739198288875</v>
      </c>
      <c r="U595" s="48"/>
      <c r="V595" s="33"/>
      <c r="W595" s="33"/>
      <c r="X595" s="35">
        <f t="shared" si="242"/>
        <v>4</v>
      </c>
      <c r="Y595" s="61" t="str">
        <f t="shared" si="243"/>
        <v xml:space="preserve"> </v>
      </c>
      <c r="Z595" s="61">
        <f t="shared" si="244"/>
        <v>5.607846659192961</v>
      </c>
      <c r="AA595" s="68"/>
      <c r="AB595" s="61">
        <f t="shared" si="254"/>
        <v>-0.39553747743773454</v>
      </c>
      <c r="AC595" s="61">
        <f t="shared" si="255"/>
        <v>-0.432</v>
      </c>
      <c r="AD595" s="61"/>
      <c r="AE595" s="84"/>
      <c r="AF595" s="61"/>
      <c r="AG595" s="44"/>
    </row>
    <row r="596" spans="1:33" ht="14.1" customHeight="1">
      <c r="A596" s="7">
        <v>183507</v>
      </c>
      <c r="B596" s="8">
        <f t="shared" si="248"/>
        <v>1835.5416666669696</v>
      </c>
      <c r="C596" s="9">
        <v>-8.8929200000000003E-3</v>
      </c>
      <c r="D596" s="9">
        <v>-1.393032E-2</v>
      </c>
      <c r="E596" s="9">
        <v>5.0374E-3</v>
      </c>
      <c r="H596" s="11">
        <f t="shared" si="249"/>
        <v>3.2706076752354116</v>
      </c>
      <c r="L596" s="31">
        <f t="shared" si="245"/>
        <v>1835.5416666669696</v>
      </c>
      <c r="M596" s="30">
        <f t="shared" si="247"/>
        <v>3.2706076752354116</v>
      </c>
      <c r="P596" s="47">
        <f t="shared" si="250"/>
        <v>1923.7922071739597</v>
      </c>
      <c r="Q596" s="47">
        <f t="shared" si="251"/>
        <v>1923.9100798270129</v>
      </c>
      <c r="R596" s="47">
        <f t="shared" si="246"/>
        <v>7.9540937763711517</v>
      </c>
      <c r="S596" s="47">
        <f t="shared" si="252"/>
        <v>8.2838976511054128</v>
      </c>
      <c r="T596" s="89">
        <f t="shared" si="253"/>
        <v>-3.981264479894342</v>
      </c>
      <c r="U596" s="48"/>
      <c r="V596" s="33"/>
      <c r="W596" s="33"/>
      <c r="X596" s="35">
        <f t="shared" si="242"/>
        <v>5</v>
      </c>
      <c r="Y596" s="61" t="str">
        <f t="shared" si="243"/>
        <v xml:space="preserve"> </v>
      </c>
      <c r="Z596" s="61">
        <f t="shared" si="244"/>
        <v>5.607846659192961</v>
      </c>
      <c r="AA596" s="68"/>
      <c r="AB596" s="61">
        <f t="shared" si="254"/>
        <v>0.28736888900557667</v>
      </c>
      <c r="AC596" s="61">
        <f t="shared" si="255"/>
        <v>-0.432</v>
      </c>
      <c r="AD596" s="61"/>
      <c r="AE596" s="84"/>
      <c r="AF596" s="61"/>
      <c r="AG596" s="44"/>
    </row>
    <row r="597" spans="1:33" ht="14.1" customHeight="1">
      <c r="A597" s="7">
        <v>183508</v>
      </c>
      <c r="B597" s="8">
        <f t="shared" si="248"/>
        <v>1835.6250000003029</v>
      </c>
      <c r="C597" s="9">
        <v>2.2205289999999999E-2</v>
      </c>
      <c r="D597" s="9">
        <v>1.9389139999999999E-2</v>
      </c>
      <c r="E597" s="9">
        <v>2.8161499999999999E-3</v>
      </c>
      <c r="H597" s="11">
        <f t="shared" si="249"/>
        <v>3.3340219453356257</v>
      </c>
      <c r="L597" s="31">
        <f t="shared" si="245"/>
        <v>1835.6250000003029</v>
      </c>
      <c r="M597" s="30">
        <f t="shared" si="247"/>
        <v>3.3340219453356257</v>
      </c>
      <c r="P597" s="47">
        <f t="shared" si="250"/>
        <v>1924.0279524800658</v>
      </c>
      <c r="Q597" s="47">
        <f t="shared" si="251"/>
        <v>1924.1458251331189</v>
      </c>
      <c r="R597" s="47">
        <f t="shared" si="246"/>
        <v>8.1136391864440593</v>
      </c>
      <c r="S597" s="47">
        <f t="shared" si="252"/>
        <v>8.4857837332869579</v>
      </c>
      <c r="T597" s="89">
        <f t="shared" si="253"/>
        <v>-4.385505906579934</v>
      </c>
      <c r="U597" s="48"/>
      <c r="V597" s="33"/>
      <c r="W597" s="33"/>
      <c r="X597" s="35">
        <f t="shared" si="242"/>
        <v>6</v>
      </c>
      <c r="Y597" s="61" t="str">
        <f t="shared" si="243"/>
        <v xml:space="preserve"> </v>
      </c>
      <c r="Z597" s="61">
        <f t="shared" si="244"/>
        <v>-6.4920558639136594E-2</v>
      </c>
      <c r="AA597" s="68"/>
      <c r="AB597" s="61">
        <f t="shared" si="254"/>
        <v>0.83581215853374846</v>
      </c>
      <c r="AC597" s="61">
        <f t="shared" si="255"/>
        <v>-0.432</v>
      </c>
      <c r="AD597" s="61"/>
      <c r="AE597" s="84"/>
      <c r="AF597" s="61"/>
      <c r="AG597" s="44"/>
    </row>
    <row r="598" spans="1:33" ht="14.1" customHeight="1">
      <c r="A598" s="7">
        <v>183509</v>
      </c>
      <c r="B598" s="8">
        <f t="shared" si="248"/>
        <v>1835.7083333336361</v>
      </c>
      <c r="C598" s="9">
        <v>-4.2398829999999998E-2</v>
      </c>
      <c r="D598" s="9">
        <v>-4.657741E-2</v>
      </c>
      <c r="E598" s="9">
        <v>4.1785800000000003E-3</v>
      </c>
      <c r="H598" s="11">
        <f t="shared" si="249"/>
        <v>3.1787318382387308</v>
      </c>
      <c r="L598" s="31">
        <f t="shared" si="245"/>
        <v>1835.7083333336361</v>
      </c>
      <c r="M598" s="30">
        <f t="shared" si="247"/>
        <v>3.1787318382387308</v>
      </c>
      <c r="P598" s="47">
        <f t="shared" si="250"/>
        <v>1924.2636977861719</v>
      </c>
      <c r="Q598" s="47">
        <f t="shared" si="251"/>
        <v>1924.381570439225</v>
      </c>
      <c r="R598" s="47">
        <f t="shared" si="246"/>
        <v>7.9743219277436346</v>
      </c>
      <c r="S598" s="47">
        <f t="shared" si="252"/>
        <v>8.6376710415235625</v>
      </c>
      <c r="T598" s="89">
        <f t="shared" si="253"/>
        <v>-7.67972189020667</v>
      </c>
      <c r="U598" s="48"/>
      <c r="V598" s="33"/>
      <c r="W598" s="33"/>
      <c r="X598" s="35">
        <f t="shared" si="242"/>
        <v>7</v>
      </c>
      <c r="Y598" s="61" t="str">
        <f t="shared" si="243"/>
        <v xml:space="preserve"> </v>
      </c>
      <c r="Z598" s="61">
        <f t="shared" si="244"/>
        <v>2.1871569087073217</v>
      </c>
      <c r="AA598" s="68"/>
      <c r="AB598" s="61">
        <f t="shared" si="254"/>
        <v>0.99316963006652825</v>
      </c>
      <c r="AC598" s="61">
        <f t="shared" si="255"/>
        <v>-0.432</v>
      </c>
      <c r="AD598" s="61"/>
      <c r="AE598" s="84"/>
      <c r="AF598" s="61"/>
      <c r="AG598" s="44"/>
    </row>
    <row r="599" spans="1:33" ht="14.1" customHeight="1">
      <c r="A599" s="7">
        <v>183510</v>
      </c>
      <c r="B599" s="8">
        <f t="shared" si="248"/>
        <v>1835.7916666669694</v>
      </c>
      <c r="C599" s="9">
        <v>-1.6936909999999999E-2</v>
      </c>
      <c r="D599" s="9">
        <v>-2.1756649999999999E-2</v>
      </c>
      <c r="E599" s="9">
        <v>4.8197300000000004E-3</v>
      </c>
      <c r="H599" s="11">
        <f t="shared" si="249"/>
        <v>3.1095732821903144</v>
      </c>
      <c r="L599" s="31">
        <f t="shared" si="245"/>
        <v>1835.7916666669694</v>
      </c>
      <c r="M599" s="30">
        <f t="shared" si="247"/>
        <v>3.1095732821903144</v>
      </c>
      <c r="P599" s="47">
        <f t="shared" si="250"/>
        <v>1924.4994430922779</v>
      </c>
      <c r="Q599" s="47">
        <f t="shared" si="251"/>
        <v>1924.6173157453311</v>
      </c>
      <c r="R599" s="47">
        <f t="shared" si="246"/>
        <v>8.8124491185812293</v>
      </c>
      <c r="S599" s="47">
        <f t="shared" si="252"/>
        <v>8.9674231271779732</v>
      </c>
      <c r="T599" s="89">
        <f t="shared" si="253"/>
        <v>-1.7281888720858674</v>
      </c>
      <c r="U599" s="48"/>
      <c r="V599" s="33"/>
      <c r="W599" s="33"/>
      <c r="X599" s="35">
        <f t="shared" si="242"/>
        <v>8</v>
      </c>
      <c r="Y599" s="61" t="str">
        <f t="shared" si="243"/>
        <v xml:space="preserve"> </v>
      </c>
      <c r="Z599" s="61">
        <f t="shared" si="244"/>
        <v>2.1871569087073217</v>
      </c>
      <c r="AA599" s="68"/>
      <c r="AB599" s="61">
        <f t="shared" si="254"/>
        <v>0.68581199384027647</v>
      </c>
      <c r="AC599" s="61">
        <f t="shared" si="255"/>
        <v>-0.432</v>
      </c>
      <c r="AD599" s="61"/>
      <c r="AE599" s="84"/>
      <c r="AF599" s="61"/>
      <c r="AG599" s="44"/>
    </row>
    <row r="600" spans="1:33" ht="14.1" customHeight="1">
      <c r="A600" s="7">
        <v>183511</v>
      </c>
      <c r="B600" s="8">
        <f t="shared" si="248"/>
        <v>1835.8750000003026</v>
      </c>
      <c r="C600" s="9">
        <v>-6.2158640000000001E-2</v>
      </c>
      <c r="D600" s="9">
        <v>-6.5160090000000004E-2</v>
      </c>
      <c r="E600" s="9">
        <v>3.0014500000000001E-3</v>
      </c>
      <c r="H600" s="11">
        <f t="shared" si="249"/>
        <v>2.9069532072611981</v>
      </c>
      <c r="L600" s="31">
        <f t="shared" si="245"/>
        <v>1835.8750000003026</v>
      </c>
      <c r="M600" s="30">
        <f t="shared" si="247"/>
        <v>2.9069532072611981</v>
      </c>
      <c r="P600" s="47">
        <f t="shared" si="250"/>
        <v>1924.735188398384</v>
      </c>
      <c r="Q600" s="47">
        <f t="shared" si="251"/>
        <v>1924.8530610514372</v>
      </c>
      <c r="R600" s="47">
        <f t="shared" si="246"/>
        <v>9.3971166164432258</v>
      </c>
      <c r="S600" s="47">
        <f t="shared" si="252"/>
        <v>9.4032212402024395</v>
      </c>
      <c r="T600" s="89">
        <f t="shared" si="253"/>
        <v>-6.4920558639136594E-2</v>
      </c>
      <c r="U600" s="48"/>
      <c r="V600" s="33"/>
      <c r="W600" s="33"/>
      <c r="X600" s="35">
        <f t="shared" si="242"/>
        <v>9</v>
      </c>
      <c r="Y600" s="61" t="str">
        <f t="shared" si="243"/>
        <v xml:space="preserve"> </v>
      </c>
      <c r="Z600" s="61">
        <f t="shared" si="244"/>
        <v>2.1871569087073217</v>
      </c>
      <c r="AA600" s="68"/>
      <c r="AB600" s="61">
        <f t="shared" si="254"/>
        <v>5.7555303744866088E-2</v>
      </c>
      <c r="AC600" s="61">
        <f t="shared" si="255"/>
        <v>-0.432</v>
      </c>
      <c r="AD600" s="61"/>
      <c r="AE600" s="84"/>
      <c r="AF600" s="61"/>
      <c r="AG600" s="44"/>
    </row>
    <row r="601" spans="1:33" ht="14.1" customHeight="1">
      <c r="A601" s="7">
        <v>183512</v>
      </c>
      <c r="B601" s="8">
        <f t="shared" si="248"/>
        <v>1835.9583333336359</v>
      </c>
      <c r="C601" s="9">
        <v>-1.6490600000000001E-2</v>
      </c>
      <c r="D601" s="9">
        <v>-2.2393070000000001E-2</v>
      </c>
      <c r="E601" s="9">
        <v>5.9024699999999999E-3</v>
      </c>
      <c r="H601" s="11">
        <f t="shared" si="249"/>
        <v>2.8418576006042735</v>
      </c>
      <c r="L601" s="31">
        <f t="shared" si="245"/>
        <v>1835.9583333336359</v>
      </c>
      <c r="M601" s="30">
        <f t="shared" si="247"/>
        <v>2.8418576006042735</v>
      </c>
      <c r="P601" s="47">
        <f t="shared" si="250"/>
        <v>1924.9709337044901</v>
      </c>
      <c r="Q601" s="47">
        <f t="shared" si="251"/>
        <v>1925.0888063575433</v>
      </c>
      <c r="R601" s="47">
        <f t="shared" si="246"/>
        <v>10.120113113155533</v>
      </c>
      <c r="S601" s="47">
        <f t="shared" si="252"/>
        <v>9.90350785685985</v>
      </c>
      <c r="T601" s="89">
        <f t="shared" si="253"/>
        <v>2.1871569087073217</v>
      </c>
      <c r="U601" s="48"/>
      <c r="V601" s="33"/>
      <c r="W601" s="33"/>
      <c r="X601" s="35">
        <f t="shared" si="242"/>
        <v>1</v>
      </c>
      <c r="Y601" s="61" t="str">
        <f t="shared" si="243"/>
        <v xml:space="preserve"> </v>
      </c>
      <c r="Z601" s="61">
        <f t="shared" si="244"/>
        <v>3.4052958642009523</v>
      </c>
      <c r="AA601" s="68"/>
      <c r="AB601" s="61">
        <f t="shared" si="254"/>
        <v>-0.5976321526286934</v>
      </c>
      <c r="AC601" s="61">
        <f t="shared" si="255"/>
        <v>-0.432</v>
      </c>
      <c r="AD601" s="61"/>
      <c r="AE601" s="84"/>
      <c r="AF601" s="61"/>
      <c r="AG601" s="44"/>
    </row>
    <row r="602" spans="1:33" ht="14.1" customHeight="1">
      <c r="A602" s="7">
        <v>183601</v>
      </c>
      <c r="B602" s="8">
        <f t="shared" si="248"/>
        <v>1836.0416666669691</v>
      </c>
      <c r="C602" s="9">
        <v>1.434261E-2</v>
      </c>
      <c r="D602" s="9">
        <v>8.8293199999999999E-3</v>
      </c>
      <c r="E602" s="9">
        <v>5.5132899999999997E-3</v>
      </c>
      <c r="H602" s="11">
        <f t="shared" si="249"/>
        <v>2.8669492707544406</v>
      </c>
      <c r="L602" s="31">
        <f t="shared" si="245"/>
        <v>1836.0416666669691</v>
      </c>
      <c r="M602" s="30">
        <f t="shared" si="247"/>
        <v>2.8669492707544406</v>
      </c>
      <c r="P602" s="47">
        <f t="shared" si="250"/>
        <v>1925.2066790105962</v>
      </c>
      <c r="Q602" s="47">
        <f t="shared" si="251"/>
        <v>1925.3245516636493</v>
      </c>
      <c r="R602" s="47">
        <f t="shared" si="246"/>
        <v>9.9560206419594817</v>
      </c>
      <c r="S602" s="47">
        <f t="shared" si="252"/>
        <v>10.333844243551251</v>
      </c>
      <c r="T602" s="89">
        <f t="shared" si="253"/>
        <v>-3.6561766626930448</v>
      </c>
      <c r="U602" s="48"/>
      <c r="V602" s="33"/>
      <c r="W602" s="33"/>
      <c r="X602" s="35">
        <f t="shared" si="242"/>
        <v>2</v>
      </c>
      <c r="Y602" s="61" t="str">
        <f t="shared" si="243"/>
        <v xml:space="preserve"> </v>
      </c>
      <c r="Z602" s="61">
        <f t="shared" si="244"/>
        <v>6.8640565283394128</v>
      </c>
      <c r="AA602" s="68"/>
      <c r="AB602" s="61">
        <f t="shared" si="254"/>
        <v>-0.97318088284579296</v>
      </c>
      <c r="AC602" s="61">
        <f t="shared" si="255"/>
        <v>-0.432</v>
      </c>
      <c r="AD602" s="61"/>
      <c r="AE602" s="84"/>
      <c r="AF602" s="61"/>
      <c r="AG602" s="44"/>
    </row>
    <row r="603" spans="1:33" ht="14.1" customHeight="1">
      <c r="A603" s="7">
        <v>183602</v>
      </c>
      <c r="B603" s="8">
        <f t="shared" si="248"/>
        <v>1836.1250000003024</v>
      </c>
      <c r="C603" s="9">
        <v>8.90016E-2</v>
      </c>
      <c r="D603" s="9">
        <v>8.5642330000000003E-2</v>
      </c>
      <c r="E603" s="9">
        <v>3.3592700000000001E-3</v>
      </c>
      <c r="H603" s="11">
        <f t="shared" si="249"/>
        <v>3.1124814862936518</v>
      </c>
      <c r="L603" s="31">
        <f t="shared" si="245"/>
        <v>1836.1250000003024</v>
      </c>
      <c r="M603" s="30">
        <f t="shared" si="247"/>
        <v>3.1124814862936518</v>
      </c>
      <c r="P603" s="47">
        <f t="shared" si="250"/>
        <v>1925.4424243167023</v>
      </c>
      <c r="Q603" s="47">
        <f t="shared" si="251"/>
        <v>1925.5602969697554</v>
      </c>
      <c r="R603" s="47">
        <f t="shared" si="246"/>
        <v>10.688497231317214</v>
      </c>
      <c r="S603" s="47">
        <f t="shared" si="252"/>
        <v>10.762808473801957</v>
      </c>
      <c r="T603" s="89">
        <f t="shared" si="253"/>
        <v>-0.69044471678211261</v>
      </c>
      <c r="U603" s="48"/>
      <c r="V603" s="33"/>
      <c r="W603" s="33"/>
      <c r="X603" s="35">
        <f t="shared" si="242"/>
        <v>3</v>
      </c>
      <c r="Y603" s="61" t="str">
        <f t="shared" si="243"/>
        <v xml:space="preserve"> </v>
      </c>
      <c r="Z603" s="61">
        <f t="shared" si="244"/>
        <v>6.8640565283394128</v>
      </c>
      <c r="AA603" s="68"/>
      <c r="AB603" s="61">
        <f t="shared" si="254"/>
        <v>-0.8933674622786073</v>
      </c>
      <c r="AC603" s="61">
        <f t="shared" si="255"/>
        <v>-0.432</v>
      </c>
      <c r="AD603" s="61"/>
      <c r="AE603" s="84"/>
      <c r="AF603" s="61"/>
      <c r="AG603" s="44"/>
    </row>
    <row r="604" spans="1:33" ht="14.1" customHeight="1">
      <c r="A604" s="7">
        <v>183603</v>
      </c>
      <c r="B604" s="8">
        <f t="shared" si="248"/>
        <v>1836.2083333336357</v>
      </c>
      <c r="C604" s="9">
        <v>3.9117999999999998E-4</v>
      </c>
      <c r="D604" s="9">
        <v>-3.7704100000000001E-3</v>
      </c>
      <c r="E604" s="9">
        <v>4.1615899999999997E-3</v>
      </c>
      <c r="H604" s="11">
        <f t="shared" si="249"/>
        <v>3.1007461549729154</v>
      </c>
      <c r="L604" s="31">
        <f t="shared" si="245"/>
        <v>1836.2083333336357</v>
      </c>
      <c r="M604" s="30">
        <f t="shared" si="247"/>
        <v>3.1007461549729154</v>
      </c>
      <c r="P604" s="47">
        <f t="shared" si="250"/>
        <v>1925.6781696228084</v>
      </c>
      <c r="Q604" s="47">
        <f t="shared" si="251"/>
        <v>1925.7960422758615</v>
      </c>
      <c r="R604" s="47">
        <f t="shared" si="246"/>
        <v>11.612739549806415</v>
      </c>
      <c r="S604" s="47">
        <f t="shared" si="252"/>
        <v>11.230314127292933</v>
      </c>
      <c r="T604" s="89">
        <f t="shared" si="253"/>
        <v>3.4052958642009523</v>
      </c>
      <c r="U604" s="48"/>
      <c r="V604" s="33"/>
      <c r="W604" s="33"/>
      <c r="X604" s="35">
        <f t="shared" si="242"/>
        <v>4</v>
      </c>
      <c r="Y604" s="61" t="str">
        <f t="shared" si="243"/>
        <v xml:space="preserve"> </v>
      </c>
      <c r="Z604" s="61">
        <f t="shared" si="244"/>
        <v>6.8640565283394128</v>
      </c>
      <c r="AA604" s="68"/>
      <c r="AB604" s="61">
        <f t="shared" si="254"/>
        <v>-0.39553747743788487</v>
      </c>
      <c r="AC604" s="61">
        <f t="shared" si="255"/>
        <v>-0.432</v>
      </c>
      <c r="AD604" s="61"/>
      <c r="AE604" s="84"/>
      <c r="AF604" s="61"/>
      <c r="AG604" s="44"/>
    </row>
    <row r="605" spans="1:33" ht="14.1" customHeight="1">
      <c r="A605" s="7">
        <v>183604</v>
      </c>
      <c r="B605" s="8">
        <f t="shared" si="248"/>
        <v>1836.2916666669689</v>
      </c>
      <c r="C605" s="9">
        <v>-3.1110289999999999E-2</v>
      </c>
      <c r="D605" s="9">
        <v>-3.5598230000000002E-2</v>
      </c>
      <c r="E605" s="9">
        <v>4.4879400000000002E-3</v>
      </c>
      <c r="H605" s="11">
        <f t="shared" si="249"/>
        <v>2.990365080176574</v>
      </c>
      <c r="L605" s="31">
        <f t="shared" si="245"/>
        <v>1836.2916666669689</v>
      </c>
      <c r="M605" s="30">
        <f t="shared" si="247"/>
        <v>2.990365080176574</v>
      </c>
      <c r="P605" s="47">
        <f t="shared" si="250"/>
        <v>1925.9139149289144</v>
      </c>
      <c r="Q605" s="47">
        <f t="shared" si="251"/>
        <v>1926.0317875819676</v>
      </c>
      <c r="R605" s="47">
        <f t="shared" si="246"/>
        <v>12.456673326287854</v>
      </c>
      <c r="S605" s="47">
        <f t="shared" si="252"/>
        <v>11.656560429169609</v>
      </c>
      <c r="T605" s="89">
        <f t="shared" si="253"/>
        <v>6.8640565283394128</v>
      </c>
      <c r="U605" s="48"/>
      <c r="V605" s="33"/>
      <c r="W605" s="33"/>
      <c r="X605" s="35">
        <f t="shared" si="242"/>
        <v>5</v>
      </c>
      <c r="Y605" s="61">
        <f t="shared" si="243"/>
        <v>6.8640565283394128</v>
      </c>
      <c r="Z605" s="61">
        <f t="shared" si="244"/>
        <v>6.8640565283394128</v>
      </c>
      <c r="AA605" s="68"/>
      <c r="AB605" s="61">
        <f t="shared" si="254"/>
        <v>0.2873688890054199</v>
      </c>
      <c r="AC605" s="61">
        <f t="shared" si="255"/>
        <v>-0.432</v>
      </c>
      <c r="AD605" s="61"/>
      <c r="AE605" s="84"/>
      <c r="AF605" s="61"/>
      <c r="AG605" s="44"/>
    </row>
    <row r="606" spans="1:33" ht="14.1" customHeight="1">
      <c r="A606" s="7">
        <v>183605</v>
      </c>
      <c r="B606" s="8">
        <f t="shared" si="248"/>
        <v>1836.3750000003022</v>
      </c>
      <c r="C606" s="9">
        <v>-7.3017000000000004E-4</v>
      </c>
      <c r="D606" s="9">
        <v>-3.64394E-3</v>
      </c>
      <c r="E606" s="9">
        <v>2.91376E-3</v>
      </c>
      <c r="H606" s="11">
        <f t="shared" si="249"/>
        <v>2.9794683692463155</v>
      </c>
      <c r="L606" s="31">
        <f t="shared" si="245"/>
        <v>1836.3750000003022</v>
      </c>
      <c r="M606" s="30">
        <f t="shared" si="247"/>
        <v>2.9794683692463155</v>
      </c>
      <c r="P606" s="47">
        <f t="shared" si="250"/>
        <v>1926.1496602350205</v>
      </c>
      <c r="Q606" s="47">
        <f t="shared" si="251"/>
        <v>1926.2675328880737</v>
      </c>
      <c r="R606" s="47">
        <f t="shared" si="246"/>
        <v>11.986666666666666</v>
      </c>
      <c r="S606" s="47">
        <f t="shared" si="252"/>
        <v>12.0480293425227</v>
      </c>
      <c r="T606" s="89">
        <f t="shared" si="253"/>
        <v>-0.50931711827308934</v>
      </c>
      <c r="U606" s="48"/>
      <c r="V606" s="33"/>
      <c r="W606" s="33"/>
      <c r="X606" s="35">
        <f t="shared" si="242"/>
        <v>6</v>
      </c>
      <c r="Y606" s="61" t="str">
        <f t="shared" si="243"/>
        <v xml:space="preserve"> </v>
      </c>
      <c r="Z606" s="61">
        <f t="shared" si="244"/>
        <v>6.8640565283394128</v>
      </c>
      <c r="AA606" s="68"/>
      <c r="AB606" s="61">
        <f t="shared" si="254"/>
        <v>0.83581215853364299</v>
      </c>
      <c r="AC606" s="61">
        <f t="shared" si="255"/>
        <v>-0.432</v>
      </c>
      <c r="AD606" s="61"/>
      <c r="AE606" s="84"/>
      <c r="AF606" s="61"/>
      <c r="AG606" s="44"/>
    </row>
    <row r="607" spans="1:33" ht="14.1" customHeight="1">
      <c r="A607" s="7">
        <v>183606</v>
      </c>
      <c r="B607" s="8">
        <f t="shared" si="248"/>
        <v>1836.4583333336354</v>
      </c>
      <c r="C607" s="9">
        <v>1.1861E-3</v>
      </c>
      <c r="D607" s="9">
        <v>-3.70959E-3</v>
      </c>
      <c r="E607" s="9">
        <v>4.8956900000000003E-3</v>
      </c>
      <c r="H607" s="11">
        <f t="shared" si="249"/>
        <v>2.9684157631784429</v>
      </c>
      <c r="L607" s="31">
        <f t="shared" si="245"/>
        <v>1836.4583333336354</v>
      </c>
      <c r="M607" s="30">
        <f t="shared" si="247"/>
        <v>2.9684157631784429</v>
      </c>
      <c r="P607" s="47">
        <f t="shared" si="250"/>
        <v>1926.3854055411266</v>
      </c>
      <c r="Q607" s="47">
        <f t="shared" si="251"/>
        <v>1926.5032781941798</v>
      </c>
      <c r="R607" s="47">
        <f t="shared" si="246"/>
        <v>11.835000000000001</v>
      </c>
      <c r="S607" s="47">
        <f t="shared" si="252"/>
        <v>12.564027048971646</v>
      </c>
      <c r="T607" s="89">
        <f t="shared" si="253"/>
        <v>-5.8024950609391945</v>
      </c>
      <c r="U607" s="48"/>
      <c r="V607" s="33"/>
      <c r="W607" s="33"/>
      <c r="X607" s="35">
        <f t="shared" si="242"/>
        <v>7</v>
      </c>
      <c r="Y607" s="61" t="str">
        <f t="shared" si="243"/>
        <v xml:space="preserve"> </v>
      </c>
      <c r="Z607" s="61">
        <f t="shared" si="244"/>
        <v>6.8640565283394128</v>
      </c>
      <c r="AA607" s="68"/>
      <c r="AB607" s="61">
        <f t="shared" si="254"/>
        <v>0.99316963006654735</v>
      </c>
      <c r="AC607" s="61">
        <f t="shared" si="255"/>
        <v>-0.432</v>
      </c>
      <c r="AD607" s="61"/>
      <c r="AE607" s="84"/>
      <c r="AF607" s="61"/>
      <c r="AG607" s="44"/>
    </row>
    <row r="608" spans="1:33" ht="14.1" customHeight="1">
      <c r="A608" s="7">
        <v>183607</v>
      </c>
      <c r="B608" s="8">
        <f t="shared" si="248"/>
        <v>1836.5416666669687</v>
      </c>
      <c r="C608" s="9">
        <v>-3.3723070000000001E-2</v>
      </c>
      <c r="D608" s="9">
        <v>-3.9503509999999999E-2</v>
      </c>
      <c r="E608" s="9">
        <v>5.7804299999999996E-3</v>
      </c>
      <c r="H608" s="11">
        <f t="shared" si="249"/>
        <v>2.8511529213935658</v>
      </c>
      <c r="L608" s="31">
        <f t="shared" si="245"/>
        <v>1836.5416666669687</v>
      </c>
      <c r="M608" s="30">
        <f t="shared" si="247"/>
        <v>2.8511529213935658</v>
      </c>
      <c r="P608" s="47">
        <f t="shared" si="250"/>
        <v>1926.6211508472327</v>
      </c>
      <c r="Q608" s="47">
        <f t="shared" si="251"/>
        <v>1926.7390235002858</v>
      </c>
      <c r="R608" s="47">
        <f t="shared" si="246"/>
        <v>13.020000000000001</v>
      </c>
      <c r="S608" s="47">
        <f t="shared" si="252"/>
        <v>13.161231060306768</v>
      </c>
      <c r="T608" s="89">
        <f t="shared" si="253"/>
        <v>-1.0730839665349268</v>
      </c>
      <c r="U608" s="48"/>
      <c r="V608" s="33"/>
      <c r="W608" s="33"/>
      <c r="X608" s="35">
        <f t="shared" si="242"/>
        <v>8</v>
      </c>
      <c r="Y608" s="61" t="str">
        <f t="shared" si="243"/>
        <v xml:space="preserve"> </v>
      </c>
      <c r="Z608" s="61">
        <f t="shared" si="244"/>
        <v>6.8640565283394128</v>
      </c>
      <c r="AA608" s="68"/>
      <c r="AB608" s="61">
        <f t="shared" si="254"/>
        <v>0.68581199384041625</v>
      </c>
      <c r="AC608" s="61">
        <f t="shared" si="255"/>
        <v>-0.432</v>
      </c>
      <c r="AD608" s="61"/>
      <c r="AE608" s="84"/>
      <c r="AF608" s="61"/>
      <c r="AG608" s="44"/>
    </row>
    <row r="609" spans="1:33" ht="14.1" customHeight="1">
      <c r="A609" s="7">
        <v>183608</v>
      </c>
      <c r="B609" s="8">
        <f t="shared" si="248"/>
        <v>1836.625000000302</v>
      </c>
      <c r="C609" s="9">
        <v>-2.9789090000000001E-2</v>
      </c>
      <c r="D609" s="9">
        <v>-3.3086440000000002E-2</v>
      </c>
      <c r="E609" s="9">
        <v>3.2973500000000001E-3</v>
      </c>
      <c r="H609" s="11">
        <f t="shared" si="249"/>
        <v>2.756818421329053</v>
      </c>
      <c r="L609" s="31">
        <f t="shared" si="245"/>
        <v>1836.625000000302</v>
      </c>
      <c r="M609" s="30">
        <f t="shared" si="247"/>
        <v>2.756818421329053</v>
      </c>
      <c r="P609" s="47">
        <f t="shared" si="250"/>
        <v>1926.8568961533388</v>
      </c>
      <c r="Q609" s="47">
        <f t="shared" si="251"/>
        <v>1926.9747688063919</v>
      </c>
      <c r="R609" s="47">
        <f t="shared" si="246"/>
        <v>13.233333333333334</v>
      </c>
      <c r="S609" s="47">
        <f t="shared" si="252"/>
        <v>13.745371110328279</v>
      </c>
      <c r="T609" s="89">
        <f t="shared" si="253"/>
        <v>-3.7251651693143373</v>
      </c>
      <c r="U609" s="48"/>
      <c r="V609" s="33"/>
      <c r="W609" s="33"/>
      <c r="X609" s="35">
        <f t="shared" si="242"/>
        <v>9</v>
      </c>
      <c r="Y609" s="61" t="str">
        <f t="shared" si="243"/>
        <v xml:space="preserve"> </v>
      </c>
      <c r="Z609" s="61">
        <f t="shared" si="244"/>
        <v>0.81355617024243543</v>
      </c>
      <c r="AA609" s="68"/>
      <c r="AB609" s="61">
        <f t="shared" si="254"/>
        <v>5.7555303745057858E-2</v>
      </c>
      <c r="AC609" s="61">
        <f t="shared" si="255"/>
        <v>-0.432</v>
      </c>
      <c r="AD609" s="61"/>
      <c r="AE609" s="84"/>
      <c r="AF609" s="61"/>
      <c r="AG609" s="44"/>
    </row>
    <row r="610" spans="1:33" ht="14.1" customHeight="1">
      <c r="A610" s="7">
        <v>183609</v>
      </c>
      <c r="B610" s="8">
        <f t="shared" si="248"/>
        <v>1836.7083333336352</v>
      </c>
      <c r="C610" s="9">
        <v>-2.84944E-2</v>
      </c>
      <c r="D610" s="9">
        <v>-3.2545810000000001E-2</v>
      </c>
      <c r="E610" s="9">
        <v>4.0514100000000001E-3</v>
      </c>
      <c r="H610" s="11">
        <f t="shared" si="249"/>
        <v>2.6670955327839776</v>
      </c>
      <c r="L610" s="31">
        <f t="shared" si="245"/>
        <v>1836.7083333336352</v>
      </c>
      <c r="M610" s="30">
        <f t="shared" si="247"/>
        <v>2.6670955327839776</v>
      </c>
      <c r="P610" s="47">
        <f t="shared" si="250"/>
        <v>1927.0926414594448</v>
      </c>
      <c r="Q610" s="47">
        <f t="shared" si="251"/>
        <v>1927.210514112498</v>
      </c>
      <c r="R610" s="47">
        <f t="shared" si="246"/>
        <v>13.643333333333333</v>
      </c>
      <c r="S610" s="47">
        <f t="shared" si="252"/>
        <v>14.298703703703703</v>
      </c>
      <c r="T610" s="89">
        <f t="shared" si="253"/>
        <v>-4.5834250709077544</v>
      </c>
      <c r="U610" s="48"/>
      <c r="V610" s="33"/>
      <c r="W610" s="33"/>
      <c r="X610" s="35">
        <f t="shared" ref="X610:X673" si="256">IF(X609=9, 1, X609+1)</f>
        <v>1</v>
      </c>
      <c r="Y610" s="61" t="str">
        <f t="shared" ref="Y610:Y673" si="257">IF(T610=Z610, T610," ")</f>
        <v xml:space="preserve"> </v>
      </c>
      <c r="Z610" s="61">
        <f t="shared" ref="Z610:Z673" si="258">MAX(T607:T613)</f>
        <v>0.81355617024243543</v>
      </c>
      <c r="AA610" s="68"/>
      <c r="AB610" s="61">
        <f t="shared" si="254"/>
        <v>-0.59763215262858493</v>
      </c>
      <c r="AC610" s="61">
        <f t="shared" si="255"/>
        <v>-0.432</v>
      </c>
      <c r="AD610" s="61"/>
      <c r="AE610" s="84"/>
      <c r="AF610" s="61"/>
      <c r="AG610" s="44"/>
    </row>
    <row r="611" spans="1:33" ht="14.1" customHeight="1">
      <c r="A611" s="7">
        <v>183610</v>
      </c>
      <c r="B611" s="8">
        <f t="shared" si="248"/>
        <v>1836.7916666669685</v>
      </c>
      <c r="C611" s="9">
        <v>-5.6004289999999998E-2</v>
      </c>
      <c r="D611" s="9">
        <v>-6.1085970000000003E-2</v>
      </c>
      <c r="E611" s="9">
        <v>5.0816799999999999E-3</v>
      </c>
      <c r="H611" s="11">
        <f t="shared" si="249"/>
        <v>2.5041734150812016</v>
      </c>
      <c r="L611" s="31">
        <f t="shared" si="245"/>
        <v>1836.7916666669685</v>
      </c>
      <c r="M611" s="30">
        <f t="shared" si="247"/>
        <v>2.5041734150812016</v>
      </c>
      <c r="P611" s="47">
        <f t="shared" si="250"/>
        <v>1927.3283867655509</v>
      </c>
      <c r="Q611" s="47">
        <f t="shared" si="251"/>
        <v>1927.4462594186041</v>
      </c>
      <c r="R611" s="47">
        <f t="shared" si="246"/>
        <v>14.6</v>
      </c>
      <c r="S611" s="47">
        <f t="shared" si="252"/>
        <v>15.102037037037036</v>
      </c>
      <c r="T611" s="89">
        <f t="shared" si="253"/>
        <v>-3.324300131206237</v>
      </c>
      <c r="U611" s="48"/>
      <c r="V611" s="33"/>
      <c r="W611" s="33"/>
      <c r="X611" s="35">
        <f t="shared" si="256"/>
        <v>2</v>
      </c>
      <c r="Y611" s="61" t="str">
        <f t="shared" si="257"/>
        <v xml:space="preserve"> </v>
      </c>
      <c r="Z611" s="61">
        <f t="shared" si="258"/>
        <v>0.81355617024243543</v>
      </c>
      <c r="AA611" s="68"/>
      <c r="AB611" s="61">
        <f t="shared" si="254"/>
        <v>-0.97318088284575532</v>
      </c>
      <c r="AC611" s="61">
        <f t="shared" si="255"/>
        <v>-0.432</v>
      </c>
      <c r="AD611" s="61"/>
      <c r="AE611" s="84"/>
      <c r="AF611" s="61"/>
      <c r="AG611" s="44"/>
    </row>
    <row r="612" spans="1:33" ht="14.1" customHeight="1">
      <c r="A612" s="7">
        <v>183611</v>
      </c>
      <c r="B612" s="8">
        <f t="shared" si="248"/>
        <v>1836.8750000003017</v>
      </c>
      <c r="C612" s="9">
        <v>-2.9504200000000001E-2</v>
      </c>
      <c r="D612" s="9">
        <v>-3.3088239999999998E-2</v>
      </c>
      <c r="E612" s="9">
        <v>3.5840300000000002E-3</v>
      </c>
      <c r="H612" s="11">
        <f t="shared" si="249"/>
        <v>2.4213147241213751</v>
      </c>
      <c r="L612" s="31">
        <f t="shared" si="245"/>
        <v>1836.8750000003017</v>
      </c>
      <c r="M612" s="30">
        <f t="shared" si="247"/>
        <v>2.4213147241213751</v>
      </c>
      <c r="P612" s="47">
        <f t="shared" si="250"/>
        <v>1927.564132071657</v>
      </c>
      <c r="Q612" s="47">
        <f t="shared" si="251"/>
        <v>1927.6820047247102</v>
      </c>
      <c r="R612" s="47">
        <f t="shared" si="246"/>
        <v>16.063333333333333</v>
      </c>
      <c r="S612" s="47">
        <f t="shared" si="252"/>
        <v>15.933703703703705</v>
      </c>
      <c r="T612" s="89">
        <f t="shared" si="253"/>
        <v>0.81355617024243543</v>
      </c>
      <c r="U612" s="48"/>
      <c r="V612" s="33"/>
      <c r="W612" s="33"/>
      <c r="X612" s="35">
        <f t="shared" si="256"/>
        <v>3</v>
      </c>
      <c r="Y612" s="61">
        <f t="shared" si="257"/>
        <v>0.81355617024243543</v>
      </c>
      <c r="Z612" s="61">
        <f t="shared" si="258"/>
        <v>0.81355617024243543</v>
      </c>
      <c r="AA612" s="68"/>
      <c r="AB612" s="61">
        <f t="shared" si="254"/>
        <v>-0.8933674622786808</v>
      </c>
      <c r="AC612" s="61">
        <f t="shared" si="255"/>
        <v>-0.432</v>
      </c>
      <c r="AD612" s="61"/>
      <c r="AE612" s="84"/>
      <c r="AF612" s="61"/>
      <c r="AG612" s="44"/>
    </row>
    <row r="613" spans="1:33" ht="14.1" customHeight="1">
      <c r="A613" s="7">
        <v>183612</v>
      </c>
      <c r="B613" s="8">
        <f t="shared" si="248"/>
        <v>1836.958333333635</v>
      </c>
      <c r="C613" s="9">
        <v>3.8261280000000002E-2</v>
      </c>
      <c r="D613" s="9">
        <v>3.2414640000000002E-2</v>
      </c>
      <c r="E613" s="9">
        <v>5.8466400000000002E-3</v>
      </c>
      <c r="H613" s="11">
        <f t="shared" si="249"/>
        <v>2.4998007692304687</v>
      </c>
      <c r="L613" s="31">
        <f t="shared" si="245"/>
        <v>1836.958333333635</v>
      </c>
      <c r="M613" s="30">
        <f t="shared" si="247"/>
        <v>2.4998007692304687</v>
      </c>
      <c r="P613" s="47">
        <f t="shared" si="250"/>
        <v>1927.7998773777631</v>
      </c>
      <c r="Q613" s="47">
        <f t="shared" si="251"/>
        <v>1927.9177500308163</v>
      </c>
      <c r="R613" s="47">
        <f t="shared" si="246"/>
        <v>16.869999999999997</v>
      </c>
      <c r="S613" s="47">
        <f t="shared" si="252"/>
        <v>16.925185185185185</v>
      </c>
      <c r="T613" s="89">
        <f t="shared" si="253"/>
        <v>-0.32605365661518837</v>
      </c>
      <c r="U613" s="48"/>
      <c r="V613" s="33"/>
      <c r="W613" s="33"/>
      <c r="X613" s="35">
        <f t="shared" si="256"/>
        <v>4</v>
      </c>
      <c r="Y613" s="61" t="str">
        <f t="shared" si="257"/>
        <v xml:space="preserve"> </v>
      </c>
      <c r="Z613" s="61">
        <f t="shared" si="258"/>
        <v>0.81355617024243543</v>
      </c>
      <c r="AA613" s="68"/>
      <c r="AB613" s="61">
        <f t="shared" si="254"/>
        <v>-0.39553747743803519</v>
      </c>
      <c r="AC613" s="61">
        <f t="shared" si="255"/>
        <v>-0.432</v>
      </c>
      <c r="AD613" s="61"/>
      <c r="AE613" s="84"/>
      <c r="AF613" s="61"/>
      <c r="AG613" s="44"/>
    </row>
    <row r="614" spans="1:33" ht="14.1" customHeight="1">
      <c r="A614" s="7">
        <v>183701</v>
      </c>
      <c r="B614" s="8">
        <f t="shared" si="248"/>
        <v>1837.0416666669682</v>
      </c>
      <c r="C614" s="9">
        <v>8.2645270000000007E-2</v>
      </c>
      <c r="D614" s="9">
        <v>7.7239000000000002E-2</v>
      </c>
      <c r="E614" s="9">
        <v>5.4062600000000004E-3</v>
      </c>
      <c r="H614" s="11">
        <f t="shared" si="249"/>
        <v>2.6928828808450609</v>
      </c>
      <c r="L614" s="31">
        <f t="shared" si="245"/>
        <v>1837.0416666669682</v>
      </c>
      <c r="M614" s="30">
        <f t="shared" si="247"/>
        <v>2.6928828808450609</v>
      </c>
      <c r="P614" s="47">
        <f t="shared" si="250"/>
        <v>1928.0356226838692</v>
      </c>
      <c r="Q614" s="47">
        <f t="shared" si="251"/>
        <v>1928.1534953369223</v>
      </c>
      <c r="R614" s="47">
        <f t="shared" si="246"/>
        <v>17.436666666666667</v>
      </c>
      <c r="S614" s="47">
        <f t="shared" si="252"/>
        <v>18.15851851851852</v>
      </c>
      <c r="T614" s="89">
        <f t="shared" si="253"/>
        <v>-3.9752794321612162</v>
      </c>
      <c r="U614" s="48"/>
      <c r="V614" s="33"/>
      <c r="W614" s="33"/>
      <c r="X614" s="35">
        <f t="shared" si="256"/>
        <v>5</v>
      </c>
      <c r="Y614" s="61" t="str">
        <f t="shared" si="257"/>
        <v xml:space="preserve"> </v>
      </c>
      <c r="Z614" s="61">
        <f t="shared" si="258"/>
        <v>0.81355617024243543</v>
      </c>
      <c r="AA614" s="68"/>
      <c r="AB614" s="61">
        <f t="shared" si="254"/>
        <v>0.28736888900523594</v>
      </c>
      <c r="AC614" s="61">
        <f t="shared" si="255"/>
        <v>-0.432</v>
      </c>
      <c r="AD614" s="61"/>
      <c r="AE614" s="84"/>
      <c r="AF614" s="61"/>
      <c r="AG614" s="44"/>
    </row>
    <row r="615" spans="1:33" ht="14.1" customHeight="1">
      <c r="A615" s="7">
        <v>183702</v>
      </c>
      <c r="B615" s="8">
        <f t="shared" si="248"/>
        <v>1837.1250000003015</v>
      </c>
      <c r="C615" s="9">
        <v>1.53937E-3</v>
      </c>
      <c r="D615" s="9">
        <v>-1.82197E-3</v>
      </c>
      <c r="E615" s="9">
        <v>3.36133E-3</v>
      </c>
      <c r="H615" s="11">
        <f t="shared" si="249"/>
        <v>2.6879765290226478</v>
      </c>
      <c r="L615" s="31">
        <f t="shared" si="245"/>
        <v>1837.1250000003015</v>
      </c>
      <c r="M615" s="30">
        <f t="shared" si="247"/>
        <v>2.6879765290226478</v>
      </c>
      <c r="P615" s="47">
        <f t="shared" si="250"/>
        <v>1928.2713679899753</v>
      </c>
      <c r="Q615" s="47">
        <f t="shared" si="251"/>
        <v>1928.3892406430284</v>
      </c>
      <c r="R615" s="47">
        <f t="shared" si="246"/>
        <v>19.216666666666665</v>
      </c>
      <c r="S615" s="47">
        <f t="shared" si="252"/>
        <v>19.459814814814813</v>
      </c>
      <c r="T615" s="89">
        <f t="shared" si="253"/>
        <v>-1.2494884995670086</v>
      </c>
      <c r="U615" s="48"/>
      <c r="V615" s="33"/>
      <c r="W615" s="33"/>
      <c r="X615" s="35">
        <f t="shared" si="256"/>
        <v>6</v>
      </c>
      <c r="Y615" s="61" t="str">
        <f t="shared" si="257"/>
        <v xml:space="preserve"> </v>
      </c>
      <c r="Z615" s="61">
        <f t="shared" si="258"/>
        <v>6.6238223910026761</v>
      </c>
      <c r="AA615" s="68"/>
      <c r="AB615" s="61">
        <f t="shared" si="254"/>
        <v>0.83581215853353752</v>
      </c>
      <c r="AC615" s="61">
        <f t="shared" si="255"/>
        <v>-0.432</v>
      </c>
      <c r="AD615" s="61"/>
      <c r="AE615" s="84"/>
      <c r="AF615" s="61"/>
      <c r="AG615" s="44"/>
    </row>
    <row r="616" spans="1:33" ht="14.1" customHeight="1">
      <c r="A616" s="7">
        <v>183703</v>
      </c>
      <c r="B616" s="8">
        <f t="shared" si="248"/>
        <v>1837.2083333336348</v>
      </c>
      <c r="C616" s="9">
        <v>-6.8878309999999998E-2</v>
      </c>
      <c r="D616" s="9">
        <v>-7.2812810000000006E-2</v>
      </c>
      <c r="E616" s="9">
        <v>3.9344999999999996E-3</v>
      </c>
      <c r="H616" s="11">
        <f t="shared" si="249"/>
        <v>2.4922574047304624</v>
      </c>
      <c r="L616" s="31">
        <f t="shared" si="245"/>
        <v>1837.2083333336348</v>
      </c>
      <c r="M616" s="30">
        <f t="shared" si="247"/>
        <v>2.4922574047304624</v>
      </c>
      <c r="P616" s="47">
        <f t="shared" si="250"/>
        <v>1928.5071132960813</v>
      </c>
      <c r="Q616" s="47">
        <f t="shared" si="251"/>
        <v>1928.6249859491345</v>
      </c>
      <c r="R616" s="47">
        <f t="shared" si="246"/>
        <v>19.32</v>
      </c>
      <c r="S616" s="47">
        <f t="shared" si="252"/>
        <v>20.811296296296298</v>
      </c>
      <c r="T616" s="89">
        <f t="shared" si="253"/>
        <v>-7.1658020483889695</v>
      </c>
      <c r="U616" s="48"/>
      <c r="V616" s="33"/>
      <c r="W616" s="33"/>
      <c r="X616" s="35">
        <f t="shared" si="256"/>
        <v>7</v>
      </c>
      <c r="Y616" s="61" t="str">
        <f t="shared" si="257"/>
        <v xml:space="preserve"> </v>
      </c>
      <c r="Z616" s="61">
        <f t="shared" si="258"/>
        <v>7.5807934375220931</v>
      </c>
      <c r="AA616" s="68"/>
      <c r="AB616" s="61">
        <f t="shared" si="254"/>
        <v>0.99316963006656978</v>
      </c>
      <c r="AC616" s="61">
        <f t="shared" si="255"/>
        <v>-0.432</v>
      </c>
      <c r="AD616" s="61"/>
      <c r="AE616" s="84"/>
      <c r="AF616" s="61"/>
      <c r="AG616" s="44"/>
    </row>
    <row r="617" spans="1:33" ht="14.1" customHeight="1">
      <c r="A617" s="7">
        <v>183704</v>
      </c>
      <c r="B617" s="8">
        <f t="shared" si="248"/>
        <v>1837.291666666968</v>
      </c>
      <c r="C617" s="9">
        <v>-8.4943969999999994E-2</v>
      </c>
      <c r="D617" s="9">
        <v>-8.8842420000000005E-2</v>
      </c>
      <c r="E617" s="9">
        <v>3.8984499999999999E-3</v>
      </c>
      <c r="H617" s="11">
        <f t="shared" si="249"/>
        <v>2.2708392256312888</v>
      </c>
      <c r="L617" s="31">
        <f t="shared" si="245"/>
        <v>1837.291666666968</v>
      </c>
      <c r="M617" s="30">
        <f t="shared" si="247"/>
        <v>2.2708392256312888</v>
      </c>
      <c r="P617" s="47">
        <f t="shared" si="250"/>
        <v>1928.7428586021874</v>
      </c>
      <c r="Q617" s="47">
        <f t="shared" si="251"/>
        <v>1928.8607312552406</v>
      </c>
      <c r="R617" s="47">
        <f t="shared" si="246"/>
        <v>21.943333333333332</v>
      </c>
      <c r="S617" s="47">
        <f t="shared" si="252"/>
        <v>22.337222222222223</v>
      </c>
      <c r="T617" s="89">
        <f t="shared" si="253"/>
        <v>-1.763374536772222</v>
      </c>
      <c r="U617" s="48"/>
      <c r="V617" s="33"/>
      <c r="W617" s="33"/>
      <c r="X617" s="35">
        <f t="shared" si="256"/>
        <v>8</v>
      </c>
      <c r="Y617" s="61" t="str">
        <f t="shared" si="257"/>
        <v xml:space="preserve"> </v>
      </c>
      <c r="Z617" s="61">
        <f t="shared" si="258"/>
        <v>11.995226397402448</v>
      </c>
      <c r="AA617" s="68"/>
      <c r="AB617" s="61">
        <f t="shared" si="254"/>
        <v>0.68581199384053537</v>
      </c>
      <c r="AC617" s="61">
        <f t="shared" si="255"/>
        <v>-0.432</v>
      </c>
      <c r="AD617" s="61"/>
      <c r="AE617" s="84"/>
      <c r="AF617" s="61"/>
      <c r="AG617" s="44"/>
    </row>
    <row r="618" spans="1:33" ht="14.1" customHeight="1">
      <c r="A618" s="7">
        <v>183705</v>
      </c>
      <c r="B618" s="8">
        <f t="shared" si="248"/>
        <v>1837.3750000003013</v>
      </c>
      <c r="C618" s="9">
        <v>-5.782789E-2</v>
      </c>
      <c r="D618" s="9">
        <v>-6.1800540000000001E-2</v>
      </c>
      <c r="E618" s="9">
        <v>3.9726500000000003E-3</v>
      </c>
      <c r="H618" s="11">
        <f t="shared" si="249"/>
        <v>2.1305001352340933</v>
      </c>
      <c r="L618" s="31">
        <f t="shared" si="245"/>
        <v>1837.3750000003013</v>
      </c>
      <c r="M618" s="30">
        <f t="shared" si="247"/>
        <v>2.1305001352340933</v>
      </c>
      <c r="P618" s="47">
        <f t="shared" si="250"/>
        <v>1928.9786039082935</v>
      </c>
      <c r="Q618" s="47">
        <f t="shared" si="251"/>
        <v>1929.0964765613467</v>
      </c>
      <c r="R618" s="47">
        <f t="shared" si="246"/>
        <v>24.333333333333332</v>
      </c>
      <c r="S618" s="47">
        <f t="shared" si="252"/>
        <v>22.821666666666669</v>
      </c>
      <c r="T618" s="89">
        <f t="shared" si="253"/>
        <v>6.6238223910026761</v>
      </c>
      <c r="U618" s="48"/>
      <c r="V618" s="33"/>
      <c r="W618" s="33"/>
      <c r="X618" s="35">
        <f t="shared" si="256"/>
        <v>9</v>
      </c>
      <c r="Y618" s="61" t="str">
        <f t="shared" si="257"/>
        <v xml:space="preserve"> </v>
      </c>
      <c r="Z618" s="61">
        <f t="shared" si="258"/>
        <v>23.84507627653516</v>
      </c>
      <c r="AA618" s="68"/>
      <c r="AB618" s="61">
        <f t="shared" si="254"/>
        <v>5.7555303745221262E-2</v>
      </c>
      <c r="AC618" s="61">
        <f t="shared" si="255"/>
        <v>-0.432</v>
      </c>
      <c r="AD618" s="61"/>
      <c r="AE618" s="84"/>
      <c r="AF618" s="61"/>
      <c r="AG618" s="44"/>
    </row>
    <row r="619" spans="1:33" ht="14.1" customHeight="1">
      <c r="A619" s="7">
        <v>183706</v>
      </c>
      <c r="B619" s="8">
        <f t="shared" si="248"/>
        <v>1837.4583333336345</v>
      </c>
      <c r="C619" s="9">
        <v>-2.5458359999999999E-2</v>
      </c>
      <c r="D619" s="9">
        <v>-3.0956020000000001E-2</v>
      </c>
      <c r="E619" s="9">
        <v>5.4976599999999997E-3</v>
      </c>
      <c r="H619" s="11">
        <f t="shared" si="249"/>
        <v>2.0645483304377841</v>
      </c>
      <c r="L619" s="31">
        <f t="shared" si="245"/>
        <v>1837.4583333336345</v>
      </c>
      <c r="M619" s="30">
        <f t="shared" si="247"/>
        <v>2.0645483304377841</v>
      </c>
      <c r="P619" s="47">
        <f t="shared" si="250"/>
        <v>1929.2143492143996</v>
      </c>
      <c r="Q619" s="47">
        <f t="shared" si="251"/>
        <v>1929.3322218674527</v>
      </c>
      <c r="R619" s="47">
        <f t="shared" si="246"/>
        <v>25.355</v>
      </c>
      <c r="S619" s="47">
        <f t="shared" si="252"/>
        <v>23.568333333333335</v>
      </c>
      <c r="T619" s="89">
        <f t="shared" si="253"/>
        <v>7.5807934375220931</v>
      </c>
      <c r="U619" s="48"/>
      <c r="V619" s="33"/>
      <c r="W619" s="33"/>
      <c r="X619" s="35">
        <f t="shared" si="256"/>
        <v>1</v>
      </c>
      <c r="Y619" s="61" t="str">
        <f t="shared" si="257"/>
        <v xml:space="preserve"> </v>
      </c>
      <c r="Z619" s="61">
        <f t="shared" si="258"/>
        <v>23.84507627653516</v>
      </c>
      <c r="AA619" s="68"/>
      <c r="AB619" s="61">
        <f t="shared" si="254"/>
        <v>-0.59763215262843095</v>
      </c>
      <c r="AC619" s="61">
        <f t="shared" si="255"/>
        <v>-0.432</v>
      </c>
      <c r="AD619" s="61"/>
      <c r="AE619" s="84"/>
      <c r="AF619" s="61"/>
      <c r="AG619" s="44"/>
    </row>
    <row r="620" spans="1:33" ht="14.1" customHeight="1">
      <c r="A620" s="7">
        <v>183707</v>
      </c>
      <c r="B620" s="8">
        <f t="shared" si="248"/>
        <v>1837.5416666669678</v>
      </c>
      <c r="C620" s="9">
        <v>0.14096544999999999</v>
      </c>
      <c r="D620" s="9">
        <v>0.13550419999999999</v>
      </c>
      <c r="E620" s="9">
        <v>5.46124E-3</v>
      </c>
      <c r="H620" s="11">
        <f t="shared" si="249"/>
        <v>2.3443033003150915</v>
      </c>
      <c r="L620" s="31">
        <f t="shared" si="245"/>
        <v>1837.5416666669678</v>
      </c>
      <c r="M620" s="30">
        <f t="shared" si="247"/>
        <v>2.3443033003150915</v>
      </c>
      <c r="P620" s="47">
        <f t="shared" si="250"/>
        <v>1929.4500945205057</v>
      </c>
      <c r="Q620" s="47">
        <f t="shared" si="251"/>
        <v>1929.5679671735588</v>
      </c>
      <c r="R620" s="47">
        <f t="shared" si="246"/>
        <v>26.763333333333335</v>
      </c>
      <c r="S620" s="47">
        <f t="shared" si="252"/>
        <v>23.896851851851849</v>
      </c>
      <c r="T620" s="89">
        <f t="shared" si="253"/>
        <v>11.995226397402448</v>
      </c>
      <c r="U620" s="48"/>
      <c r="V620" s="33"/>
      <c r="W620" s="33"/>
      <c r="X620" s="35">
        <f t="shared" si="256"/>
        <v>2</v>
      </c>
      <c r="Y620" s="61" t="str">
        <f t="shared" si="257"/>
        <v xml:space="preserve"> </v>
      </c>
      <c r="Z620" s="61">
        <f t="shared" si="258"/>
        <v>23.84507627653516</v>
      </c>
      <c r="AA620" s="68"/>
      <c r="AB620" s="61">
        <f t="shared" si="254"/>
        <v>-0.97318088284571769</v>
      </c>
      <c r="AC620" s="61">
        <f t="shared" si="255"/>
        <v>-0.432</v>
      </c>
      <c r="AD620" s="61"/>
      <c r="AE620" s="84"/>
      <c r="AF620" s="61"/>
      <c r="AG620" s="44"/>
    </row>
    <row r="621" spans="1:33" ht="14.1" customHeight="1">
      <c r="A621" s="7">
        <v>183708</v>
      </c>
      <c r="B621" s="8">
        <f t="shared" si="248"/>
        <v>1837.625000000301</v>
      </c>
      <c r="C621" s="9">
        <v>-1.8118059999999998E-2</v>
      </c>
      <c r="D621" s="9">
        <v>-2.1687830000000002E-2</v>
      </c>
      <c r="E621" s="9">
        <v>3.5697699999999999E-3</v>
      </c>
      <c r="H621" s="11">
        <f t="shared" si="249"/>
        <v>2.293460448869419</v>
      </c>
      <c r="L621" s="31">
        <f t="shared" si="245"/>
        <v>1837.625000000301</v>
      </c>
      <c r="M621" s="30">
        <f t="shared" si="247"/>
        <v>2.293460448869419</v>
      </c>
      <c r="P621" s="47">
        <f t="shared" si="250"/>
        <v>1929.6858398266118</v>
      </c>
      <c r="Q621" s="47">
        <f t="shared" si="251"/>
        <v>1929.8037124796649</v>
      </c>
      <c r="R621" s="47">
        <f t="shared" si="246"/>
        <v>29.796666666666667</v>
      </c>
      <c r="S621" s="47">
        <f t="shared" si="252"/>
        <v>24.059629629629629</v>
      </c>
      <c r="T621" s="89">
        <f t="shared" si="253"/>
        <v>23.84507627653516</v>
      </c>
      <c r="U621" s="48"/>
      <c r="V621" s="33"/>
      <c r="W621" s="33"/>
      <c r="X621" s="35">
        <f t="shared" si="256"/>
        <v>3</v>
      </c>
      <c r="Y621" s="61">
        <f t="shared" si="257"/>
        <v>23.84507627653516</v>
      </c>
      <c r="Z621" s="61">
        <f t="shared" si="258"/>
        <v>23.84507627653516</v>
      </c>
      <c r="AA621" s="68"/>
      <c r="AB621" s="61">
        <f t="shared" si="254"/>
        <v>-0.89336746227876707</v>
      </c>
      <c r="AC621" s="61">
        <f t="shared" si="255"/>
        <v>-0.432</v>
      </c>
      <c r="AD621" s="61"/>
      <c r="AE621" s="84"/>
      <c r="AF621" s="61"/>
      <c r="AG621" s="44"/>
    </row>
    <row r="622" spans="1:33" ht="14.1" customHeight="1">
      <c r="A622" s="7">
        <v>183709</v>
      </c>
      <c r="B622" s="8">
        <f t="shared" si="248"/>
        <v>1837.7083333336343</v>
      </c>
      <c r="C622" s="9">
        <v>6.1054999999999998E-3</v>
      </c>
      <c r="D622" s="9">
        <v>2.1224999999999998E-3</v>
      </c>
      <c r="E622" s="9">
        <v>3.9830000000000004E-3</v>
      </c>
      <c r="H622" s="11">
        <f t="shared" si="249"/>
        <v>2.2983283186721444</v>
      </c>
      <c r="L622" s="31">
        <f t="shared" si="245"/>
        <v>1837.7083333336343</v>
      </c>
      <c r="M622" s="30">
        <f t="shared" si="247"/>
        <v>2.2983283186721444</v>
      </c>
      <c r="P622" s="47">
        <f t="shared" si="250"/>
        <v>1929.9215851327178</v>
      </c>
      <c r="Q622" s="47">
        <f t="shared" si="251"/>
        <v>1930.039457785771</v>
      </c>
      <c r="R622" s="47">
        <f t="shared" si="246"/>
        <v>21.23</v>
      </c>
      <c r="S622" s="47">
        <f t="shared" si="252"/>
        <v>23.475185185185186</v>
      </c>
      <c r="T622" s="89">
        <f t="shared" si="253"/>
        <v>-9.564078696180367</v>
      </c>
      <c r="U622" s="48"/>
      <c r="V622" s="33"/>
      <c r="W622" s="33"/>
      <c r="X622" s="35">
        <f t="shared" si="256"/>
        <v>4</v>
      </c>
      <c r="Y622" s="61" t="str">
        <f t="shared" si="257"/>
        <v xml:space="preserve"> </v>
      </c>
      <c r="Z622" s="61">
        <f t="shared" si="258"/>
        <v>23.84507627653516</v>
      </c>
      <c r="AA622" s="68"/>
      <c r="AB622" s="61">
        <f t="shared" si="254"/>
        <v>-0.3955374774382116</v>
      </c>
      <c r="AC622" s="61">
        <f t="shared" si="255"/>
        <v>-0.432</v>
      </c>
      <c r="AD622" s="61"/>
      <c r="AE622" s="84"/>
      <c r="AF622" s="61"/>
      <c r="AG622" s="44"/>
    </row>
    <row r="623" spans="1:33" ht="14.1" customHeight="1">
      <c r="A623" s="7">
        <v>183710</v>
      </c>
      <c r="B623" s="8">
        <f t="shared" si="248"/>
        <v>1837.7916666669676</v>
      </c>
      <c r="C623" s="9">
        <v>2.5846919999999999E-2</v>
      </c>
      <c r="D623" s="9">
        <v>2.1722689999999999E-2</v>
      </c>
      <c r="E623" s="9">
        <v>4.1242300000000004E-3</v>
      </c>
      <c r="H623" s="11">
        <f t="shared" si="249"/>
        <v>2.3482541922568805</v>
      </c>
      <c r="L623" s="31">
        <f t="shared" si="245"/>
        <v>1837.7916666669676</v>
      </c>
      <c r="M623" s="30">
        <f t="shared" si="247"/>
        <v>2.3482541922568805</v>
      </c>
      <c r="P623" s="47">
        <f t="shared" si="250"/>
        <v>1930.1573304388239</v>
      </c>
      <c r="Q623" s="47">
        <f t="shared" si="251"/>
        <v>1930.2752030918771</v>
      </c>
      <c r="R623" s="47">
        <f t="shared" si="246"/>
        <v>24.156666666666666</v>
      </c>
      <c r="S623" s="47">
        <f t="shared" si="252"/>
        <v>22.649629629629633</v>
      </c>
      <c r="T623" s="89">
        <f t="shared" si="253"/>
        <v>6.6536939529711736</v>
      </c>
      <c r="U623" s="48"/>
      <c r="V623" s="33"/>
      <c r="W623" s="33"/>
      <c r="X623" s="35">
        <f t="shared" si="256"/>
        <v>5</v>
      </c>
      <c r="Y623" s="61" t="str">
        <f t="shared" si="257"/>
        <v xml:space="preserve"> </v>
      </c>
      <c r="Z623" s="61">
        <f t="shared" si="258"/>
        <v>23.84507627653516</v>
      </c>
      <c r="AA623" s="68"/>
      <c r="AB623" s="61">
        <f t="shared" si="254"/>
        <v>0.28736888900510638</v>
      </c>
      <c r="AC623" s="61">
        <f t="shared" si="255"/>
        <v>-0.432</v>
      </c>
      <c r="AD623" s="61"/>
      <c r="AE623" s="84"/>
      <c r="AF623" s="61"/>
      <c r="AG623" s="44"/>
    </row>
    <row r="624" spans="1:33" ht="14.1" customHeight="1">
      <c r="A624" s="7">
        <v>183711</v>
      </c>
      <c r="B624" s="8">
        <f t="shared" si="248"/>
        <v>1837.8750000003008</v>
      </c>
      <c r="C624" s="9">
        <v>1.1667719999999999E-2</v>
      </c>
      <c r="D624" s="9">
        <v>8.4899899999999993E-3</v>
      </c>
      <c r="E624" s="9">
        <v>3.1777300000000001E-3</v>
      </c>
      <c r="H624" s="11">
        <f t="shared" si="249"/>
        <v>2.3681908468665993</v>
      </c>
      <c r="L624" s="31">
        <f t="shared" si="245"/>
        <v>1837.8750000003008</v>
      </c>
      <c r="M624" s="30">
        <f t="shared" si="247"/>
        <v>2.3681908468665993</v>
      </c>
      <c r="P624" s="47">
        <f t="shared" si="250"/>
        <v>1930.39307574493</v>
      </c>
      <c r="Q624" s="47">
        <f t="shared" si="251"/>
        <v>1930.5109483979832</v>
      </c>
      <c r="R624" s="47">
        <f t="shared" si="246"/>
        <v>22.173333333333332</v>
      </c>
      <c r="S624" s="47">
        <f t="shared" si="252"/>
        <v>21.464259259259261</v>
      </c>
      <c r="T624" s="89">
        <f t="shared" si="253"/>
        <v>3.3035105731318959</v>
      </c>
      <c r="U624" s="48"/>
      <c r="V624" s="33"/>
      <c r="W624" s="33"/>
      <c r="X624" s="35">
        <f t="shared" si="256"/>
        <v>6</v>
      </c>
      <c r="Y624" s="61" t="str">
        <f t="shared" si="257"/>
        <v xml:space="preserve"> </v>
      </c>
      <c r="Z624" s="61">
        <f t="shared" si="258"/>
        <v>23.84507627653516</v>
      </c>
      <c r="AA624" s="68"/>
      <c r="AB624" s="61">
        <f t="shared" si="254"/>
        <v>0.8358121585334477</v>
      </c>
      <c r="AC624" s="61">
        <f t="shared" si="255"/>
        <v>-0.432</v>
      </c>
      <c r="AD624" s="61"/>
      <c r="AE624" s="84"/>
      <c r="AF624" s="61"/>
      <c r="AG624" s="44"/>
    </row>
    <row r="625" spans="1:33" ht="14.1" customHeight="1">
      <c r="A625" s="7">
        <v>183712</v>
      </c>
      <c r="B625" s="8">
        <f t="shared" si="248"/>
        <v>1837.9583333336341</v>
      </c>
      <c r="C625" s="9">
        <v>-2.1336890000000001E-2</v>
      </c>
      <c r="D625" s="9">
        <v>-2.6762640000000001E-2</v>
      </c>
      <c r="E625" s="9">
        <v>5.42575E-3</v>
      </c>
      <c r="H625" s="11">
        <f t="shared" si="249"/>
        <v>2.3048118077806135</v>
      </c>
      <c r="L625" s="31">
        <f t="shared" si="245"/>
        <v>1837.9583333336341</v>
      </c>
      <c r="M625" s="30">
        <f t="shared" si="247"/>
        <v>2.3048118077806135</v>
      </c>
      <c r="P625" s="47">
        <f t="shared" si="250"/>
        <v>1930.6288210510361</v>
      </c>
      <c r="Q625" s="47">
        <f t="shared" si="251"/>
        <v>1930.7466937040892</v>
      </c>
      <c r="R625" s="47">
        <f t="shared" si="246"/>
        <v>20.785</v>
      </c>
      <c r="S625" s="47">
        <f t="shared" si="252"/>
        <v>19.974259259259256</v>
      </c>
      <c r="T625" s="89">
        <f t="shared" si="253"/>
        <v>4.0589276939765329</v>
      </c>
      <c r="U625" s="48"/>
      <c r="V625" s="33"/>
      <c r="W625" s="33"/>
      <c r="X625" s="35">
        <f t="shared" si="256"/>
        <v>7</v>
      </c>
      <c r="Y625" s="61" t="str">
        <f t="shared" si="257"/>
        <v xml:space="preserve"> </v>
      </c>
      <c r="Z625" s="61">
        <f t="shared" si="258"/>
        <v>6.6536939529711736</v>
      </c>
      <c r="AA625" s="68"/>
      <c r="AB625" s="61">
        <f t="shared" si="254"/>
        <v>0.99316963006658887</v>
      </c>
      <c r="AC625" s="61">
        <f t="shared" si="255"/>
        <v>-0.432</v>
      </c>
      <c r="AD625" s="61"/>
      <c r="AE625" s="84"/>
      <c r="AF625" s="61"/>
      <c r="AG625" s="44"/>
    </row>
    <row r="626" spans="1:33" ht="14.1" customHeight="1">
      <c r="A626" s="7">
        <v>183801</v>
      </c>
      <c r="B626" s="8">
        <f t="shared" si="248"/>
        <v>1838.0416666669673</v>
      </c>
      <c r="C626" s="9">
        <v>-1.9038679999999999E-2</v>
      </c>
      <c r="D626" s="9">
        <v>-2.4064169999999999E-2</v>
      </c>
      <c r="E626" s="9">
        <v>5.0254899999999996E-3</v>
      </c>
      <c r="H626" s="11">
        <f t="shared" si="249"/>
        <v>2.2493484246201736</v>
      </c>
      <c r="L626" s="31">
        <f t="shared" si="245"/>
        <v>1838.0416666669673</v>
      </c>
      <c r="M626" s="30">
        <f t="shared" si="247"/>
        <v>2.2493484246201736</v>
      </c>
      <c r="P626" s="47">
        <f t="shared" si="250"/>
        <v>1930.8645663571422</v>
      </c>
      <c r="Q626" s="47">
        <f t="shared" si="251"/>
        <v>1930.9824390101953</v>
      </c>
      <c r="R626" s="47">
        <f t="shared" si="246"/>
        <v>16.683333333333334</v>
      </c>
      <c r="S626" s="47">
        <f t="shared" si="252"/>
        <v>17.740555555555556</v>
      </c>
      <c r="T626" s="89">
        <f t="shared" si="253"/>
        <v>-5.9593523940750899</v>
      </c>
      <c r="U626" s="48"/>
      <c r="V626" s="33"/>
      <c r="W626" s="33"/>
      <c r="X626" s="35">
        <f t="shared" si="256"/>
        <v>8</v>
      </c>
      <c r="Y626" s="61" t="str">
        <f t="shared" si="257"/>
        <v xml:space="preserve"> </v>
      </c>
      <c r="Z626" s="61">
        <f t="shared" si="258"/>
        <v>6.6536939529711736</v>
      </c>
      <c r="AA626" s="68"/>
      <c r="AB626" s="61">
        <f t="shared" si="254"/>
        <v>0.6858119938406545</v>
      </c>
      <c r="AC626" s="61">
        <f t="shared" si="255"/>
        <v>-0.432</v>
      </c>
      <c r="AD626" s="61"/>
      <c r="AE626" s="84"/>
      <c r="AF626" s="61"/>
      <c r="AG626" s="44"/>
    </row>
    <row r="627" spans="1:33" ht="14.1" customHeight="1">
      <c r="A627" s="7">
        <v>183802</v>
      </c>
      <c r="B627" s="8">
        <f t="shared" si="248"/>
        <v>1838.1250000003006</v>
      </c>
      <c r="C627" s="9">
        <v>-3.1895670000000001E-2</v>
      </c>
      <c r="D627" s="9">
        <v>-3.5087090000000001E-2</v>
      </c>
      <c r="E627" s="9">
        <v>3.1914299999999999E-3</v>
      </c>
      <c r="H627" s="11">
        <f t="shared" si="249"/>
        <v>2.1704253340041673</v>
      </c>
      <c r="L627" s="31">
        <f t="shared" si="245"/>
        <v>1838.1250000003006</v>
      </c>
      <c r="M627" s="30">
        <f t="shared" si="247"/>
        <v>2.1704253340041673</v>
      </c>
      <c r="P627" s="47">
        <f t="shared" si="250"/>
        <v>1931.1003116632482</v>
      </c>
      <c r="Q627" s="47">
        <f t="shared" si="251"/>
        <v>1931.2181843163014</v>
      </c>
      <c r="R627" s="47">
        <f t="shared" si="246"/>
        <v>16.903333333333332</v>
      </c>
      <c r="S627" s="47">
        <f t="shared" si="252"/>
        <v>16.299999999999997</v>
      </c>
      <c r="T627" s="89">
        <f t="shared" si="253"/>
        <v>3.701431492842544</v>
      </c>
      <c r="U627" s="48"/>
      <c r="V627" s="33"/>
      <c r="W627" s="33"/>
      <c r="X627" s="35">
        <f t="shared" si="256"/>
        <v>9</v>
      </c>
      <c r="Y627" s="61" t="str">
        <f t="shared" si="257"/>
        <v xml:space="preserve"> </v>
      </c>
      <c r="Z627" s="61">
        <f t="shared" si="258"/>
        <v>6.5205188052116725</v>
      </c>
      <c r="AA627" s="68"/>
      <c r="AB627" s="61">
        <f t="shared" si="254"/>
        <v>5.7555303745413032E-2</v>
      </c>
      <c r="AC627" s="61">
        <f t="shared" si="255"/>
        <v>-0.432</v>
      </c>
      <c r="AD627" s="61"/>
      <c r="AE627" s="84"/>
      <c r="AF627" s="61"/>
      <c r="AG627" s="44"/>
    </row>
    <row r="628" spans="1:33" ht="14.1" customHeight="1">
      <c r="A628" s="7">
        <v>183803</v>
      </c>
      <c r="B628" s="8">
        <f t="shared" si="248"/>
        <v>1838.2083333336338</v>
      </c>
      <c r="C628" s="9">
        <v>-3.6805209999999998E-2</v>
      </c>
      <c r="D628" s="9">
        <v>-4.1140110000000001E-2</v>
      </c>
      <c r="E628" s="9">
        <v>4.3349E-3</v>
      </c>
      <c r="H628" s="11">
        <f t="shared" si="249"/>
        <v>2.0811337970164492</v>
      </c>
      <c r="L628" s="31">
        <f t="shared" si="245"/>
        <v>1838.2083333336338</v>
      </c>
      <c r="M628" s="30">
        <f t="shared" si="247"/>
        <v>2.0811337970164492</v>
      </c>
      <c r="P628" s="47">
        <f t="shared" si="250"/>
        <v>1931.3360569693543</v>
      </c>
      <c r="Q628" s="47">
        <f t="shared" si="251"/>
        <v>1931.4539296224075</v>
      </c>
      <c r="R628" s="47">
        <f t="shared" si="246"/>
        <v>14.686666666666667</v>
      </c>
      <c r="S628" s="47">
        <f t="shared" si="252"/>
        <v>14.358518518518517</v>
      </c>
      <c r="T628" s="89">
        <f t="shared" si="253"/>
        <v>2.2853900123813498</v>
      </c>
      <c r="U628" s="48"/>
      <c r="V628" s="33"/>
      <c r="W628" s="33"/>
      <c r="X628" s="35">
        <f t="shared" si="256"/>
        <v>1</v>
      </c>
      <c r="Y628" s="61" t="str">
        <f t="shared" si="257"/>
        <v xml:space="preserve"> </v>
      </c>
      <c r="Z628" s="61">
        <f t="shared" si="258"/>
        <v>6.5205188052116725</v>
      </c>
      <c r="AA628" s="68"/>
      <c r="AB628" s="61">
        <f t="shared" si="254"/>
        <v>-0.59763215262827696</v>
      </c>
      <c r="AC628" s="61">
        <f t="shared" si="255"/>
        <v>-0.432</v>
      </c>
      <c r="AD628" s="61"/>
      <c r="AE628" s="84"/>
      <c r="AF628" s="61"/>
      <c r="AG628" s="44"/>
    </row>
    <row r="629" spans="1:33" ht="14.1" customHeight="1">
      <c r="A629" s="7">
        <v>183804</v>
      </c>
      <c r="B629" s="8">
        <f t="shared" si="248"/>
        <v>1838.2916666669671</v>
      </c>
      <c r="C629" s="9">
        <v>-1.017036E-2</v>
      </c>
      <c r="D629" s="9">
        <v>-1.512436E-2</v>
      </c>
      <c r="E629" s="9">
        <v>4.9540000000000001E-3</v>
      </c>
      <c r="H629" s="11">
        <f t="shared" si="249"/>
        <v>2.0496579802622055</v>
      </c>
      <c r="L629" s="31">
        <f t="shared" si="245"/>
        <v>1838.2916666669671</v>
      </c>
      <c r="M629" s="30">
        <f t="shared" si="247"/>
        <v>2.0496579802622055</v>
      </c>
      <c r="P629" s="47">
        <f t="shared" si="250"/>
        <v>1931.5718022754604</v>
      </c>
      <c r="Q629" s="47">
        <f t="shared" si="251"/>
        <v>1931.6896749285136</v>
      </c>
      <c r="R629" s="47">
        <f t="shared" si="246"/>
        <v>13.353333333333333</v>
      </c>
      <c r="S629" s="47">
        <f t="shared" si="252"/>
        <v>12.535925925925927</v>
      </c>
      <c r="T629" s="89">
        <f t="shared" si="253"/>
        <v>6.5205188052116725</v>
      </c>
      <c r="U629" s="48"/>
      <c r="V629" s="33"/>
      <c r="W629" s="33"/>
      <c r="X629" s="35">
        <f t="shared" si="256"/>
        <v>2</v>
      </c>
      <c r="Y629" s="61">
        <f t="shared" si="257"/>
        <v>6.5205188052116725</v>
      </c>
      <c r="Z629" s="61">
        <f t="shared" si="258"/>
        <v>6.5205188052116725</v>
      </c>
      <c r="AA629" s="68"/>
      <c r="AB629" s="61">
        <f t="shared" si="254"/>
        <v>-0.9731808828456735</v>
      </c>
      <c r="AC629" s="61">
        <f t="shared" si="255"/>
        <v>-0.432</v>
      </c>
      <c r="AD629" s="61"/>
      <c r="AE629" s="84"/>
      <c r="AF629" s="61"/>
      <c r="AG629" s="44"/>
    </row>
    <row r="630" spans="1:33" ht="14.1" customHeight="1">
      <c r="A630" s="7">
        <v>183805</v>
      </c>
      <c r="B630" s="8">
        <f t="shared" si="248"/>
        <v>1838.3750000003004</v>
      </c>
      <c r="C630" s="9">
        <v>6.2757480000000004E-2</v>
      </c>
      <c r="D630" s="9">
        <v>5.9521200000000003E-2</v>
      </c>
      <c r="E630" s="9">
        <v>3.2362799999999998E-3</v>
      </c>
      <c r="H630" s="11">
        <f t="shared" si="249"/>
        <v>2.1716560828369884</v>
      </c>
      <c r="L630" s="31">
        <f t="shared" si="245"/>
        <v>1838.3750000003004</v>
      </c>
      <c r="M630" s="30">
        <f t="shared" si="247"/>
        <v>2.1716560828369884</v>
      </c>
      <c r="P630" s="47">
        <f t="shared" si="250"/>
        <v>1931.8075475815665</v>
      </c>
      <c r="Q630" s="47">
        <f t="shared" si="251"/>
        <v>1931.9254202346197</v>
      </c>
      <c r="R630" s="47">
        <f t="shared" si="246"/>
        <v>9.6933333333333334</v>
      </c>
      <c r="S630" s="47">
        <f t="shared" si="252"/>
        <v>11.057222222222221</v>
      </c>
      <c r="T630" s="89">
        <f t="shared" si="253"/>
        <v>-12.334823895895076</v>
      </c>
      <c r="U630" s="48"/>
      <c r="V630" s="33"/>
      <c r="W630" s="33"/>
      <c r="X630" s="35">
        <f t="shared" si="256"/>
        <v>3</v>
      </c>
      <c r="Y630" s="61" t="str">
        <f t="shared" si="257"/>
        <v xml:space="preserve"> </v>
      </c>
      <c r="Z630" s="61">
        <f t="shared" si="258"/>
        <v>6.5205188052116725</v>
      </c>
      <c r="AA630" s="68"/>
      <c r="AB630" s="61">
        <f t="shared" si="254"/>
        <v>-0.89336746227882791</v>
      </c>
      <c r="AC630" s="61">
        <f t="shared" si="255"/>
        <v>-0.432</v>
      </c>
      <c r="AD630" s="61"/>
      <c r="AE630" s="84"/>
      <c r="AF630" s="61"/>
      <c r="AG630" s="44"/>
    </row>
    <row r="631" spans="1:33" ht="14.1" customHeight="1">
      <c r="A631" s="7">
        <v>183806</v>
      </c>
      <c r="B631" s="8">
        <f t="shared" si="248"/>
        <v>1838.4583333336336</v>
      </c>
      <c r="C631" s="9">
        <v>6.9264640000000002E-2</v>
      </c>
      <c r="D631" s="9">
        <v>6.44589E-2</v>
      </c>
      <c r="E631" s="9">
        <v>4.8057400000000002E-3</v>
      </c>
      <c r="H631" s="11">
        <f t="shared" si="249"/>
        <v>2.3116386451149697</v>
      </c>
      <c r="L631" s="31">
        <f t="shared" si="245"/>
        <v>1838.4583333336336</v>
      </c>
      <c r="M631" s="30">
        <f t="shared" si="247"/>
        <v>2.3116386451149697</v>
      </c>
      <c r="P631" s="47">
        <f t="shared" si="250"/>
        <v>1932.0432928876726</v>
      </c>
      <c r="Q631" s="47">
        <f t="shared" si="251"/>
        <v>1932.1611655407257</v>
      </c>
      <c r="R631" s="47">
        <f t="shared" si="246"/>
        <v>8.2650000000000006</v>
      </c>
      <c r="S631" s="47">
        <f t="shared" si="252"/>
        <v>9.9501851851851857</v>
      </c>
      <c r="T631" s="89">
        <f t="shared" si="253"/>
        <v>-16.936219314734512</v>
      </c>
      <c r="U631" s="48"/>
      <c r="V631" s="33"/>
      <c r="W631" s="33"/>
      <c r="X631" s="35">
        <f t="shared" si="256"/>
        <v>4</v>
      </c>
      <c r="Y631" s="61" t="str">
        <f t="shared" si="257"/>
        <v xml:space="preserve"> </v>
      </c>
      <c r="Z631" s="61">
        <f t="shared" si="258"/>
        <v>6.5205188052116725</v>
      </c>
      <c r="AA631" s="68"/>
      <c r="AB631" s="61">
        <f t="shared" si="254"/>
        <v>-0.39553747743836193</v>
      </c>
      <c r="AC631" s="61">
        <f t="shared" si="255"/>
        <v>-0.432</v>
      </c>
      <c r="AD631" s="61"/>
      <c r="AE631" s="84"/>
      <c r="AF631" s="61"/>
      <c r="AG631" s="44"/>
    </row>
    <row r="632" spans="1:33" ht="14.1" customHeight="1">
      <c r="A632" s="7">
        <v>183807</v>
      </c>
      <c r="B632" s="8">
        <f t="shared" si="248"/>
        <v>1838.5416666669669</v>
      </c>
      <c r="C632" s="9">
        <v>-6.5495299999999996E-3</v>
      </c>
      <c r="D632" s="9">
        <v>-1.20835E-2</v>
      </c>
      <c r="E632" s="9">
        <v>5.53398E-3</v>
      </c>
      <c r="H632" s="11">
        <f t="shared" si="249"/>
        <v>2.2837059595467228</v>
      </c>
      <c r="L632" s="31">
        <f t="shared" si="245"/>
        <v>1838.5416666669669</v>
      </c>
      <c r="M632" s="30">
        <f t="shared" si="247"/>
        <v>2.2837059595467228</v>
      </c>
      <c r="P632" s="47">
        <f t="shared" si="250"/>
        <v>1932.2790381937787</v>
      </c>
      <c r="Q632" s="47">
        <f t="shared" si="251"/>
        <v>1932.3969108468318</v>
      </c>
      <c r="R632" s="47">
        <f t="shared" si="246"/>
        <v>6.6833333333333327</v>
      </c>
      <c r="S632" s="47">
        <f t="shared" si="252"/>
        <v>8.8009259259259274</v>
      </c>
      <c r="T632" s="89">
        <f t="shared" si="253"/>
        <v>-24.061020515518173</v>
      </c>
      <c r="U632" s="48"/>
      <c r="V632" s="33"/>
      <c r="W632" s="33"/>
      <c r="X632" s="35">
        <f t="shared" si="256"/>
        <v>5</v>
      </c>
      <c r="Y632" s="61" t="str">
        <f t="shared" si="257"/>
        <v xml:space="preserve"> </v>
      </c>
      <c r="Z632" s="61">
        <f t="shared" si="258"/>
        <v>6.5205188052116725</v>
      </c>
      <c r="AA632" s="68"/>
      <c r="AB632" s="61">
        <f t="shared" si="254"/>
        <v>0.28736888900492241</v>
      </c>
      <c r="AC632" s="61">
        <f t="shared" si="255"/>
        <v>-0.432</v>
      </c>
      <c r="AD632" s="61"/>
      <c r="AE632" s="84"/>
      <c r="AF632" s="61"/>
      <c r="AG632" s="44"/>
    </row>
    <row r="633" spans="1:33" ht="14.1" customHeight="1">
      <c r="A633" s="7">
        <v>183808</v>
      </c>
      <c r="B633" s="8">
        <f t="shared" si="248"/>
        <v>1838.6250000003001</v>
      </c>
      <c r="C633" s="9">
        <v>5.352444E-2</v>
      </c>
      <c r="D633" s="9">
        <v>5.1062969999999999E-2</v>
      </c>
      <c r="E633" s="9">
        <v>2.4614699999999999E-3</v>
      </c>
      <c r="H633" s="11">
        <f t="shared" si="249"/>
        <v>2.4003187684478782</v>
      </c>
      <c r="L633" s="31">
        <f t="shared" si="245"/>
        <v>1838.6250000003001</v>
      </c>
      <c r="M633" s="30">
        <f t="shared" si="247"/>
        <v>2.4003187684478782</v>
      </c>
      <c r="P633" s="47">
        <f t="shared" si="250"/>
        <v>1932.5147834998847</v>
      </c>
      <c r="Q633" s="47">
        <f t="shared" si="251"/>
        <v>1932.6326561529379</v>
      </c>
      <c r="R633" s="47">
        <f t="shared" si="246"/>
        <v>5.77</v>
      </c>
      <c r="S633" s="47">
        <f t="shared" si="252"/>
        <v>8.298333333333332</v>
      </c>
      <c r="T633" s="89">
        <f t="shared" si="253"/>
        <v>-30.467965454910619</v>
      </c>
      <c r="U633" s="48"/>
      <c r="V633" s="33"/>
      <c r="W633" s="33"/>
      <c r="X633" s="35">
        <f t="shared" si="256"/>
        <v>6</v>
      </c>
      <c r="Y633" s="61" t="str">
        <f t="shared" si="257"/>
        <v xml:space="preserve"> </v>
      </c>
      <c r="Z633" s="61">
        <f t="shared" si="258"/>
        <v>-6.0173653949114332</v>
      </c>
      <c r="AA633" s="68"/>
      <c r="AB633" s="61">
        <f t="shared" si="254"/>
        <v>0.83581215853335789</v>
      </c>
      <c r="AC633" s="61">
        <f t="shared" si="255"/>
        <v>-0.432</v>
      </c>
      <c r="AD633" s="61"/>
      <c r="AE633" s="84"/>
      <c r="AF633" s="61"/>
      <c r="AG633" s="44"/>
    </row>
    <row r="634" spans="1:33" ht="14.1" customHeight="1">
      <c r="A634" s="7">
        <v>183809</v>
      </c>
      <c r="B634" s="8">
        <f t="shared" si="248"/>
        <v>1838.7083333336334</v>
      </c>
      <c r="C634" s="9">
        <v>1.9108630000000001E-2</v>
      </c>
      <c r="D634" s="9">
        <v>1.5419759999999999E-2</v>
      </c>
      <c r="E634" s="9">
        <v>3.6888699999999999E-3</v>
      </c>
      <c r="H634" s="11">
        <f t="shared" si="249"/>
        <v>2.4373311077808402</v>
      </c>
      <c r="L634" s="31">
        <f t="shared" si="245"/>
        <v>1838.7083333336334</v>
      </c>
      <c r="M634" s="30">
        <f t="shared" si="247"/>
        <v>2.4373311077808402</v>
      </c>
      <c r="P634" s="47">
        <f t="shared" si="250"/>
        <v>1932.7505288059908</v>
      </c>
      <c r="Q634" s="47">
        <f t="shared" si="251"/>
        <v>1932.868401459044</v>
      </c>
      <c r="R634" s="47">
        <f t="shared" si="246"/>
        <v>7.4766666666666666</v>
      </c>
      <c r="S634" s="47">
        <f t="shared" si="252"/>
        <v>7.9553703703703711</v>
      </c>
      <c r="T634" s="89">
        <f t="shared" si="253"/>
        <v>-6.0173653949114332</v>
      </c>
      <c r="U634" s="48"/>
      <c r="V634" s="33"/>
      <c r="W634" s="33"/>
      <c r="X634" s="35">
        <f t="shared" si="256"/>
        <v>7</v>
      </c>
      <c r="Y634" s="61" t="str">
        <f t="shared" si="257"/>
        <v xml:space="preserve"> </v>
      </c>
      <c r="Z634" s="61">
        <f t="shared" si="258"/>
        <v>17.590846760370237</v>
      </c>
      <c r="AA634" s="68"/>
      <c r="AB634" s="61">
        <f t="shared" si="254"/>
        <v>0.9931696300666113</v>
      </c>
      <c r="AC634" s="61">
        <f t="shared" si="255"/>
        <v>-0.432</v>
      </c>
      <c r="AD634" s="61"/>
      <c r="AE634" s="84"/>
      <c r="AF634" s="61"/>
      <c r="AG634" s="44"/>
    </row>
    <row r="635" spans="1:33" ht="14.1" customHeight="1">
      <c r="A635" s="7">
        <v>183810</v>
      </c>
      <c r="B635" s="8">
        <f t="shared" si="248"/>
        <v>1838.7916666669666</v>
      </c>
      <c r="C635" s="9">
        <v>-5.3822460000000003E-2</v>
      </c>
      <c r="D635" s="9">
        <v>-5.8580069999999998E-2</v>
      </c>
      <c r="E635" s="9">
        <v>4.7576099999999998E-3</v>
      </c>
      <c r="H635" s="11">
        <f t="shared" si="249"/>
        <v>2.2945520808738609</v>
      </c>
      <c r="L635" s="31">
        <f t="shared" si="245"/>
        <v>1838.7916666669666</v>
      </c>
      <c r="M635" s="30">
        <f t="shared" si="247"/>
        <v>2.2945520808738609</v>
      </c>
      <c r="P635" s="47">
        <f t="shared" si="250"/>
        <v>1932.9862741120969</v>
      </c>
      <c r="Q635" s="47">
        <f t="shared" si="251"/>
        <v>1933.1041467651501</v>
      </c>
      <c r="R635" s="47">
        <f t="shared" si="246"/>
        <v>6.72</v>
      </c>
      <c r="S635" s="47">
        <f t="shared" si="252"/>
        <v>8.0001851851851846</v>
      </c>
      <c r="T635" s="89">
        <f t="shared" si="253"/>
        <v>-16.001944399435196</v>
      </c>
      <c r="U635" s="48"/>
      <c r="V635" s="33"/>
      <c r="W635" s="33"/>
      <c r="X635" s="35">
        <f t="shared" si="256"/>
        <v>8</v>
      </c>
      <c r="Y635" s="61" t="str">
        <f t="shared" si="257"/>
        <v xml:space="preserve"> </v>
      </c>
      <c r="Z635" s="61">
        <f t="shared" si="258"/>
        <v>17.590846760370237</v>
      </c>
      <c r="AA635" s="68"/>
      <c r="AB635" s="61">
        <f t="shared" si="254"/>
        <v>0.68581199384079428</v>
      </c>
      <c r="AC635" s="61">
        <f t="shared" si="255"/>
        <v>-0.432</v>
      </c>
      <c r="AD635" s="61"/>
      <c r="AE635" s="84"/>
      <c r="AF635" s="61"/>
      <c r="AG635" s="44"/>
    </row>
    <row r="636" spans="1:33" ht="14.1" customHeight="1">
      <c r="A636" s="7">
        <v>183811</v>
      </c>
      <c r="B636" s="8">
        <f t="shared" si="248"/>
        <v>1838.8750000002999</v>
      </c>
      <c r="C636" s="9">
        <v>4.6195400000000001E-3</v>
      </c>
      <c r="D636" s="9">
        <v>1.90632E-3</v>
      </c>
      <c r="E636" s="9">
        <v>2.7132200000000001E-3</v>
      </c>
      <c r="H636" s="11">
        <f t="shared" si="249"/>
        <v>2.2989262313966723</v>
      </c>
      <c r="L636" s="31">
        <f t="shared" si="245"/>
        <v>1838.8750000002999</v>
      </c>
      <c r="M636" s="30">
        <f t="shared" si="247"/>
        <v>2.2989262313966723</v>
      </c>
      <c r="P636" s="47">
        <f t="shared" si="250"/>
        <v>1933.222019418203</v>
      </c>
      <c r="Q636" s="47">
        <f t="shared" si="251"/>
        <v>1933.3398920712561</v>
      </c>
      <c r="R636" s="47">
        <f t="shared" si="246"/>
        <v>6.5600000000000005</v>
      </c>
      <c r="S636" s="47">
        <f t="shared" si="252"/>
        <v>8.3033333333333346</v>
      </c>
      <c r="T636" s="89">
        <f t="shared" si="253"/>
        <v>-20.995584102769982</v>
      </c>
      <c r="U636" s="48"/>
      <c r="V636" s="33"/>
      <c r="W636" s="33"/>
      <c r="X636" s="35">
        <f t="shared" si="256"/>
        <v>9</v>
      </c>
      <c r="Y636" s="61" t="str">
        <f t="shared" si="257"/>
        <v xml:space="preserve"> </v>
      </c>
      <c r="Z636" s="61">
        <f t="shared" si="258"/>
        <v>17.590846760370237</v>
      </c>
      <c r="AA636" s="68"/>
      <c r="AB636" s="61">
        <f t="shared" si="254"/>
        <v>5.7555303745548056E-2</v>
      </c>
      <c r="AC636" s="61">
        <f t="shared" si="255"/>
        <v>-0.432</v>
      </c>
      <c r="AD636" s="61"/>
      <c r="AE636" s="84"/>
      <c r="AF636" s="61"/>
      <c r="AG636" s="44"/>
    </row>
    <row r="637" spans="1:33" ht="14.1" customHeight="1">
      <c r="A637" s="7">
        <v>183812</v>
      </c>
      <c r="B637" s="8">
        <f t="shared" si="248"/>
        <v>1838.9583333336332</v>
      </c>
      <c r="C637" s="9">
        <v>-1.886179E-2</v>
      </c>
      <c r="D637" s="9">
        <v>-2.456034E-2</v>
      </c>
      <c r="E637" s="9">
        <v>5.6985500000000001E-3</v>
      </c>
      <c r="H637" s="11">
        <f t="shared" si="249"/>
        <v>2.2424638215186512</v>
      </c>
      <c r="L637" s="31">
        <f t="shared" si="245"/>
        <v>1838.9583333336332</v>
      </c>
      <c r="M637" s="30">
        <f t="shared" si="247"/>
        <v>2.2424638215186512</v>
      </c>
      <c r="P637" s="47">
        <f t="shared" si="250"/>
        <v>1933.4577647243091</v>
      </c>
      <c r="Q637" s="47">
        <f t="shared" si="251"/>
        <v>1933.5756373773622</v>
      </c>
      <c r="R637" s="47">
        <f t="shared" si="246"/>
        <v>10.163333333333332</v>
      </c>
      <c r="S637" s="47">
        <f t="shared" si="252"/>
        <v>8.6429629629629616</v>
      </c>
      <c r="T637" s="89">
        <f t="shared" si="253"/>
        <v>17.590846760370237</v>
      </c>
      <c r="U637" s="48"/>
      <c r="V637" s="33"/>
      <c r="W637" s="33"/>
      <c r="X637" s="35">
        <f t="shared" si="256"/>
        <v>1</v>
      </c>
      <c r="Y637" s="61">
        <f t="shared" si="257"/>
        <v>17.590846760370237</v>
      </c>
      <c r="Z637" s="61">
        <f t="shared" si="258"/>
        <v>17.590846760370237</v>
      </c>
      <c r="AA637" s="68"/>
      <c r="AB637" s="61">
        <f t="shared" si="254"/>
        <v>-0.59763215262814573</v>
      </c>
      <c r="AC637" s="61">
        <f t="shared" si="255"/>
        <v>-0.432</v>
      </c>
      <c r="AD637" s="61"/>
      <c r="AE637" s="84"/>
      <c r="AF637" s="61"/>
      <c r="AG637" s="44"/>
    </row>
    <row r="638" spans="1:33" ht="14.1" customHeight="1">
      <c r="A638" s="7">
        <v>183901</v>
      </c>
      <c r="B638" s="8">
        <f t="shared" si="248"/>
        <v>1839.0416666669664</v>
      </c>
      <c r="C638" s="9">
        <v>4.5572420000000002E-2</v>
      </c>
      <c r="D638" s="9">
        <v>4.035147E-2</v>
      </c>
      <c r="E638" s="9">
        <v>5.2209500000000002E-3</v>
      </c>
      <c r="H638" s="11">
        <f t="shared" si="249"/>
        <v>2.3329505331387463</v>
      </c>
      <c r="L638" s="31">
        <f t="shared" si="245"/>
        <v>1839.0416666669664</v>
      </c>
      <c r="M638" s="30">
        <f t="shared" si="247"/>
        <v>2.3329505331387463</v>
      </c>
      <c r="P638" s="47">
        <f t="shared" si="250"/>
        <v>1933.6935100304152</v>
      </c>
      <c r="Q638" s="47">
        <f t="shared" si="251"/>
        <v>1933.8113826834683</v>
      </c>
      <c r="R638" s="47">
        <f t="shared" si="246"/>
        <v>10.266666666666667</v>
      </c>
      <c r="S638" s="47">
        <f t="shared" si="252"/>
        <v>9.0007407407407403</v>
      </c>
      <c r="T638" s="89">
        <f t="shared" si="253"/>
        <v>14.064686034071293</v>
      </c>
      <c r="U638" s="48"/>
      <c r="V638" s="33"/>
      <c r="W638" s="33"/>
      <c r="X638" s="35">
        <f t="shared" si="256"/>
        <v>2</v>
      </c>
      <c r="Y638" s="61" t="str">
        <f t="shared" si="257"/>
        <v xml:space="preserve"> </v>
      </c>
      <c r="Z638" s="61">
        <f t="shared" si="258"/>
        <v>17.590846760370237</v>
      </c>
      <c r="AA638" s="68"/>
      <c r="AB638" s="61">
        <f t="shared" si="254"/>
        <v>-0.97318088284563586</v>
      </c>
      <c r="AC638" s="61">
        <f t="shared" si="255"/>
        <v>-0.432</v>
      </c>
      <c r="AD638" s="61"/>
      <c r="AE638" s="84"/>
      <c r="AF638" s="61"/>
      <c r="AG638" s="44"/>
    </row>
    <row r="639" spans="1:33" ht="14.1" customHeight="1">
      <c r="A639" s="7">
        <v>183902</v>
      </c>
      <c r="B639" s="8">
        <f t="shared" si="248"/>
        <v>1839.1250000002997</v>
      </c>
      <c r="C639" s="9">
        <v>3.9408150000000003E-2</v>
      </c>
      <c r="D639" s="9">
        <v>3.6294319999999998E-2</v>
      </c>
      <c r="E639" s="9">
        <v>3.1138400000000001E-3</v>
      </c>
      <c r="H639" s="11">
        <f t="shared" si="249"/>
        <v>2.4176233863326546</v>
      </c>
      <c r="L639" s="31">
        <f t="shared" si="245"/>
        <v>1839.1250000002997</v>
      </c>
      <c r="M639" s="30">
        <f t="shared" si="247"/>
        <v>2.4176233863326546</v>
      </c>
      <c r="P639" s="47">
        <f t="shared" si="250"/>
        <v>1933.9292553365212</v>
      </c>
      <c r="Q639" s="47">
        <f t="shared" si="251"/>
        <v>1934.0471279895744</v>
      </c>
      <c r="R639" s="47">
        <f t="shared" si="246"/>
        <v>10.096666666666666</v>
      </c>
      <c r="S639" s="47">
        <f t="shared" si="252"/>
        <v>9.1851851851851833</v>
      </c>
      <c r="T639" s="89">
        <f t="shared" si="253"/>
        <v>9.9233870967742064</v>
      </c>
      <c r="U639" s="48"/>
      <c r="V639" s="33"/>
      <c r="W639" s="33"/>
      <c r="X639" s="35">
        <f t="shared" si="256"/>
        <v>3</v>
      </c>
      <c r="Y639" s="61" t="str">
        <f t="shared" si="257"/>
        <v xml:space="preserve"> </v>
      </c>
      <c r="Z639" s="61">
        <f t="shared" si="258"/>
        <v>17.590846760370237</v>
      </c>
      <c r="AA639" s="68"/>
      <c r="AB639" s="61">
        <f t="shared" si="254"/>
        <v>-0.89336746227891417</v>
      </c>
      <c r="AC639" s="61">
        <f t="shared" si="255"/>
        <v>-0.432</v>
      </c>
      <c r="AD639" s="61"/>
      <c r="AE639" s="84"/>
      <c r="AF639" s="61"/>
      <c r="AG639" s="44"/>
    </row>
    <row r="640" spans="1:33" ht="14.1" customHeight="1">
      <c r="A640" s="7">
        <v>183903</v>
      </c>
      <c r="B640" s="8">
        <f t="shared" si="248"/>
        <v>1839.2083333336329</v>
      </c>
      <c r="C640" s="9">
        <v>-3.7665919999999999E-2</v>
      </c>
      <c r="D640" s="9">
        <v>-4.206331E-2</v>
      </c>
      <c r="E640" s="9">
        <v>4.3973900000000002E-3</v>
      </c>
      <c r="H640" s="11">
        <f t="shared" si="249"/>
        <v>2.3159301443700944</v>
      </c>
      <c r="L640" s="31">
        <f t="shared" si="245"/>
        <v>1839.2083333336329</v>
      </c>
      <c r="M640" s="30">
        <f t="shared" si="247"/>
        <v>2.3159301443700944</v>
      </c>
      <c r="P640" s="47">
        <f t="shared" si="250"/>
        <v>1934.1650006426273</v>
      </c>
      <c r="Q640" s="47">
        <f t="shared" si="251"/>
        <v>1934.2828732956805</v>
      </c>
      <c r="R640" s="47">
        <f t="shared" si="246"/>
        <v>10.993333333333334</v>
      </c>
      <c r="S640" s="47">
        <f t="shared" si="252"/>
        <v>9.4255555555555564</v>
      </c>
      <c r="T640" s="89">
        <f t="shared" si="253"/>
        <v>16.633266533066138</v>
      </c>
      <c r="U640" s="48"/>
      <c r="V640" s="33"/>
      <c r="W640" s="33"/>
      <c r="X640" s="35">
        <f t="shared" si="256"/>
        <v>4</v>
      </c>
      <c r="Y640" s="61" t="str">
        <f t="shared" si="257"/>
        <v xml:space="preserve"> </v>
      </c>
      <c r="Z640" s="61">
        <f t="shared" si="258"/>
        <v>17.590846760370237</v>
      </c>
      <c r="AA640" s="68"/>
      <c r="AB640" s="61">
        <f t="shared" si="254"/>
        <v>-0.39553747743853834</v>
      </c>
      <c r="AC640" s="61">
        <f t="shared" si="255"/>
        <v>-0.432</v>
      </c>
      <c r="AD640" s="61"/>
      <c r="AE640" s="84"/>
      <c r="AF640" s="61"/>
      <c r="AG640" s="44"/>
    </row>
    <row r="641" spans="1:33" ht="14.1" customHeight="1">
      <c r="A641" s="7">
        <v>183904</v>
      </c>
      <c r="B641" s="8">
        <f t="shared" si="248"/>
        <v>1839.2916666669662</v>
      </c>
      <c r="C641" s="9">
        <v>1.2318559999999999E-2</v>
      </c>
      <c r="D641" s="9">
        <v>8.0213899999999998E-3</v>
      </c>
      <c r="E641" s="9">
        <v>4.2971700000000003E-3</v>
      </c>
      <c r="H641" s="11">
        <f t="shared" si="249"/>
        <v>2.3345071232708432</v>
      </c>
      <c r="L641" s="31">
        <f t="shared" si="245"/>
        <v>1839.2916666669662</v>
      </c>
      <c r="M641" s="30">
        <f t="shared" si="247"/>
        <v>2.3345071232708432</v>
      </c>
      <c r="P641" s="47">
        <f t="shared" si="250"/>
        <v>1934.4007459487334</v>
      </c>
      <c r="Q641" s="47">
        <f t="shared" si="251"/>
        <v>1934.5186186017866</v>
      </c>
      <c r="R641" s="47">
        <f t="shared" si="246"/>
        <v>9.74</v>
      </c>
      <c r="S641" s="47">
        <f t="shared" si="252"/>
        <v>9.7674074074074095</v>
      </c>
      <c r="T641" s="89">
        <f t="shared" si="253"/>
        <v>-0.28060063703930771</v>
      </c>
      <c r="U641" s="48"/>
      <c r="V641" s="33"/>
      <c r="W641" s="33"/>
      <c r="X641" s="35">
        <f t="shared" si="256"/>
        <v>5</v>
      </c>
      <c r="Y641" s="61" t="str">
        <f t="shared" si="257"/>
        <v xml:space="preserve"> </v>
      </c>
      <c r="Z641" s="61">
        <f t="shared" si="258"/>
        <v>16.633266533066138</v>
      </c>
      <c r="AA641" s="68"/>
      <c r="AB641" s="61">
        <f t="shared" si="254"/>
        <v>0.28736888900473839</v>
      </c>
      <c r="AC641" s="61">
        <f t="shared" si="255"/>
        <v>-0.432</v>
      </c>
      <c r="AD641" s="61"/>
      <c r="AE641" s="84"/>
      <c r="AF641" s="61"/>
      <c r="AG641" s="44"/>
    </row>
    <row r="642" spans="1:33" ht="14.1" customHeight="1">
      <c r="A642" s="7">
        <v>183905</v>
      </c>
      <c r="B642" s="8">
        <f t="shared" si="248"/>
        <v>1839.3750000002995</v>
      </c>
      <c r="C642" s="9">
        <v>2.8919919999999998E-2</v>
      </c>
      <c r="D642" s="9">
        <v>2.580317E-2</v>
      </c>
      <c r="E642" s="9">
        <v>3.1167500000000002E-3</v>
      </c>
      <c r="H642" s="11">
        <f t="shared" si="249"/>
        <v>2.3947448074388116</v>
      </c>
      <c r="L642" s="31">
        <f t="shared" ref="L642:L705" si="259">B642</f>
        <v>1839.3750000002995</v>
      </c>
      <c r="M642" s="30">
        <f t="shared" si="247"/>
        <v>2.3947448074388116</v>
      </c>
      <c r="P642" s="47">
        <f t="shared" si="250"/>
        <v>1934.6364912548395</v>
      </c>
      <c r="Q642" s="47">
        <f t="shared" si="251"/>
        <v>1934.7543639078926</v>
      </c>
      <c r="R642" s="47">
        <f t="shared" ref="R642:R705" si="260">AVERAGEIFS(StkIndex,Year,"&gt;"&amp;P642,Year,"&lt;="&amp;P643)</f>
        <v>8.99</v>
      </c>
      <c r="S642" s="47">
        <f t="shared" si="252"/>
        <v>9.8837037037037039</v>
      </c>
      <c r="T642" s="89">
        <f t="shared" si="253"/>
        <v>-9.0421944090534385</v>
      </c>
      <c r="U642" s="48"/>
      <c r="V642" s="33"/>
      <c r="W642" s="33"/>
      <c r="X642" s="35">
        <f t="shared" si="256"/>
        <v>6</v>
      </c>
      <c r="Y642" s="61" t="str">
        <f t="shared" si="257"/>
        <v xml:space="preserve"> </v>
      </c>
      <c r="Z642" s="61">
        <f t="shared" si="258"/>
        <v>16.633266533066138</v>
      </c>
      <c r="AA642" s="68"/>
      <c r="AB642" s="61">
        <f t="shared" si="254"/>
        <v>0.83581215853325241</v>
      </c>
      <c r="AC642" s="61">
        <f t="shared" si="255"/>
        <v>-0.432</v>
      </c>
      <c r="AD642" s="61"/>
      <c r="AE642" s="84"/>
      <c r="AF642" s="61"/>
      <c r="AG642" s="44"/>
    </row>
    <row r="643" spans="1:33" ht="14.1" customHeight="1">
      <c r="A643" s="7">
        <v>183906</v>
      </c>
      <c r="B643" s="8">
        <f t="shared" si="248"/>
        <v>1839.4583333336327</v>
      </c>
      <c r="C643" s="9">
        <v>-2.3843779999999998E-2</v>
      </c>
      <c r="D643" s="9">
        <v>-2.887874E-2</v>
      </c>
      <c r="E643" s="9">
        <v>5.0349599999999998E-3</v>
      </c>
      <c r="H643" s="11">
        <f t="shared" si="249"/>
        <v>2.3255875947784359</v>
      </c>
      <c r="L643" s="31">
        <f t="shared" si="259"/>
        <v>1839.4583333336327</v>
      </c>
      <c r="M643" s="30">
        <f t="shared" ref="M643:M706" si="261">H643</f>
        <v>2.3255875947784359</v>
      </c>
      <c r="P643" s="47">
        <f t="shared" si="250"/>
        <v>1934.8722365609456</v>
      </c>
      <c r="Q643" s="47">
        <f t="shared" si="251"/>
        <v>1934.9901092139987</v>
      </c>
      <c r="R643" s="47">
        <f t="shared" si="260"/>
        <v>9.1366666666666649</v>
      </c>
      <c r="S643" s="47">
        <f t="shared" si="252"/>
        <v>10.15037037037037</v>
      </c>
      <c r="T643" s="89">
        <f t="shared" si="253"/>
        <v>-9.9868641903232973</v>
      </c>
      <c r="U643" s="48"/>
      <c r="V643" s="33"/>
      <c r="W643" s="33"/>
      <c r="X643" s="35">
        <f t="shared" si="256"/>
        <v>7</v>
      </c>
      <c r="Y643" s="61" t="str">
        <f t="shared" si="257"/>
        <v xml:space="preserve"> </v>
      </c>
      <c r="Z643" s="61">
        <f t="shared" si="258"/>
        <v>16.633266533066138</v>
      </c>
      <c r="AA643" s="68"/>
      <c r="AB643" s="61">
        <f t="shared" si="254"/>
        <v>0.99316963006662706</v>
      </c>
      <c r="AC643" s="61">
        <f t="shared" si="255"/>
        <v>-0.432</v>
      </c>
      <c r="AD643" s="61"/>
      <c r="AE643" s="84"/>
      <c r="AF643" s="61"/>
      <c r="AG643" s="44"/>
    </row>
    <row r="644" spans="1:33" ht="14.1" customHeight="1">
      <c r="A644" s="7">
        <v>183907</v>
      </c>
      <c r="B644" s="8">
        <f t="shared" ref="B644:B707" si="262">B643+(1/12)</f>
        <v>1839.541666666966</v>
      </c>
      <c r="C644" s="9">
        <v>-3.4377980000000002E-2</v>
      </c>
      <c r="D644" s="9">
        <v>-3.9854710000000002E-2</v>
      </c>
      <c r="E644" s="9">
        <v>5.47673E-3</v>
      </c>
      <c r="H644" s="11">
        <f t="shared" ref="H644:H707" si="263">H643+(H643*D644)</f>
        <v>2.2329019756089439</v>
      </c>
      <c r="L644" s="31">
        <f t="shared" si="259"/>
        <v>1839.541666666966</v>
      </c>
      <c r="M644" s="30">
        <f t="shared" si="261"/>
        <v>2.2329019756089439</v>
      </c>
      <c r="P644" s="47">
        <f t="shared" ref="P644:P707" si="264">P643+0.235745306106089</f>
        <v>1935.1079818670516</v>
      </c>
      <c r="Q644" s="47">
        <f t="shared" ref="Q644:Q707" si="265">Q643+0.235745306106089</f>
        <v>1935.2258545201048</v>
      </c>
      <c r="R644" s="47">
        <f t="shared" si="260"/>
        <v>8.8833333333333346</v>
      </c>
      <c r="S644" s="47">
        <f t="shared" si="252"/>
        <v>10.601296296296296</v>
      </c>
      <c r="T644" s="89">
        <f t="shared" si="253"/>
        <v>-16.205215993851183</v>
      </c>
      <c r="U644" s="48"/>
      <c r="V644" s="33"/>
      <c r="W644" s="33"/>
      <c r="X644" s="35">
        <f t="shared" si="256"/>
        <v>8</v>
      </c>
      <c r="Y644" s="61" t="str">
        <f t="shared" si="257"/>
        <v xml:space="preserve"> </v>
      </c>
      <c r="Z644" s="61">
        <f t="shared" si="258"/>
        <v>1.3889094763055221</v>
      </c>
      <c r="AA644" s="68"/>
      <c r="AB644" s="61">
        <f t="shared" si="254"/>
        <v>0.6858119938409134</v>
      </c>
      <c r="AC644" s="61">
        <f t="shared" si="255"/>
        <v>-0.432</v>
      </c>
      <c r="AD644" s="61"/>
      <c r="AE644" s="84"/>
      <c r="AF644" s="61"/>
      <c r="AG644" s="44"/>
    </row>
    <row r="645" spans="1:33" ht="14.1" customHeight="1">
      <c r="A645" s="7">
        <v>183908</v>
      </c>
      <c r="B645" s="8">
        <f t="shared" si="262"/>
        <v>1839.6250000002992</v>
      </c>
      <c r="C645" s="9">
        <v>-2.5854559999999999E-2</v>
      </c>
      <c r="D645" s="9">
        <v>-2.9114310000000001E-2</v>
      </c>
      <c r="E645" s="9">
        <v>3.2597500000000001E-3</v>
      </c>
      <c r="H645" s="11">
        <f t="shared" si="263"/>
        <v>2.1678925752914529</v>
      </c>
      <c r="L645" s="31">
        <f t="shared" si="259"/>
        <v>1839.6250000002992</v>
      </c>
      <c r="M645" s="30">
        <f t="shared" si="261"/>
        <v>2.1678925752914529</v>
      </c>
      <c r="P645" s="47">
        <f t="shared" si="264"/>
        <v>1935.3437271731577</v>
      </c>
      <c r="Q645" s="47">
        <f t="shared" si="265"/>
        <v>1935.4615998262109</v>
      </c>
      <c r="R645" s="47">
        <f t="shared" si="260"/>
        <v>9.6366666666666649</v>
      </c>
      <c r="S645" s="47">
        <f t="shared" si="252"/>
        <v>11.003148148148149</v>
      </c>
      <c r="T645" s="89">
        <f t="shared" si="253"/>
        <v>-12.419004661965459</v>
      </c>
      <c r="U645" s="48"/>
      <c r="V645" s="33"/>
      <c r="W645" s="33"/>
      <c r="X645" s="35">
        <f t="shared" si="256"/>
        <v>9</v>
      </c>
      <c r="Y645" s="61" t="str">
        <f t="shared" si="257"/>
        <v xml:space="preserve"> </v>
      </c>
      <c r="Z645" s="61">
        <f t="shared" si="258"/>
        <v>5.382377676368022</v>
      </c>
      <c r="AA645" s="68"/>
      <c r="AB645" s="61">
        <f t="shared" si="254"/>
        <v>5.7555303745739833E-2</v>
      </c>
      <c r="AC645" s="61">
        <f t="shared" si="255"/>
        <v>-0.432</v>
      </c>
      <c r="AD645" s="61"/>
      <c r="AE645" s="84"/>
      <c r="AF645" s="61"/>
      <c r="AG645" s="44"/>
    </row>
    <row r="646" spans="1:33" ht="14.1" customHeight="1">
      <c r="A646" s="7">
        <v>183909</v>
      </c>
      <c r="B646" s="8">
        <f t="shared" si="262"/>
        <v>1839.7083333336325</v>
      </c>
      <c r="C646" s="9">
        <v>-1.928318E-2</v>
      </c>
      <c r="D646" s="9">
        <v>-2.34399E-2</v>
      </c>
      <c r="E646" s="9">
        <v>4.15672E-3</v>
      </c>
      <c r="H646" s="11">
        <f t="shared" si="263"/>
        <v>2.1170773901158788</v>
      </c>
      <c r="L646" s="31">
        <f t="shared" si="259"/>
        <v>1839.7083333336325</v>
      </c>
      <c r="M646" s="30">
        <f t="shared" si="261"/>
        <v>2.1170773901158788</v>
      </c>
      <c r="P646" s="47">
        <f t="shared" si="264"/>
        <v>1935.5794724792638</v>
      </c>
      <c r="Q646" s="47">
        <f t="shared" si="265"/>
        <v>1935.697345132317</v>
      </c>
      <c r="R646" s="47">
        <f t="shared" si="260"/>
        <v>11.209999999999999</v>
      </c>
      <c r="S646" s="47">
        <f t="shared" si="252"/>
        <v>11.629074074074074</v>
      </c>
      <c r="T646" s="89">
        <f t="shared" si="253"/>
        <v>-3.6036753348089978</v>
      </c>
      <c r="U646" s="48"/>
      <c r="V646" s="33"/>
      <c r="W646" s="33"/>
      <c r="X646" s="35">
        <f t="shared" si="256"/>
        <v>1</v>
      </c>
      <c r="Y646" s="61" t="str">
        <f t="shared" si="257"/>
        <v xml:space="preserve"> </v>
      </c>
      <c r="Z646" s="61">
        <f t="shared" si="258"/>
        <v>5.382377676368022</v>
      </c>
      <c r="AA646" s="68"/>
      <c r="AB646" s="61">
        <f t="shared" si="254"/>
        <v>-0.5976321526280145</v>
      </c>
      <c r="AC646" s="61">
        <f t="shared" si="255"/>
        <v>-0.432</v>
      </c>
      <c r="AD646" s="61"/>
      <c r="AE646" s="84"/>
      <c r="AF646" s="61"/>
      <c r="AG646" s="44"/>
    </row>
    <row r="647" spans="1:33" ht="14.1" customHeight="1">
      <c r="A647" s="7">
        <v>183910</v>
      </c>
      <c r="B647" s="8">
        <f t="shared" si="262"/>
        <v>1839.7916666669657</v>
      </c>
      <c r="C647" s="9">
        <v>-4.2907559999999997E-2</v>
      </c>
      <c r="D647" s="9">
        <v>-4.802911E-2</v>
      </c>
      <c r="E647" s="9">
        <v>5.1215499999999999E-3</v>
      </c>
      <c r="H647" s="11">
        <f t="shared" si="263"/>
        <v>2.0153960472674903</v>
      </c>
      <c r="L647" s="31">
        <f t="shared" si="259"/>
        <v>1839.7916666669657</v>
      </c>
      <c r="M647" s="30">
        <f t="shared" si="261"/>
        <v>2.0153960472674903</v>
      </c>
      <c r="P647" s="47">
        <f t="shared" si="264"/>
        <v>1935.8152177853699</v>
      </c>
      <c r="Q647" s="47">
        <f t="shared" si="265"/>
        <v>1935.9330904384231</v>
      </c>
      <c r="R647" s="47">
        <f t="shared" si="260"/>
        <v>12.666666666666666</v>
      </c>
      <c r="S647" s="47">
        <f t="shared" ref="S647:S710" si="266">AVERAGE(R643:R651)</f>
        <v>12.493148148148148</v>
      </c>
      <c r="T647" s="89">
        <f t="shared" ref="T647:T710" si="267">100*((R647/S647)-1)</f>
        <v>1.3889094763055221</v>
      </c>
      <c r="U647" s="48"/>
      <c r="V647" s="33"/>
      <c r="W647" s="33"/>
      <c r="X647" s="35">
        <f t="shared" si="256"/>
        <v>2</v>
      </c>
      <c r="Y647" s="61" t="str">
        <f t="shared" si="257"/>
        <v xml:space="preserve"> </v>
      </c>
      <c r="Z647" s="61">
        <f t="shared" si="258"/>
        <v>5.382377676368022</v>
      </c>
      <c r="AA647" s="68"/>
      <c r="AB647" s="61">
        <f t="shared" si="254"/>
        <v>-0.97318088284559168</v>
      </c>
      <c r="AC647" s="61">
        <f t="shared" si="255"/>
        <v>-0.432</v>
      </c>
      <c r="AD647" s="61"/>
      <c r="AE647" s="84"/>
      <c r="AF647" s="61"/>
      <c r="AG647" s="44"/>
    </row>
    <row r="648" spans="1:33" ht="14.1" customHeight="1">
      <c r="A648" s="7">
        <v>183911</v>
      </c>
      <c r="B648" s="8">
        <f t="shared" si="262"/>
        <v>1839.875000000299</v>
      </c>
      <c r="C648" s="9">
        <v>-4.2617620000000002E-2</v>
      </c>
      <c r="D648" s="9">
        <v>-4.6169630000000003E-2</v>
      </c>
      <c r="E648" s="9">
        <v>3.55201E-3</v>
      </c>
      <c r="H648" s="11">
        <f t="shared" si="263"/>
        <v>1.9223459574616877</v>
      </c>
      <c r="L648" s="31">
        <f t="shared" si="259"/>
        <v>1839.875000000299</v>
      </c>
      <c r="M648" s="30">
        <f t="shared" si="261"/>
        <v>1.9223459574616877</v>
      </c>
      <c r="P648" s="47">
        <f t="shared" si="264"/>
        <v>1936.050963091476</v>
      </c>
      <c r="Q648" s="47">
        <f t="shared" si="265"/>
        <v>1936.1688357445291</v>
      </c>
      <c r="R648" s="47">
        <f t="shared" si="260"/>
        <v>14.155000000000001</v>
      </c>
      <c r="S648" s="47">
        <f t="shared" si="266"/>
        <v>13.432037037037036</v>
      </c>
      <c r="T648" s="89">
        <f t="shared" si="267"/>
        <v>5.382377676368022</v>
      </c>
      <c r="U648" s="48"/>
      <c r="V648" s="33"/>
      <c r="W648" s="33"/>
      <c r="X648" s="35">
        <f t="shared" si="256"/>
        <v>3</v>
      </c>
      <c r="Y648" s="61" t="str">
        <f t="shared" si="257"/>
        <v xml:space="preserve"> </v>
      </c>
      <c r="Z648" s="61">
        <f t="shared" si="258"/>
        <v>8.6836482366216003</v>
      </c>
      <c r="AA648" s="68"/>
      <c r="AB648" s="61">
        <f t="shared" si="254"/>
        <v>-0.89336746227900055</v>
      </c>
      <c r="AC648" s="61">
        <f t="shared" si="255"/>
        <v>-0.432</v>
      </c>
      <c r="AD648" s="61"/>
      <c r="AE648" s="84"/>
      <c r="AF648" s="61"/>
      <c r="AG648" s="44"/>
    </row>
    <row r="649" spans="1:33" ht="14.1" customHeight="1">
      <c r="A649" s="7">
        <v>183912</v>
      </c>
      <c r="B649" s="8">
        <f t="shared" si="262"/>
        <v>1839.9583333336323</v>
      </c>
      <c r="C649" s="9">
        <v>3.2020750000000001E-2</v>
      </c>
      <c r="D649" s="9">
        <v>2.6395169999999999E-2</v>
      </c>
      <c r="E649" s="9">
        <v>5.6255799999999998E-3</v>
      </c>
      <c r="H649" s="11">
        <f t="shared" si="263"/>
        <v>1.9730866058077017</v>
      </c>
      <c r="L649" s="31">
        <f t="shared" si="259"/>
        <v>1839.9583333336323</v>
      </c>
      <c r="M649" s="30">
        <f t="shared" si="261"/>
        <v>1.9730866058077017</v>
      </c>
      <c r="P649" s="47">
        <f t="shared" si="264"/>
        <v>1936.2867083975821</v>
      </c>
      <c r="Q649" s="47">
        <f t="shared" si="265"/>
        <v>1936.4045810506352</v>
      </c>
      <c r="R649" s="47">
        <f t="shared" si="260"/>
        <v>14.61</v>
      </c>
      <c r="S649" s="47">
        <f t="shared" si="266"/>
        <v>14.346851851851852</v>
      </c>
      <c r="T649" s="89">
        <f t="shared" si="267"/>
        <v>1.8341873943180209</v>
      </c>
      <c r="U649" s="48"/>
      <c r="V649" s="33"/>
      <c r="W649" s="33"/>
      <c r="X649" s="35">
        <f t="shared" si="256"/>
        <v>4</v>
      </c>
      <c r="Y649" s="61" t="str">
        <f t="shared" si="257"/>
        <v xml:space="preserve"> </v>
      </c>
      <c r="Z649" s="61">
        <f t="shared" si="258"/>
        <v>15.235645294374578</v>
      </c>
      <c r="AA649" s="68"/>
      <c r="AB649" s="61">
        <f t="shared" si="254"/>
        <v>-0.39553747743866258</v>
      </c>
      <c r="AC649" s="61">
        <f t="shared" si="255"/>
        <v>-0.432</v>
      </c>
      <c r="AD649" s="61"/>
      <c r="AE649" s="84"/>
      <c r="AF649" s="61"/>
      <c r="AG649" s="44"/>
    </row>
    <row r="650" spans="1:33" ht="14.1" customHeight="1">
      <c r="A650" s="7">
        <v>184001</v>
      </c>
      <c r="B650" s="8">
        <f t="shared" si="262"/>
        <v>1840.0416666669655</v>
      </c>
      <c r="C650" s="9">
        <v>4.7826239999999999E-2</v>
      </c>
      <c r="D650" s="9">
        <v>4.2651210000000002E-2</v>
      </c>
      <c r="E650" s="9">
        <v>5.1750399999999997E-3</v>
      </c>
      <c r="H650" s="11">
        <f t="shared" si="263"/>
        <v>2.0572411369801933</v>
      </c>
      <c r="L650" s="31">
        <f t="shared" si="259"/>
        <v>1840.0416666669655</v>
      </c>
      <c r="M650" s="30">
        <f t="shared" si="261"/>
        <v>2.0572411369801933</v>
      </c>
      <c r="P650" s="47">
        <f t="shared" si="264"/>
        <v>1936.5224537036881</v>
      </c>
      <c r="Q650" s="47">
        <f t="shared" si="265"/>
        <v>1936.6403263567413</v>
      </c>
      <c r="R650" s="47">
        <f t="shared" si="260"/>
        <v>15.373333333333333</v>
      </c>
      <c r="S650" s="47">
        <f t="shared" si="266"/>
        <v>15.065555555555555</v>
      </c>
      <c r="T650" s="89">
        <f t="shared" si="267"/>
        <v>2.0429235194335815</v>
      </c>
      <c r="U650" s="48"/>
      <c r="V650" s="33"/>
      <c r="W650" s="33"/>
      <c r="X650" s="35">
        <f t="shared" si="256"/>
        <v>5</v>
      </c>
      <c r="Y650" s="61" t="str">
        <f t="shared" si="257"/>
        <v xml:space="preserve"> </v>
      </c>
      <c r="Z650" s="61">
        <f t="shared" si="258"/>
        <v>15.296817892649074</v>
      </c>
      <c r="AA650" s="68"/>
      <c r="AB650" s="61">
        <f t="shared" ref="AB650:AB713" si="268" xml:space="preserve"> SIN((2*PI()*(Q650-2000+AC650)/2.1217077549548) + 0.707378034)</f>
        <v>0.28736888900458163</v>
      </c>
      <c r="AC650" s="61">
        <f t="shared" ref="AC650:AC713" si="269">AC649</f>
        <v>-0.432</v>
      </c>
      <c r="AD650" s="61"/>
      <c r="AE650" s="84"/>
      <c r="AF650" s="61"/>
      <c r="AG650" s="44"/>
    </row>
    <row r="651" spans="1:33" ht="14.1" customHeight="1">
      <c r="A651" s="7">
        <v>184002</v>
      </c>
      <c r="B651" s="8">
        <f t="shared" si="262"/>
        <v>1840.1250000002988</v>
      </c>
      <c r="C651" s="9">
        <v>-9.8922999999999997E-3</v>
      </c>
      <c r="D651" s="9">
        <v>-1.3417E-2</v>
      </c>
      <c r="E651" s="9">
        <v>3.5247099999999999E-3</v>
      </c>
      <c r="H651" s="11">
        <f t="shared" si="263"/>
        <v>2.0296391326453302</v>
      </c>
      <c r="L651" s="31">
        <f t="shared" si="259"/>
        <v>1840.1250000002988</v>
      </c>
      <c r="M651" s="30">
        <f t="shared" si="261"/>
        <v>2.0296391326453302</v>
      </c>
      <c r="P651" s="47">
        <f t="shared" si="264"/>
        <v>1936.7581990097942</v>
      </c>
      <c r="Q651" s="47">
        <f t="shared" si="265"/>
        <v>1936.8760716628474</v>
      </c>
      <c r="R651" s="47">
        <f t="shared" si="260"/>
        <v>16.766666666666666</v>
      </c>
      <c r="S651" s="47">
        <f t="shared" si="266"/>
        <v>15.427037037037037</v>
      </c>
      <c r="T651" s="89">
        <f t="shared" si="267"/>
        <v>8.6836482366216003</v>
      </c>
      <c r="U651" s="48"/>
      <c r="V651" s="33"/>
      <c r="W651" s="33"/>
      <c r="X651" s="35">
        <f t="shared" si="256"/>
        <v>6</v>
      </c>
      <c r="Y651" s="61" t="str">
        <f t="shared" si="257"/>
        <v xml:space="preserve"> </v>
      </c>
      <c r="Z651" s="61">
        <f t="shared" si="258"/>
        <v>15.296817892649074</v>
      </c>
      <c r="AA651" s="68"/>
      <c r="AB651" s="61">
        <f t="shared" si="268"/>
        <v>0.83581215853316249</v>
      </c>
      <c r="AC651" s="61">
        <f t="shared" si="269"/>
        <v>-0.432</v>
      </c>
      <c r="AD651" s="61"/>
      <c r="AE651" s="84"/>
      <c r="AF651" s="61"/>
      <c r="AG651" s="44"/>
    </row>
    <row r="652" spans="1:33" ht="14.1" customHeight="1">
      <c r="A652" s="7">
        <v>184003</v>
      </c>
      <c r="B652" s="8">
        <f t="shared" si="262"/>
        <v>1840.208333333632</v>
      </c>
      <c r="C652" s="9">
        <v>-2.8103139999999999E-2</v>
      </c>
      <c r="D652" s="9">
        <v>-3.208225E-2</v>
      </c>
      <c r="E652" s="9">
        <v>3.9791100000000001E-3</v>
      </c>
      <c r="H652" s="11">
        <f t="shared" si="263"/>
        <v>1.9645237425820197</v>
      </c>
      <c r="L652" s="31">
        <f t="shared" si="259"/>
        <v>1840.208333333632</v>
      </c>
      <c r="M652" s="30">
        <f t="shared" si="261"/>
        <v>1.9645237425820197</v>
      </c>
      <c r="P652" s="47">
        <f t="shared" si="264"/>
        <v>1936.9939443159003</v>
      </c>
      <c r="Q652" s="47">
        <f t="shared" si="265"/>
        <v>1937.1118169689535</v>
      </c>
      <c r="R652" s="47">
        <f t="shared" si="260"/>
        <v>17.586666666666666</v>
      </c>
      <c r="S652" s="47">
        <f t="shared" si="266"/>
        <v>15.261481481481484</v>
      </c>
      <c r="T652" s="89">
        <f t="shared" si="267"/>
        <v>15.235645294374578</v>
      </c>
      <c r="U652" s="48"/>
      <c r="V652" s="33"/>
      <c r="W652" s="33"/>
      <c r="X652" s="35">
        <f t="shared" si="256"/>
        <v>7</v>
      </c>
      <c r="Y652" s="61" t="str">
        <f t="shared" si="257"/>
        <v xml:space="preserve"> </v>
      </c>
      <c r="Z652" s="61">
        <f t="shared" si="258"/>
        <v>15.296817892649074</v>
      </c>
      <c r="AA652" s="68"/>
      <c r="AB652" s="61">
        <f t="shared" si="268"/>
        <v>0.99316963006664949</v>
      </c>
      <c r="AC652" s="61">
        <f t="shared" si="269"/>
        <v>-0.432</v>
      </c>
      <c r="AD652" s="61"/>
      <c r="AE652" s="84"/>
      <c r="AF652" s="61"/>
      <c r="AG652" s="44"/>
    </row>
    <row r="653" spans="1:33" ht="14.1" customHeight="1">
      <c r="A653" s="7">
        <v>184004</v>
      </c>
      <c r="B653" s="8">
        <f t="shared" si="262"/>
        <v>1840.2916666669653</v>
      </c>
      <c r="C653" s="9">
        <v>3.0709110000000001E-2</v>
      </c>
      <c r="D653" s="9">
        <v>2.6465200000000001E-2</v>
      </c>
      <c r="E653" s="9">
        <v>4.24391E-3</v>
      </c>
      <c r="H653" s="11">
        <f t="shared" si="263"/>
        <v>2.0165152563342015</v>
      </c>
      <c r="L653" s="31">
        <f t="shared" si="259"/>
        <v>1840.2916666669653</v>
      </c>
      <c r="M653" s="30">
        <f t="shared" si="261"/>
        <v>2.0165152563342015</v>
      </c>
      <c r="P653" s="47">
        <f t="shared" si="264"/>
        <v>1937.2296896220064</v>
      </c>
      <c r="Q653" s="47">
        <f t="shared" si="265"/>
        <v>1937.3475622750595</v>
      </c>
      <c r="R653" s="47">
        <f t="shared" si="260"/>
        <v>17.116666666666667</v>
      </c>
      <c r="S653" s="47">
        <f t="shared" si="266"/>
        <v>14.845740740740743</v>
      </c>
      <c r="T653" s="89">
        <f t="shared" si="267"/>
        <v>15.296817892649074</v>
      </c>
      <c r="U653" s="48"/>
      <c r="V653" s="33"/>
      <c r="W653" s="33"/>
      <c r="X653" s="35">
        <f t="shared" si="256"/>
        <v>8</v>
      </c>
      <c r="Y653" s="61">
        <f t="shared" si="257"/>
        <v>15.296817892649074</v>
      </c>
      <c r="Z653" s="61">
        <f t="shared" si="258"/>
        <v>15.296817892649074</v>
      </c>
      <c r="AA653" s="68"/>
      <c r="AB653" s="61">
        <f t="shared" si="268"/>
        <v>0.68581199384105318</v>
      </c>
      <c r="AC653" s="61">
        <f t="shared" si="269"/>
        <v>-0.432</v>
      </c>
      <c r="AD653" s="61"/>
      <c r="AE653" s="84"/>
      <c r="AF653" s="61"/>
      <c r="AG653" s="44"/>
    </row>
    <row r="654" spans="1:33" ht="14.1" customHeight="1">
      <c r="A654" s="7">
        <v>184005</v>
      </c>
      <c r="B654" s="8">
        <f t="shared" si="262"/>
        <v>1840.3750000002985</v>
      </c>
      <c r="C654" s="9">
        <v>1.0331400000000001E-3</v>
      </c>
      <c r="D654" s="9">
        <v>-2.4466000000000002E-3</v>
      </c>
      <c r="E654" s="9">
        <v>3.4797399999999998E-3</v>
      </c>
      <c r="H654" s="11">
        <f t="shared" si="263"/>
        <v>2.0115816501080541</v>
      </c>
      <c r="L654" s="31">
        <f t="shared" si="259"/>
        <v>1840.3750000002985</v>
      </c>
      <c r="M654" s="30">
        <f t="shared" si="261"/>
        <v>2.0115816501080541</v>
      </c>
      <c r="P654" s="47">
        <f t="shared" si="264"/>
        <v>1937.4654349281125</v>
      </c>
      <c r="Q654" s="47">
        <f t="shared" si="265"/>
        <v>1937.5833075811656</v>
      </c>
      <c r="R654" s="47">
        <f t="shared" si="260"/>
        <v>16.105</v>
      </c>
      <c r="S654" s="47">
        <f t="shared" si="266"/>
        <v>14.423518518518518</v>
      </c>
      <c r="T654" s="89">
        <f t="shared" si="267"/>
        <v>11.65791467125452</v>
      </c>
      <c r="U654" s="48"/>
      <c r="V654" s="33"/>
      <c r="W654" s="33"/>
      <c r="X654" s="35">
        <f t="shared" si="256"/>
        <v>9</v>
      </c>
      <c r="Y654" s="61" t="str">
        <f t="shared" si="257"/>
        <v xml:space="preserve"> </v>
      </c>
      <c r="Z654" s="61">
        <f t="shared" si="258"/>
        <v>15.296817892649074</v>
      </c>
      <c r="AA654" s="68"/>
      <c r="AB654" s="61">
        <f t="shared" si="268"/>
        <v>5.7555303745931603E-2</v>
      </c>
      <c r="AC654" s="61">
        <f t="shared" si="269"/>
        <v>-0.432</v>
      </c>
      <c r="AD654" s="61"/>
      <c r="AE654" s="84"/>
      <c r="AF654" s="61"/>
      <c r="AG654" s="44"/>
    </row>
    <row r="655" spans="1:33" ht="14.1" customHeight="1">
      <c r="A655" s="7">
        <v>184006</v>
      </c>
      <c r="B655" s="8">
        <f t="shared" si="262"/>
        <v>1840.4583333336318</v>
      </c>
      <c r="C655" s="9">
        <v>9.1117999999999998E-3</v>
      </c>
      <c r="D655" s="9">
        <v>4.38048E-3</v>
      </c>
      <c r="E655" s="9">
        <v>4.7313199999999998E-3</v>
      </c>
      <c r="H655" s="11">
        <f t="shared" si="263"/>
        <v>2.0203933432947196</v>
      </c>
      <c r="L655" s="31">
        <f t="shared" si="259"/>
        <v>1840.4583333336318</v>
      </c>
      <c r="M655" s="30">
        <f t="shared" si="261"/>
        <v>2.0203933432947196</v>
      </c>
      <c r="P655" s="47">
        <f t="shared" si="264"/>
        <v>1937.7011802342186</v>
      </c>
      <c r="Q655" s="47">
        <f t="shared" si="265"/>
        <v>1937.8190528872717</v>
      </c>
      <c r="R655" s="47">
        <f t="shared" si="260"/>
        <v>14.463333333333333</v>
      </c>
      <c r="S655" s="47">
        <f t="shared" si="266"/>
        <v>14.090185185185184</v>
      </c>
      <c r="T655" s="89">
        <f t="shared" si="267"/>
        <v>2.6482842009804664</v>
      </c>
      <c r="U655" s="48"/>
      <c r="V655" s="33"/>
      <c r="W655" s="33"/>
      <c r="X655" s="35">
        <f t="shared" si="256"/>
        <v>1</v>
      </c>
      <c r="Y655" s="61" t="str">
        <f t="shared" si="257"/>
        <v xml:space="preserve"> </v>
      </c>
      <c r="Z655" s="61">
        <f t="shared" si="258"/>
        <v>15.296817892649074</v>
      </c>
      <c r="AA655" s="68"/>
      <c r="AB655" s="61">
        <f t="shared" si="268"/>
        <v>-0.5976321526278604</v>
      </c>
      <c r="AC655" s="61">
        <f t="shared" si="269"/>
        <v>-0.432</v>
      </c>
      <c r="AD655" s="61"/>
      <c r="AE655" s="84"/>
      <c r="AF655" s="61"/>
      <c r="AG655" s="44"/>
    </row>
    <row r="656" spans="1:33" ht="14.1" customHeight="1">
      <c r="A656" s="7">
        <v>184007</v>
      </c>
      <c r="B656" s="8">
        <f t="shared" si="262"/>
        <v>1840.5416666669651</v>
      </c>
      <c r="C656" s="9">
        <v>7.2051900000000002E-3</v>
      </c>
      <c r="D656" s="9">
        <v>2.1446099999999999E-3</v>
      </c>
      <c r="E656" s="9">
        <v>5.0605900000000002E-3</v>
      </c>
      <c r="H656" s="11">
        <f t="shared" si="263"/>
        <v>2.0247262990626829</v>
      </c>
      <c r="L656" s="31">
        <f t="shared" si="259"/>
        <v>1840.5416666669651</v>
      </c>
      <c r="M656" s="30">
        <f t="shared" si="261"/>
        <v>2.0247262990626829</v>
      </c>
      <c r="P656" s="47">
        <f t="shared" si="264"/>
        <v>1937.9369255403246</v>
      </c>
      <c r="Q656" s="47">
        <f t="shared" si="265"/>
        <v>1938.0547981933778</v>
      </c>
      <c r="R656" s="47">
        <f t="shared" si="260"/>
        <v>11.176666666666668</v>
      </c>
      <c r="S656" s="47">
        <f t="shared" si="266"/>
        <v>13.658333333333335</v>
      </c>
      <c r="T656" s="89">
        <f t="shared" si="267"/>
        <v>-18.169615619280055</v>
      </c>
      <c r="U656" s="48"/>
      <c r="V656" s="33"/>
      <c r="W656" s="33"/>
      <c r="X656" s="35">
        <f t="shared" si="256"/>
        <v>2</v>
      </c>
      <c r="Y656" s="61" t="str">
        <f t="shared" si="257"/>
        <v xml:space="preserve"> </v>
      </c>
      <c r="Z656" s="61">
        <f t="shared" si="258"/>
        <v>15.296817892649074</v>
      </c>
      <c r="AA656" s="68"/>
      <c r="AB656" s="61">
        <f t="shared" si="268"/>
        <v>-0.97318088284556059</v>
      </c>
      <c r="AC656" s="61">
        <f t="shared" si="269"/>
        <v>-0.432</v>
      </c>
      <c r="AD656" s="61"/>
      <c r="AE656" s="84"/>
      <c r="AF656" s="61"/>
      <c r="AG656" s="44"/>
    </row>
    <row r="657" spans="1:33" ht="14.1" customHeight="1">
      <c r="A657" s="7">
        <v>184008</v>
      </c>
      <c r="B657" s="8">
        <f t="shared" si="262"/>
        <v>1840.6250000002983</v>
      </c>
      <c r="C657" s="9">
        <v>-1.3196630000000001E-2</v>
      </c>
      <c r="D657" s="9">
        <v>-1.656262E-2</v>
      </c>
      <c r="E657" s="9">
        <v>3.3660000000000001E-3</v>
      </c>
      <c r="H657" s="11">
        <f t="shared" si="263"/>
        <v>1.9911915267673013</v>
      </c>
      <c r="L657" s="31">
        <f t="shared" si="259"/>
        <v>1840.6250000002983</v>
      </c>
      <c r="M657" s="30">
        <f t="shared" si="261"/>
        <v>1.9911915267673013</v>
      </c>
      <c r="P657" s="47">
        <f t="shared" si="264"/>
        <v>1938.1726708464307</v>
      </c>
      <c r="Q657" s="47">
        <f t="shared" si="265"/>
        <v>1938.2905434994839</v>
      </c>
      <c r="R657" s="47">
        <f t="shared" si="260"/>
        <v>10.413333333333334</v>
      </c>
      <c r="S657" s="47">
        <f t="shared" si="266"/>
        <v>13.085370370370372</v>
      </c>
      <c r="T657" s="89">
        <f t="shared" si="267"/>
        <v>-20.420033681946194</v>
      </c>
      <c r="U657" s="48"/>
      <c r="V657" s="33"/>
      <c r="W657" s="33"/>
      <c r="X657" s="35">
        <f t="shared" si="256"/>
        <v>3</v>
      </c>
      <c r="Y657" s="61" t="str">
        <f t="shared" si="257"/>
        <v xml:space="preserve"> </v>
      </c>
      <c r="Z657" s="61">
        <f t="shared" si="258"/>
        <v>11.65791467125452</v>
      </c>
      <c r="AA657" s="68"/>
      <c r="AB657" s="61">
        <f t="shared" si="268"/>
        <v>-0.89336746227907404</v>
      </c>
      <c r="AC657" s="61">
        <f t="shared" si="269"/>
        <v>-0.432</v>
      </c>
      <c r="AD657" s="61"/>
      <c r="AE657" s="84"/>
      <c r="AF657" s="61"/>
      <c r="AG657" s="44"/>
    </row>
    <row r="658" spans="1:33" ht="14.1" customHeight="1">
      <c r="A658" s="7">
        <v>184009</v>
      </c>
      <c r="B658" s="8">
        <f t="shared" si="262"/>
        <v>1840.7083333336316</v>
      </c>
      <c r="C658" s="9">
        <v>3.2711700000000003E-2</v>
      </c>
      <c r="D658" s="9">
        <v>2.8703050000000001E-2</v>
      </c>
      <c r="E658" s="9">
        <v>4.0086599999999998E-3</v>
      </c>
      <c r="H658" s="11">
        <f t="shared" si="263"/>
        <v>2.0483447967196793</v>
      </c>
      <c r="L658" s="31">
        <f t="shared" si="259"/>
        <v>1840.7083333336316</v>
      </c>
      <c r="M658" s="30">
        <f t="shared" si="261"/>
        <v>2.0483447967196793</v>
      </c>
      <c r="P658" s="47">
        <f t="shared" si="264"/>
        <v>1938.4084161525368</v>
      </c>
      <c r="Q658" s="47">
        <f t="shared" si="265"/>
        <v>1938.52628880559</v>
      </c>
      <c r="R658" s="47">
        <f t="shared" si="260"/>
        <v>10.81</v>
      </c>
      <c r="S658" s="47">
        <f t="shared" si="266"/>
        <v>12.423888888888889</v>
      </c>
      <c r="T658" s="89">
        <f t="shared" si="267"/>
        <v>-12.990207038411661</v>
      </c>
      <c r="U658" s="48"/>
      <c r="V658" s="33"/>
      <c r="W658" s="33"/>
      <c r="X658" s="35">
        <f t="shared" si="256"/>
        <v>4</v>
      </c>
      <c r="Y658" s="61" t="str">
        <f t="shared" si="257"/>
        <v xml:space="preserve"> </v>
      </c>
      <c r="Z658" s="61">
        <f t="shared" si="258"/>
        <v>9.4617563739376678</v>
      </c>
      <c r="AA658" s="68"/>
      <c r="AB658" s="61">
        <f t="shared" si="268"/>
        <v>-0.39553747743883899</v>
      </c>
      <c r="AC658" s="61">
        <f t="shared" si="269"/>
        <v>-0.432</v>
      </c>
      <c r="AD658" s="61"/>
      <c r="AE658" s="84"/>
      <c r="AF658" s="61"/>
      <c r="AG658" s="44"/>
    </row>
    <row r="659" spans="1:33" ht="14.1" customHeight="1">
      <c r="A659" s="7">
        <v>184010</v>
      </c>
      <c r="B659" s="8">
        <f t="shared" si="262"/>
        <v>1840.7916666669648</v>
      </c>
      <c r="C659" s="9">
        <v>6.2172709999999999E-2</v>
      </c>
      <c r="D659" s="9">
        <v>5.7504399999999997E-2</v>
      </c>
      <c r="E659" s="9">
        <v>4.6683100000000002E-3</v>
      </c>
      <c r="H659" s="11">
        <f t="shared" si="263"/>
        <v>2.1661336352481664</v>
      </c>
      <c r="L659" s="31">
        <f t="shared" si="259"/>
        <v>1840.7916666669648</v>
      </c>
      <c r="M659" s="30">
        <f t="shared" si="261"/>
        <v>2.1661336352481664</v>
      </c>
      <c r="P659" s="47">
        <f t="shared" si="264"/>
        <v>1938.6441614586429</v>
      </c>
      <c r="Q659" s="47">
        <f t="shared" si="265"/>
        <v>1938.762034111696</v>
      </c>
      <c r="R659" s="47">
        <f t="shared" si="260"/>
        <v>12.373333333333335</v>
      </c>
      <c r="S659" s="47">
        <f t="shared" si="266"/>
        <v>11.968518518518518</v>
      </c>
      <c r="T659" s="89">
        <f t="shared" si="267"/>
        <v>3.3823301872195621</v>
      </c>
      <c r="U659" s="48"/>
      <c r="V659" s="33"/>
      <c r="W659" s="33"/>
      <c r="X659" s="35">
        <f t="shared" si="256"/>
        <v>5</v>
      </c>
      <c r="Y659" s="61" t="str">
        <f t="shared" si="257"/>
        <v xml:space="preserve"> </v>
      </c>
      <c r="Z659" s="61">
        <f t="shared" si="258"/>
        <v>9.4617563739376678</v>
      </c>
      <c r="AA659" s="68"/>
      <c r="AB659" s="61">
        <f t="shared" si="268"/>
        <v>0.28736888900442487</v>
      </c>
      <c r="AC659" s="61">
        <f t="shared" si="269"/>
        <v>-0.432</v>
      </c>
      <c r="AD659" s="61"/>
      <c r="AE659" s="84"/>
      <c r="AF659" s="61"/>
      <c r="AG659" s="44"/>
    </row>
    <row r="660" spans="1:33" ht="14.1" customHeight="1">
      <c r="A660" s="7">
        <v>184011</v>
      </c>
      <c r="B660" s="8">
        <f t="shared" si="262"/>
        <v>1840.8750000002981</v>
      </c>
      <c r="C660" s="9">
        <v>-7.6607200000000002E-3</v>
      </c>
      <c r="D660" s="9">
        <v>-1.071133E-2</v>
      </c>
      <c r="E660" s="9">
        <v>3.05062E-3</v>
      </c>
      <c r="H660" s="11">
        <f t="shared" si="263"/>
        <v>2.1429314630569238</v>
      </c>
      <c r="L660" s="31">
        <f t="shared" si="259"/>
        <v>1840.8750000002981</v>
      </c>
      <c r="M660" s="30">
        <f t="shared" si="261"/>
        <v>2.1429314630569238</v>
      </c>
      <c r="P660" s="47">
        <f t="shared" si="264"/>
        <v>1938.879906764749</v>
      </c>
      <c r="Q660" s="47">
        <f t="shared" si="265"/>
        <v>1938.9977794178021</v>
      </c>
      <c r="R660" s="47">
        <f t="shared" si="260"/>
        <v>12.879999999999999</v>
      </c>
      <c r="S660" s="47">
        <f t="shared" si="266"/>
        <v>11.766666666666666</v>
      </c>
      <c r="T660" s="89">
        <f t="shared" si="267"/>
        <v>9.4617563739376678</v>
      </c>
      <c r="U660" s="48"/>
      <c r="V660" s="33"/>
      <c r="W660" s="33"/>
      <c r="X660" s="35">
        <f t="shared" si="256"/>
        <v>6</v>
      </c>
      <c r="Y660" s="61">
        <f t="shared" si="257"/>
        <v>9.4617563739376678</v>
      </c>
      <c r="Z660" s="61">
        <f t="shared" si="258"/>
        <v>9.4617563739376678</v>
      </c>
      <c r="AA660" s="68"/>
      <c r="AB660" s="61">
        <f t="shared" si="268"/>
        <v>0.83581215853305713</v>
      </c>
      <c r="AC660" s="61">
        <f t="shared" si="269"/>
        <v>-0.432</v>
      </c>
      <c r="AD660" s="61"/>
      <c r="AE660" s="84"/>
      <c r="AF660" s="61"/>
      <c r="AG660" s="44"/>
    </row>
    <row r="661" spans="1:33" ht="14.1" customHeight="1">
      <c r="A661" s="7">
        <v>184012</v>
      </c>
      <c r="B661" s="8">
        <f t="shared" si="262"/>
        <v>1840.9583333336313</v>
      </c>
      <c r="C661" s="9">
        <v>-2.0811409999999999E-2</v>
      </c>
      <c r="D661" s="9">
        <v>-2.61797E-2</v>
      </c>
      <c r="E661" s="9">
        <v>5.3683000000000003E-3</v>
      </c>
      <c r="H661" s="11">
        <f t="shared" si="263"/>
        <v>2.0868301602335326</v>
      </c>
      <c r="L661" s="31">
        <f t="shared" si="259"/>
        <v>1840.9583333336313</v>
      </c>
      <c r="M661" s="30">
        <f t="shared" si="261"/>
        <v>2.0868301602335326</v>
      </c>
      <c r="P661" s="47">
        <f t="shared" si="264"/>
        <v>1939.115652070855</v>
      </c>
      <c r="Q661" s="47">
        <f t="shared" si="265"/>
        <v>1939.2335247239082</v>
      </c>
      <c r="R661" s="47">
        <f t="shared" si="260"/>
        <v>12.43</v>
      </c>
      <c r="S661" s="47">
        <f t="shared" si="266"/>
        <v>11.882962962962962</v>
      </c>
      <c r="T661" s="89">
        <f t="shared" si="267"/>
        <v>4.6035407056476796</v>
      </c>
      <c r="U661" s="48"/>
      <c r="V661" s="33"/>
      <c r="W661" s="33"/>
      <c r="X661" s="35">
        <f t="shared" si="256"/>
        <v>7</v>
      </c>
      <c r="Y661" s="61" t="str">
        <f t="shared" si="257"/>
        <v xml:space="preserve"> </v>
      </c>
      <c r="Z661" s="61">
        <f t="shared" si="258"/>
        <v>9.4617563739376678</v>
      </c>
      <c r="AA661" s="68"/>
      <c r="AB661" s="61">
        <f t="shared" si="268"/>
        <v>0.99316963006667192</v>
      </c>
      <c r="AC661" s="61">
        <f t="shared" si="269"/>
        <v>-0.432</v>
      </c>
      <c r="AD661" s="61"/>
      <c r="AE661" s="84"/>
      <c r="AF661" s="61"/>
      <c r="AG661" s="44"/>
    </row>
    <row r="662" spans="1:33" ht="14.1" customHeight="1">
      <c r="A662" s="7">
        <v>184101</v>
      </c>
      <c r="B662" s="8">
        <f t="shared" si="262"/>
        <v>1841.0416666669646</v>
      </c>
      <c r="C662" s="9">
        <v>-1.965424E-2</v>
      </c>
      <c r="D662" s="9">
        <v>-2.4350650000000001E-2</v>
      </c>
      <c r="E662" s="9">
        <v>4.6964099999999998E-3</v>
      </c>
      <c r="H662" s="11">
        <f t="shared" si="263"/>
        <v>2.0360144893922421</v>
      </c>
      <c r="L662" s="31">
        <f t="shared" si="259"/>
        <v>1841.0416666669646</v>
      </c>
      <c r="M662" s="30">
        <f t="shared" si="261"/>
        <v>2.0360144893922421</v>
      </c>
      <c r="P662" s="47">
        <f t="shared" si="264"/>
        <v>1939.3513973769611</v>
      </c>
      <c r="Q662" s="47">
        <f t="shared" si="265"/>
        <v>1939.4692700300143</v>
      </c>
      <c r="R662" s="47">
        <f t="shared" si="260"/>
        <v>11.163333333333334</v>
      </c>
      <c r="S662" s="47">
        <f t="shared" si="266"/>
        <v>11.995370370370368</v>
      </c>
      <c r="T662" s="89">
        <f t="shared" si="267"/>
        <v>-6.9363180239289672</v>
      </c>
      <c r="U662" s="48"/>
      <c r="V662" s="33"/>
      <c r="W662" s="33"/>
      <c r="X662" s="35">
        <f t="shared" si="256"/>
        <v>8</v>
      </c>
      <c r="Y662" s="61" t="str">
        <f t="shared" si="257"/>
        <v xml:space="preserve"> </v>
      </c>
      <c r="Z662" s="61">
        <f t="shared" si="258"/>
        <v>9.4617563739376678</v>
      </c>
      <c r="AA662" s="68"/>
      <c r="AB662" s="61">
        <f t="shared" si="268"/>
        <v>0.68581199384115155</v>
      </c>
      <c r="AC662" s="61">
        <f t="shared" si="269"/>
        <v>-0.432</v>
      </c>
      <c r="AD662" s="61"/>
      <c r="AE662" s="84"/>
      <c r="AF662" s="61"/>
      <c r="AG662" s="44"/>
    </row>
    <row r="663" spans="1:33" ht="14.1" customHeight="1">
      <c r="A663" s="7">
        <v>184102</v>
      </c>
      <c r="B663" s="8">
        <f t="shared" si="262"/>
        <v>1841.1250000002979</v>
      </c>
      <c r="C663" s="9">
        <v>-5.9255499999999999E-3</v>
      </c>
      <c r="D663" s="9">
        <v>-9.2339299999999996E-3</v>
      </c>
      <c r="E663" s="9">
        <v>3.3083700000000001E-3</v>
      </c>
      <c r="H663" s="11">
        <f t="shared" si="263"/>
        <v>2.0172140741182085</v>
      </c>
      <c r="L663" s="31">
        <f t="shared" si="259"/>
        <v>1841.1250000002979</v>
      </c>
      <c r="M663" s="30">
        <f t="shared" si="261"/>
        <v>2.0172140741182085</v>
      </c>
      <c r="P663" s="47">
        <f t="shared" si="264"/>
        <v>1939.5871426830672</v>
      </c>
      <c r="Q663" s="47">
        <f t="shared" si="265"/>
        <v>1939.7050153361204</v>
      </c>
      <c r="R663" s="47">
        <f t="shared" si="260"/>
        <v>12.006666666666666</v>
      </c>
      <c r="S663" s="47">
        <f t="shared" si="266"/>
        <v>11.900185185185185</v>
      </c>
      <c r="T663" s="89">
        <f t="shared" si="267"/>
        <v>0.89478844088948239</v>
      </c>
      <c r="U663" s="48"/>
      <c r="V663" s="33"/>
      <c r="W663" s="33"/>
      <c r="X663" s="35">
        <f t="shared" si="256"/>
        <v>9</v>
      </c>
      <c r="Y663" s="61" t="str">
        <f t="shared" si="257"/>
        <v xml:space="preserve"> </v>
      </c>
      <c r="Z663" s="61">
        <f t="shared" si="258"/>
        <v>9.4617563739376678</v>
      </c>
      <c r="AA663" s="68"/>
      <c r="AB663" s="61">
        <f t="shared" si="268"/>
        <v>5.7555303746095E-2</v>
      </c>
      <c r="AC663" s="61">
        <f t="shared" si="269"/>
        <v>-0.432</v>
      </c>
      <c r="AD663" s="61"/>
      <c r="AE663" s="84"/>
      <c r="AF663" s="61"/>
      <c r="AG663" s="44"/>
    </row>
    <row r="664" spans="1:33" ht="14.1" customHeight="1">
      <c r="A664" s="7">
        <v>184103</v>
      </c>
      <c r="B664" s="8">
        <f t="shared" si="262"/>
        <v>1841.2083333336311</v>
      </c>
      <c r="C664" s="9">
        <v>-7.1596199999999999E-2</v>
      </c>
      <c r="D664" s="9">
        <v>-7.6233839999999997E-2</v>
      </c>
      <c r="E664" s="9">
        <v>4.6376400000000002E-3</v>
      </c>
      <c r="H664" s="11">
        <f t="shared" si="263"/>
        <v>1.8634340991461329</v>
      </c>
      <c r="L664" s="31">
        <f t="shared" si="259"/>
        <v>1841.2083333336311</v>
      </c>
      <c r="M664" s="30">
        <f t="shared" si="261"/>
        <v>1.8634340991461329</v>
      </c>
      <c r="P664" s="47">
        <f t="shared" si="264"/>
        <v>1939.8228879891733</v>
      </c>
      <c r="Q664" s="47">
        <f t="shared" si="265"/>
        <v>1939.9407606422265</v>
      </c>
      <c r="R664" s="47">
        <f t="shared" si="260"/>
        <v>12.646666666666667</v>
      </c>
      <c r="S664" s="47">
        <f t="shared" si="266"/>
        <v>11.723148148148148</v>
      </c>
      <c r="T664" s="89">
        <f t="shared" si="267"/>
        <v>7.8777347760840444</v>
      </c>
      <c r="U664" s="48"/>
      <c r="V664" s="33"/>
      <c r="W664" s="33"/>
      <c r="X664" s="35">
        <f t="shared" si="256"/>
        <v>1</v>
      </c>
      <c r="Y664" s="61">
        <f t="shared" si="257"/>
        <v>7.8777347760840444</v>
      </c>
      <c r="Z664" s="61">
        <f t="shared" si="258"/>
        <v>7.8777347760840444</v>
      </c>
      <c r="AA664" s="68"/>
      <c r="AB664" s="61">
        <f t="shared" si="268"/>
        <v>-0.59763215262772917</v>
      </c>
      <c r="AC664" s="61">
        <f t="shared" si="269"/>
        <v>-0.432</v>
      </c>
      <c r="AD664" s="61"/>
      <c r="AE664" s="84"/>
      <c r="AF664" s="61"/>
      <c r="AG664" s="44"/>
    </row>
    <row r="665" spans="1:33" ht="14.1" customHeight="1">
      <c r="A665" s="7">
        <v>184104</v>
      </c>
      <c r="B665" s="8">
        <f t="shared" si="262"/>
        <v>1841.2916666669644</v>
      </c>
      <c r="C665" s="9">
        <v>3.5122550000000002E-2</v>
      </c>
      <c r="D665" s="9">
        <v>3.0542989999999999E-2</v>
      </c>
      <c r="E665" s="9">
        <v>4.5795699999999998E-3</v>
      </c>
      <c r="H665" s="11">
        <f t="shared" si="263"/>
        <v>1.9203489482020122</v>
      </c>
      <c r="L665" s="31">
        <f t="shared" si="259"/>
        <v>1841.2916666669644</v>
      </c>
      <c r="M665" s="30">
        <f t="shared" si="261"/>
        <v>1.9203489482020122</v>
      </c>
      <c r="P665" s="47">
        <f t="shared" si="264"/>
        <v>1940.0586332952794</v>
      </c>
      <c r="Q665" s="79">
        <f t="shared" si="265"/>
        <v>1940.1765059483325</v>
      </c>
      <c r="R665" s="47">
        <f t="shared" si="260"/>
        <v>12.223333333333334</v>
      </c>
      <c r="S665" s="47">
        <f t="shared" si="266"/>
        <v>11.439074074074076</v>
      </c>
      <c r="T665" s="89">
        <f t="shared" si="267"/>
        <v>6.8559680108788879</v>
      </c>
      <c r="U665" s="48"/>
      <c r="V665" s="33"/>
      <c r="W665" s="33"/>
      <c r="X665" s="35">
        <f t="shared" si="256"/>
        <v>2</v>
      </c>
      <c r="Y665" s="61" t="str">
        <f t="shared" si="257"/>
        <v xml:space="preserve"> </v>
      </c>
      <c r="Z665" s="61">
        <f t="shared" si="258"/>
        <v>7.8777347760840444</v>
      </c>
      <c r="AA665" s="68"/>
      <c r="AB665" s="61">
        <f t="shared" si="268"/>
        <v>-0.9731808828455164</v>
      </c>
      <c r="AC665" s="61">
        <f t="shared" si="269"/>
        <v>-0.432</v>
      </c>
      <c r="AD665" s="61"/>
      <c r="AE665" s="84"/>
      <c r="AF665" s="61"/>
      <c r="AG665" s="44"/>
    </row>
    <row r="666" spans="1:33" ht="14.1" customHeight="1">
      <c r="A666" s="7">
        <v>184105</v>
      </c>
      <c r="B666" s="8">
        <f t="shared" si="262"/>
        <v>1841.3750000002976</v>
      </c>
      <c r="C666" s="9">
        <v>4.9489489999999997E-2</v>
      </c>
      <c r="D666" s="9">
        <v>4.6078429999999997E-2</v>
      </c>
      <c r="E666" s="9">
        <v>3.41106E-3</v>
      </c>
      <c r="H666" s="11">
        <f t="shared" si="263"/>
        <v>2.0088356127873124</v>
      </c>
      <c r="L666" s="31">
        <f t="shared" si="259"/>
        <v>1841.3750000002976</v>
      </c>
      <c r="M666" s="30">
        <f t="shared" si="261"/>
        <v>2.0088356127873124</v>
      </c>
      <c r="P666" s="47">
        <f t="shared" si="264"/>
        <v>1940.2943786013855</v>
      </c>
      <c r="Q666" s="79">
        <f t="shared" si="265"/>
        <v>1940.4122512544386</v>
      </c>
      <c r="R666" s="47">
        <f t="shared" si="260"/>
        <v>11.425000000000001</v>
      </c>
      <c r="S666" s="47">
        <f t="shared" si="266"/>
        <v>11.132777777777779</v>
      </c>
      <c r="T666" s="89">
        <f t="shared" si="267"/>
        <v>2.6248814811118182</v>
      </c>
      <c r="U666" s="48"/>
      <c r="V666" s="33"/>
      <c r="W666" s="33"/>
      <c r="X666" s="35">
        <f t="shared" si="256"/>
        <v>3</v>
      </c>
      <c r="Y666" s="61" t="str">
        <f t="shared" si="257"/>
        <v xml:space="preserve"> </v>
      </c>
      <c r="Z666" s="61">
        <f t="shared" si="258"/>
        <v>7.8777347760840444</v>
      </c>
      <c r="AA666" s="68"/>
      <c r="AB666" s="61">
        <f t="shared" si="268"/>
        <v>-0.89336746227914754</v>
      </c>
      <c r="AC666" s="61">
        <f t="shared" si="269"/>
        <v>-0.432</v>
      </c>
      <c r="AD666" s="61"/>
      <c r="AE666" s="84"/>
      <c r="AF666" s="61"/>
      <c r="AG666" s="44"/>
    </row>
    <row r="667" spans="1:33" ht="14.1" customHeight="1">
      <c r="A667" s="7">
        <v>184106</v>
      </c>
      <c r="B667" s="8">
        <f t="shared" si="262"/>
        <v>1841.4583333336309</v>
      </c>
      <c r="C667" s="9">
        <v>5.1606899999999999E-3</v>
      </c>
      <c r="D667" s="9">
        <v>0</v>
      </c>
      <c r="E667" s="9">
        <v>5.1606899999999999E-3</v>
      </c>
      <c r="H667" s="11">
        <f t="shared" si="263"/>
        <v>2.0088356127873124</v>
      </c>
      <c r="L667" s="31">
        <f t="shared" si="259"/>
        <v>1841.4583333336309</v>
      </c>
      <c r="M667" s="30">
        <f t="shared" si="261"/>
        <v>2.0088356127873124</v>
      </c>
      <c r="P667" s="47">
        <f t="shared" si="264"/>
        <v>1940.5301239074915</v>
      </c>
      <c r="Q667" s="47">
        <f t="shared" si="265"/>
        <v>1940.6479965605447</v>
      </c>
      <c r="R667" s="47">
        <f t="shared" si="260"/>
        <v>9.9533333333333331</v>
      </c>
      <c r="S667" s="47">
        <f t="shared" si="266"/>
        <v>11.012037037037038</v>
      </c>
      <c r="T667" s="89">
        <f t="shared" si="267"/>
        <v>-9.6140586899857166</v>
      </c>
      <c r="U667" s="48"/>
      <c r="V667" s="33"/>
      <c r="W667" s="33"/>
      <c r="X667" s="35">
        <f t="shared" si="256"/>
        <v>4</v>
      </c>
      <c r="Y667" s="61" t="str">
        <f t="shared" si="257"/>
        <v xml:space="preserve"> </v>
      </c>
      <c r="Z667" s="61">
        <f t="shared" si="258"/>
        <v>7.8777347760840444</v>
      </c>
      <c r="AA667" s="68"/>
      <c r="AB667" s="61">
        <f t="shared" si="268"/>
        <v>-0.39553747743901541</v>
      </c>
      <c r="AC667" s="61">
        <f t="shared" si="269"/>
        <v>-0.432</v>
      </c>
      <c r="AD667" s="61"/>
      <c r="AE667" s="84"/>
      <c r="AF667" s="61"/>
      <c r="AG667" s="44"/>
    </row>
    <row r="668" spans="1:33" ht="14.1" customHeight="1">
      <c r="A668" s="7">
        <v>184107</v>
      </c>
      <c r="B668" s="8">
        <f t="shared" si="262"/>
        <v>1841.5416666669641</v>
      </c>
      <c r="C668" s="9">
        <v>1.6606530000000001E-2</v>
      </c>
      <c r="D668" s="9">
        <v>1.155635E-2</v>
      </c>
      <c r="E668" s="9">
        <v>5.0501799999999996E-3</v>
      </c>
      <c r="H668" s="11">
        <f t="shared" si="263"/>
        <v>2.0320504202211471</v>
      </c>
      <c r="L668" s="31">
        <f t="shared" si="259"/>
        <v>1841.5416666669641</v>
      </c>
      <c r="M668" s="30">
        <f t="shared" si="261"/>
        <v>2.0320504202211471</v>
      </c>
      <c r="P668" s="47">
        <f t="shared" si="264"/>
        <v>1940.7658692135976</v>
      </c>
      <c r="Q668" s="47">
        <f t="shared" si="265"/>
        <v>1940.8837418666508</v>
      </c>
      <c r="R668" s="47">
        <f t="shared" si="260"/>
        <v>10.780000000000001</v>
      </c>
      <c r="S668" s="47">
        <f t="shared" si="266"/>
        <v>10.792962962962964</v>
      </c>
      <c r="T668" s="89">
        <f t="shared" si="267"/>
        <v>-0.12010569300984208</v>
      </c>
      <c r="U668" s="48"/>
      <c r="V668" s="33"/>
      <c r="W668" s="33"/>
      <c r="X668" s="35">
        <f t="shared" si="256"/>
        <v>5</v>
      </c>
      <c r="Y668" s="61" t="str">
        <f t="shared" si="257"/>
        <v xml:space="preserve"> </v>
      </c>
      <c r="Z668" s="61">
        <f t="shared" si="258"/>
        <v>6.8559680108788879</v>
      </c>
      <c r="AA668" s="68"/>
      <c r="AB668" s="61">
        <f t="shared" si="268"/>
        <v>0.2873688890042409</v>
      </c>
      <c r="AC668" s="61">
        <f t="shared" si="269"/>
        <v>-0.432</v>
      </c>
      <c r="AD668" s="61"/>
      <c r="AE668" s="84"/>
      <c r="AF668" s="61"/>
      <c r="AG668" s="44"/>
    </row>
    <row r="669" spans="1:33" ht="14.1" customHeight="1">
      <c r="A669" s="7">
        <v>184108</v>
      </c>
      <c r="B669" s="8">
        <f t="shared" si="262"/>
        <v>1841.6250000002974</v>
      </c>
      <c r="C669" s="9">
        <v>-1.075445E-2</v>
      </c>
      <c r="D669" s="9">
        <v>-1.36144E-2</v>
      </c>
      <c r="E669" s="9">
        <v>2.85995E-3</v>
      </c>
      <c r="H669" s="11">
        <f t="shared" si="263"/>
        <v>2.0043852729800884</v>
      </c>
      <c r="L669" s="31">
        <f t="shared" si="259"/>
        <v>1841.6250000002974</v>
      </c>
      <c r="M669" s="30">
        <f t="shared" si="261"/>
        <v>2.0043852729800884</v>
      </c>
      <c r="P669" s="47">
        <f t="shared" si="264"/>
        <v>1941.0016145197037</v>
      </c>
      <c r="Q669" s="47">
        <f t="shared" si="265"/>
        <v>1941.1194871727569</v>
      </c>
      <c r="R669" s="47">
        <f t="shared" si="260"/>
        <v>10.323333333333332</v>
      </c>
      <c r="S669" s="47">
        <f t="shared" si="266"/>
        <v>10.389999999999999</v>
      </c>
      <c r="T669" s="89">
        <f t="shared" si="267"/>
        <v>-0.64164260506897053</v>
      </c>
      <c r="U669" s="48"/>
      <c r="V669" s="33"/>
      <c r="W669" s="33"/>
      <c r="X669" s="35">
        <f t="shared" si="256"/>
        <v>6</v>
      </c>
      <c r="Y669" s="61" t="str">
        <f t="shared" si="257"/>
        <v xml:space="preserve"> </v>
      </c>
      <c r="Z669" s="61">
        <f t="shared" si="258"/>
        <v>5.8854563573480512</v>
      </c>
      <c r="AA669" s="68"/>
      <c r="AB669" s="61">
        <f t="shared" si="268"/>
        <v>0.83581215853298285</v>
      </c>
      <c r="AC669" s="61">
        <f t="shared" si="269"/>
        <v>-0.432</v>
      </c>
      <c r="AD669" s="61"/>
      <c r="AE669" s="84"/>
      <c r="AF669" s="61"/>
      <c r="AG669" s="44"/>
    </row>
    <row r="670" spans="1:33" ht="14.1" customHeight="1">
      <c r="A670" s="7">
        <v>184109</v>
      </c>
      <c r="B670" s="8">
        <f t="shared" si="262"/>
        <v>1841.7083333336307</v>
      </c>
      <c r="C670" s="9">
        <v>-3.3092660000000003E-2</v>
      </c>
      <c r="D670" s="9">
        <v>-3.7370239999999999E-2</v>
      </c>
      <c r="E670" s="9">
        <v>4.2775799999999996E-3</v>
      </c>
      <c r="H670" s="11">
        <f t="shared" si="263"/>
        <v>1.9294809142763569</v>
      </c>
      <c r="L670" s="31">
        <f t="shared" si="259"/>
        <v>1841.7083333336307</v>
      </c>
      <c r="M670" s="30">
        <f t="shared" si="261"/>
        <v>1.9294809142763569</v>
      </c>
      <c r="P670" s="47">
        <f t="shared" si="264"/>
        <v>1941.2373598258098</v>
      </c>
      <c r="Q670" s="47">
        <f t="shared" si="265"/>
        <v>1941.3552324788629</v>
      </c>
      <c r="R670" s="47">
        <f t="shared" si="260"/>
        <v>9.6733333333333338</v>
      </c>
      <c r="S670" s="47">
        <f t="shared" si="266"/>
        <v>9.9455555555555542</v>
      </c>
      <c r="T670" s="89">
        <f t="shared" si="267"/>
        <v>-2.7371243436487336</v>
      </c>
      <c r="U670" s="48"/>
      <c r="V670" s="33"/>
      <c r="W670" s="33"/>
      <c r="X670" s="35">
        <f t="shared" si="256"/>
        <v>7</v>
      </c>
      <c r="Y670" s="61" t="str">
        <f t="shared" si="257"/>
        <v xml:space="preserve"> </v>
      </c>
      <c r="Z670" s="61">
        <f t="shared" si="258"/>
        <v>5.8854563573480512</v>
      </c>
      <c r="AA670" s="68"/>
      <c r="AB670" s="61">
        <f t="shared" si="268"/>
        <v>0.99316963006669101</v>
      </c>
      <c r="AC670" s="61">
        <f t="shared" si="269"/>
        <v>-0.432</v>
      </c>
      <c r="AD670" s="61"/>
      <c r="AE670" s="84"/>
      <c r="AF670" s="61"/>
      <c r="AG670" s="44"/>
    </row>
    <row r="671" spans="1:33" ht="14.1" customHeight="1">
      <c r="A671" s="7">
        <v>184110</v>
      </c>
      <c r="B671" s="8">
        <f t="shared" si="262"/>
        <v>1841.7916666669639</v>
      </c>
      <c r="C671" s="9">
        <v>-1.88305E-2</v>
      </c>
      <c r="D671" s="9">
        <v>-2.4083549999999999E-2</v>
      </c>
      <c r="E671" s="9">
        <v>5.2530500000000004E-3</v>
      </c>
      <c r="H671" s="11">
        <f t="shared" si="263"/>
        <v>1.8830121642033366</v>
      </c>
      <c r="L671" s="31">
        <f t="shared" si="259"/>
        <v>1841.7916666669639</v>
      </c>
      <c r="M671" s="30">
        <f t="shared" si="261"/>
        <v>1.8830121642033366</v>
      </c>
      <c r="P671" s="47">
        <f t="shared" si="264"/>
        <v>1941.4731051319159</v>
      </c>
      <c r="Q671" s="47">
        <f t="shared" si="265"/>
        <v>1941.590977784969</v>
      </c>
      <c r="R671" s="47">
        <f t="shared" si="260"/>
        <v>10.076666666666666</v>
      </c>
      <c r="S671" s="47">
        <f t="shared" si="266"/>
        <v>9.5983333333333327</v>
      </c>
      <c r="T671" s="89">
        <f t="shared" si="267"/>
        <v>4.9835040805695563</v>
      </c>
      <c r="U671" s="48"/>
      <c r="V671" s="33"/>
      <c r="W671" s="33"/>
      <c r="X671" s="35">
        <f t="shared" si="256"/>
        <v>8</v>
      </c>
      <c r="Y671" s="61" t="str">
        <f t="shared" si="257"/>
        <v xml:space="preserve"> </v>
      </c>
      <c r="Z671" s="61">
        <f t="shared" si="258"/>
        <v>5.8854563573480512</v>
      </c>
      <c r="AA671" s="68"/>
      <c r="AB671" s="61">
        <f t="shared" si="268"/>
        <v>0.68581199384129143</v>
      </c>
      <c r="AC671" s="61">
        <f t="shared" si="269"/>
        <v>-0.432</v>
      </c>
      <c r="AD671" s="61"/>
      <c r="AE671" s="84"/>
      <c r="AF671" s="61"/>
      <c r="AG671" s="44"/>
    </row>
    <row r="672" spans="1:33" ht="14.1" customHeight="1">
      <c r="A672" s="7">
        <v>184111</v>
      </c>
      <c r="B672" s="8">
        <f t="shared" si="262"/>
        <v>1841.8750000002972</v>
      </c>
      <c r="C672" s="9">
        <v>1.6227829999999999E-2</v>
      </c>
      <c r="D672" s="9">
        <v>1.32415E-2</v>
      </c>
      <c r="E672" s="9">
        <v>2.9863300000000001E-3</v>
      </c>
      <c r="H672" s="11">
        <f t="shared" si="263"/>
        <v>1.9079460697756352</v>
      </c>
      <c r="L672" s="31">
        <f t="shared" si="259"/>
        <v>1841.8750000002972</v>
      </c>
      <c r="M672" s="30">
        <f t="shared" si="261"/>
        <v>1.9079460697756352</v>
      </c>
      <c r="P672" s="47">
        <f t="shared" si="264"/>
        <v>1941.708850438022</v>
      </c>
      <c r="Q672" s="47">
        <f t="shared" si="265"/>
        <v>1941.8267230910751</v>
      </c>
      <c r="R672" s="47">
        <f t="shared" si="260"/>
        <v>10.035</v>
      </c>
      <c r="S672" s="47">
        <f t="shared" si="266"/>
        <v>9.4772222222222204</v>
      </c>
      <c r="T672" s="89">
        <f t="shared" si="267"/>
        <v>5.8854563573480512</v>
      </c>
      <c r="U672" s="48"/>
      <c r="V672" s="33"/>
      <c r="W672" s="33"/>
      <c r="X672" s="35">
        <f t="shared" si="256"/>
        <v>9</v>
      </c>
      <c r="Y672" s="61">
        <f t="shared" si="257"/>
        <v>5.8854563573480512</v>
      </c>
      <c r="Z672" s="61">
        <f t="shared" si="258"/>
        <v>5.8854563573480512</v>
      </c>
      <c r="AA672" s="68"/>
      <c r="AB672" s="61">
        <f t="shared" si="268"/>
        <v>5.7555303746258397E-2</v>
      </c>
      <c r="AC672" s="61">
        <f t="shared" si="269"/>
        <v>-0.432</v>
      </c>
      <c r="AD672" s="61"/>
      <c r="AE672" s="84"/>
      <c r="AF672" s="61"/>
      <c r="AG672" s="44"/>
    </row>
    <row r="673" spans="1:33" ht="14.1" customHeight="1">
      <c r="A673" s="7">
        <v>184112</v>
      </c>
      <c r="B673" s="8">
        <f t="shared" si="262"/>
        <v>1841.9583333336304</v>
      </c>
      <c r="C673" s="9">
        <v>-4.2925320000000003E-2</v>
      </c>
      <c r="D673" s="9">
        <v>-4.8681540000000002E-2</v>
      </c>
      <c r="E673" s="9">
        <v>5.7562200000000003E-3</v>
      </c>
      <c r="H673" s="11">
        <f t="shared" si="263"/>
        <v>1.8150643168620098</v>
      </c>
      <c r="L673" s="31">
        <f t="shared" si="259"/>
        <v>1841.9583333336304</v>
      </c>
      <c r="M673" s="30">
        <f t="shared" si="261"/>
        <v>1.8150643168620098</v>
      </c>
      <c r="P673" s="47">
        <f t="shared" si="264"/>
        <v>1941.944595744128</v>
      </c>
      <c r="Q673" s="47">
        <f t="shared" si="265"/>
        <v>1942.0624683971812</v>
      </c>
      <c r="R673" s="47">
        <f t="shared" si="260"/>
        <v>9.02</v>
      </c>
      <c r="S673" s="47">
        <f t="shared" si="266"/>
        <v>9.3344444444444434</v>
      </c>
      <c r="T673" s="89">
        <f t="shared" si="267"/>
        <v>-3.3686465896916928</v>
      </c>
      <c r="U673" s="48"/>
      <c r="V673" s="33"/>
      <c r="W673" s="33"/>
      <c r="X673" s="35">
        <f t="shared" si="256"/>
        <v>1</v>
      </c>
      <c r="Y673" s="61" t="str">
        <f t="shared" si="257"/>
        <v xml:space="preserve"> </v>
      </c>
      <c r="Z673" s="61">
        <f t="shared" si="258"/>
        <v>5.8854563573480512</v>
      </c>
      <c r="AA673" s="68"/>
      <c r="AB673" s="61">
        <f t="shared" si="268"/>
        <v>-0.59763215262757519</v>
      </c>
      <c r="AC673" s="61">
        <f t="shared" si="269"/>
        <v>-0.432</v>
      </c>
      <c r="AD673" s="61"/>
      <c r="AE673" s="84"/>
      <c r="AF673" s="61"/>
      <c r="AG673" s="44"/>
    </row>
    <row r="674" spans="1:33" ht="14.1" customHeight="1">
      <c r="A674" s="7">
        <v>184201</v>
      </c>
      <c r="B674" s="8">
        <f t="shared" si="262"/>
        <v>1842.0416666669637</v>
      </c>
      <c r="C674" s="9">
        <v>-0.13843220000000001</v>
      </c>
      <c r="D674" s="9">
        <v>-0.14399385000000001</v>
      </c>
      <c r="E674" s="9">
        <v>5.5616499999999996E-3</v>
      </c>
      <c r="H674" s="11">
        <f t="shared" si="263"/>
        <v>1.553706217879429</v>
      </c>
      <c r="L674" s="31">
        <f t="shared" si="259"/>
        <v>1842.0416666669637</v>
      </c>
      <c r="M674" s="30">
        <f t="shared" si="261"/>
        <v>1.553706217879429</v>
      </c>
      <c r="P674" s="47">
        <f t="shared" si="264"/>
        <v>1942.1803410502341</v>
      </c>
      <c r="Q674" s="47">
        <f t="shared" si="265"/>
        <v>1942.2982137032873</v>
      </c>
      <c r="R674" s="47">
        <f t="shared" si="260"/>
        <v>8.2233333333333327</v>
      </c>
      <c r="S674" s="47">
        <f t="shared" si="266"/>
        <v>9.3670370370370382</v>
      </c>
      <c r="T674" s="89">
        <f t="shared" si="267"/>
        <v>-12.209877031355044</v>
      </c>
      <c r="U674" s="48"/>
      <c r="V674" s="33"/>
      <c r="W674" s="33"/>
      <c r="X674" s="35">
        <f t="shared" ref="X674:X737" si="270">IF(X673=9, 1, X673+1)</f>
        <v>2</v>
      </c>
      <c r="Y674" s="61" t="str">
        <f t="shared" ref="Y674:Y737" si="271">IF(T674=Z674, T674," ")</f>
        <v xml:space="preserve"> </v>
      </c>
      <c r="Z674" s="61">
        <f t="shared" ref="Z674:Z737" si="272">MAX(T671:T677)</f>
        <v>5.8854563573480512</v>
      </c>
      <c r="AA674" s="68"/>
      <c r="AB674" s="61">
        <f t="shared" si="268"/>
        <v>-0.97318088284547222</v>
      </c>
      <c r="AC674" s="61">
        <f t="shared" si="269"/>
        <v>-0.432</v>
      </c>
      <c r="AD674" s="61"/>
      <c r="AE674" s="84"/>
      <c r="AF674" s="61"/>
      <c r="AG674" s="44"/>
    </row>
    <row r="675" spans="1:33" ht="14.1" customHeight="1">
      <c r="A675" s="7">
        <v>184202</v>
      </c>
      <c r="B675" s="8">
        <f t="shared" si="262"/>
        <v>1842.125000000297</v>
      </c>
      <c r="C675" s="9">
        <v>-2.1583519999999998E-2</v>
      </c>
      <c r="D675" s="9">
        <v>-2.481618E-2</v>
      </c>
      <c r="E675" s="9">
        <v>3.2326500000000001E-3</v>
      </c>
      <c r="H675" s="11">
        <f t="shared" si="263"/>
        <v>1.5151491647094137</v>
      </c>
      <c r="L675" s="31">
        <f t="shared" si="259"/>
        <v>1842.125000000297</v>
      </c>
      <c r="M675" s="30">
        <f t="shared" si="261"/>
        <v>1.5151491647094137</v>
      </c>
      <c r="P675" s="47">
        <f t="shared" si="264"/>
        <v>1942.4160863563402</v>
      </c>
      <c r="Q675" s="47">
        <f t="shared" si="265"/>
        <v>1942.5339590093934</v>
      </c>
      <c r="R675" s="47">
        <f t="shared" si="260"/>
        <v>8.3000000000000007</v>
      </c>
      <c r="S675" s="47">
        <f t="shared" si="266"/>
        <v>9.6044444444444448</v>
      </c>
      <c r="T675" s="89">
        <f t="shared" si="267"/>
        <v>-13.581675150393336</v>
      </c>
      <c r="U675" s="48"/>
      <c r="V675" s="33"/>
      <c r="W675" s="33"/>
      <c r="X675" s="35">
        <f t="shared" si="270"/>
        <v>3</v>
      </c>
      <c r="Y675" s="61" t="str">
        <f t="shared" si="271"/>
        <v xml:space="preserve"> </v>
      </c>
      <c r="Z675" s="61">
        <f t="shared" si="272"/>
        <v>5.8854563573480512</v>
      </c>
      <c r="AA675" s="68"/>
      <c r="AB675" s="61">
        <f t="shared" si="268"/>
        <v>-0.89336746227922115</v>
      </c>
      <c r="AC675" s="61">
        <f t="shared" si="269"/>
        <v>-0.432</v>
      </c>
      <c r="AD675" s="61"/>
      <c r="AE675" s="84"/>
      <c r="AF675" s="61"/>
      <c r="AG675" s="44"/>
    </row>
    <row r="676" spans="1:33" ht="14.1" customHeight="1">
      <c r="A676" s="7">
        <v>184203</v>
      </c>
      <c r="B676" s="8">
        <f t="shared" si="262"/>
        <v>1842.2083333336302</v>
      </c>
      <c r="C676" s="9">
        <v>-3.8792220000000002E-2</v>
      </c>
      <c r="D676" s="9">
        <v>-4.3637259999999997E-2</v>
      </c>
      <c r="E676" s="9">
        <v>4.8450400000000001E-3</v>
      </c>
      <c r="H676" s="11">
        <f t="shared" si="263"/>
        <v>1.4490322066702062</v>
      </c>
      <c r="L676" s="31">
        <f t="shared" si="259"/>
        <v>1842.2083333336302</v>
      </c>
      <c r="M676" s="30">
        <f t="shared" si="261"/>
        <v>1.4490322066702062</v>
      </c>
      <c r="P676" s="47">
        <f t="shared" si="264"/>
        <v>1942.6518316624463</v>
      </c>
      <c r="Q676" s="47">
        <f t="shared" si="265"/>
        <v>1942.7697043154994</v>
      </c>
      <c r="R676" s="47">
        <f t="shared" si="260"/>
        <v>8.8633333333333333</v>
      </c>
      <c r="S676" s="47">
        <f t="shared" si="266"/>
        <v>9.8211111111111133</v>
      </c>
      <c r="T676" s="89">
        <f t="shared" si="267"/>
        <v>-9.7522344156579006</v>
      </c>
      <c r="U676" s="48"/>
      <c r="V676" s="33"/>
      <c r="W676" s="33"/>
      <c r="X676" s="35">
        <f t="shared" si="270"/>
        <v>4</v>
      </c>
      <c r="Y676" s="61" t="str">
        <f t="shared" si="271"/>
        <v xml:space="preserve"> </v>
      </c>
      <c r="Z676" s="61">
        <f t="shared" si="272"/>
        <v>10.057639871604573</v>
      </c>
      <c r="AA676" s="68"/>
      <c r="AB676" s="61">
        <f t="shared" si="268"/>
        <v>-0.39553747743916573</v>
      </c>
      <c r="AC676" s="61">
        <f t="shared" si="269"/>
        <v>-0.432</v>
      </c>
      <c r="AD676" s="61"/>
      <c r="AE676" s="84"/>
      <c r="AF676" s="61"/>
      <c r="AG676" s="44"/>
    </row>
    <row r="677" spans="1:33" ht="14.1" customHeight="1">
      <c r="A677" s="7">
        <v>184204</v>
      </c>
      <c r="B677" s="8">
        <f t="shared" si="262"/>
        <v>1842.2916666669635</v>
      </c>
      <c r="C677" s="9">
        <v>1.3646520000000001E-2</v>
      </c>
      <c r="D677" s="9">
        <v>8.1120299999999992E-3</v>
      </c>
      <c r="E677" s="9">
        <v>5.5344900000000004E-3</v>
      </c>
      <c r="H677" s="11">
        <f t="shared" si="263"/>
        <v>1.460786799401681</v>
      </c>
      <c r="L677" s="31">
        <f t="shared" si="259"/>
        <v>1842.2916666669635</v>
      </c>
      <c r="M677" s="30">
        <f t="shared" si="261"/>
        <v>1.460786799401681</v>
      </c>
      <c r="P677" s="47">
        <f t="shared" si="264"/>
        <v>1942.8875769685524</v>
      </c>
      <c r="Q677" s="47">
        <f t="shared" si="265"/>
        <v>1943.0054496216055</v>
      </c>
      <c r="R677" s="47">
        <f t="shared" si="260"/>
        <v>9.495000000000001</v>
      </c>
      <c r="S677" s="47">
        <f t="shared" si="266"/>
        <v>9.9909259259259269</v>
      </c>
      <c r="T677" s="89">
        <f t="shared" si="267"/>
        <v>-4.9637634149506056</v>
      </c>
      <c r="U677" s="48"/>
      <c r="V677" s="33"/>
      <c r="W677" s="33"/>
      <c r="X677" s="35">
        <f t="shared" si="270"/>
        <v>5</v>
      </c>
      <c r="Y677" s="61" t="str">
        <f t="shared" si="271"/>
        <v xml:space="preserve"> </v>
      </c>
      <c r="Z677" s="61">
        <f t="shared" si="272"/>
        <v>10.057639871604573</v>
      </c>
      <c r="AA677" s="68"/>
      <c r="AB677" s="61">
        <f t="shared" si="268"/>
        <v>0.28736888900408414</v>
      </c>
      <c r="AC677" s="61">
        <f t="shared" si="269"/>
        <v>-0.432</v>
      </c>
      <c r="AD677" s="61"/>
      <c r="AE677" s="84"/>
      <c r="AF677" s="61"/>
      <c r="AG677" s="44"/>
    </row>
    <row r="678" spans="1:33" ht="14.1" customHeight="1">
      <c r="A678" s="7">
        <v>184205</v>
      </c>
      <c r="B678" s="8">
        <f t="shared" si="262"/>
        <v>1842.3750000002967</v>
      </c>
      <c r="C678" s="9">
        <v>7.7737979999999998E-2</v>
      </c>
      <c r="D678" s="9">
        <v>7.4411759999999993E-2</v>
      </c>
      <c r="E678" s="9">
        <v>3.32622E-3</v>
      </c>
      <c r="H678" s="11">
        <f t="shared" si="263"/>
        <v>1.569486516129927</v>
      </c>
      <c r="L678" s="31">
        <f t="shared" si="259"/>
        <v>1842.3750000002967</v>
      </c>
      <c r="M678" s="30">
        <f t="shared" si="261"/>
        <v>1.569486516129927</v>
      </c>
      <c r="P678" s="47">
        <f t="shared" si="264"/>
        <v>1943.1233222746584</v>
      </c>
      <c r="Q678" s="47">
        <f t="shared" si="265"/>
        <v>1943.2411949277116</v>
      </c>
      <c r="R678" s="47">
        <f t="shared" si="260"/>
        <v>10.616666666666667</v>
      </c>
      <c r="S678" s="47">
        <f t="shared" si="266"/>
        <v>10.311666666666667</v>
      </c>
      <c r="T678" s="89">
        <f t="shared" si="267"/>
        <v>2.9578147729109494</v>
      </c>
      <c r="U678" s="48"/>
      <c r="V678" s="33"/>
      <c r="W678" s="33"/>
      <c r="X678" s="35">
        <f t="shared" si="270"/>
        <v>6</v>
      </c>
      <c r="Y678" s="61" t="str">
        <f t="shared" si="271"/>
        <v xml:space="preserve"> </v>
      </c>
      <c r="Z678" s="61">
        <f t="shared" si="272"/>
        <v>10.057639871604573</v>
      </c>
      <c r="AA678" s="68"/>
      <c r="AB678" s="61">
        <f t="shared" si="268"/>
        <v>0.83581215853287738</v>
      </c>
      <c r="AC678" s="61">
        <f t="shared" si="269"/>
        <v>-0.432</v>
      </c>
      <c r="AD678" s="61"/>
      <c r="AE678" s="84"/>
      <c r="AF678" s="61"/>
      <c r="AG678" s="44"/>
    </row>
    <row r="679" spans="1:33" ht="14.1" customHeight="1">
      <c r="A679" s="7">
        <v>184206</v>
      </c>
      <c r="B679" s="8">
        <f t="shared" si="262"/>
        <v>1842.45833333363</v>
      </c>
      <c r="C679" s="9">
        <v>4.3943709999999997E-2</v>
      </c>
      <c r="D679" s="9">
        <v>3.9291100000000002E-2</v>
      </c>
      <c r="E679" s="9">
        <v>4.6526099999999997E-3</v>
      </c>
      <c r="H679" s="11">
        <f t="shared" si="263"/>
        <v>1.6311533677838395</v>
      </c>
      <c r="L679" s="31">
        <f t="shared" si="259"/>
        <v>1842.45833333363</v>
      </c>
      <c r="M679" s="30">
        <f t="shared" si="261"/>
        <v>1.6311533677838395</v>
      </c>
      <c r="P679" s="47">
        <f t="shared" si="264"/>
        <v>1943.3590675807645</v>
      </c>
      <c r="Q679" s="47">
        <f t="shared" si="265"/>
        <v>1943.4769402338177</v>
      </c>
      <c r="R679" s="47">
        <f t="shared" si="260"/>
        <v>11.81</v>
      </c>
      <c r="S679" s="47">
        <f t="shared" si="266"/>
        <v>10.730740740740742</v>
      </c>
      <c r="T679" s="89">
        <f t="shared" si="267"/>
        <v>10.057639871604573</v>
      </c>
      <c r="U679" s="48"/>
      <c r="V679" s="33"/>
      <c r="W679" s="33"/>
      <c r="X679" s="35">
        <f t="shared" si="270"/>
        <v>7</v>
      </c>
      <c r="Y679" s="61">
        <f t="shared" si="271"/>
        <v>10.057639871604573</v>
      </c>
      <c r="Z679" s="61">
        <f t="shared" si="272"/>
        <v>10.057639871604573</v>
      </c>
      <c r="AA679" s="68"/>
      <c r="AB679" s="61">
        <f t="shared" si="268"/>
        <v>0.99316963006671011</v>
      </c>
      <c r="AC679" s="61">
        <f t="shared" si="269"/>
        <v>-0.432</v>
      </c>
      <c r="AD679" s="61"/>
      <c r="AE679" s="84"/>
      <c r="AF679" s="61"/>
      <c r="AG679" s="44"/>
    </row>
    <row r="680" spans="1:33" ht="14.1" customHeight="1">
      <c r="A680" s="7">
        <v>184207</v>
      </c>
      <c r="B680" s="8">
        <f t="shared" si="262"/>
        <v>1842.5416666669632</v>
      </c>
      <c r="C680" s="9">
        <v>-3.4924049999999998E-2</v>
      </c>
      <c r="D680" s="9">
        <v>-4.0246810000000001E-2</v>
      </c>
      <c r="E680" s="9">
        <v>5.3227700000000001E-3</v>
      </c>
      <c r="H680" s="11">
        <f t="shared" si="263"/>
        <v>1.5655046481097832</v>
      </c>
      <c r="L680" s="31">
        <f t="shared" si="259"/>
        <v>1842.5416666669632</v>
      </c>
      <c r="M680" s="30">
        <f t="shared" si="261"/>
        <v>1.5655046481097832</v>
      </c>
      <c r="P680" s="47">
        <f t="shared" si="264"/>
        <v>1943.5948128868706</v>
      </c>
      <c r="Q680" s="47">
        <f t="shared" si="265"/>
        <v>1943.7126855399238</v>
      </c>
      <c r="R680" s="47">
        <f t="shared" si="260"/>
        <v>12.026666666666666</v>
      </c>
      <c r="S680" s="47">
        <f t="shared" si="266"/>
        <v>11.233703703703704</v>
      </c>
      <c r="T680" s="89">
        <f t="shared" si="267"/>
        <v>7.0587847416834215</v>
      </c>
      <c r="U680" s="48"/>
      <c r="V680" s="33"/>
      <c r="W680" s="33"/>
      <c r="X680" s="35">
        <f t="shared" si="270"/>
        <v>8</v>
      </c>
      <c r="Y680" s="61" t="str">
        <f t="shared" si="271"/>
        <v xml:space="preserve"> </v>
      </c>
      <c r="Z680" s="61">
        <f t="shared" si="272"/>
        <v>10.057639871604573</v>
      </c>
      <c r="AA680" s="68"/>
      <c r="AB680" s="61">
        <f t="shared" si="268"/>
        <v>0.68581199384143121</v>
      </c>
      <c r="AC680" s="61">
        <f t="shared" si="269"/>
        <v>-0.432</v>
      </c>
      <c r="AD680" s="61"/>
      <c r="AE680" s="84"/>
      <c r="AF680" s="61"/>
      <c r="AG680" s="44"/>
    </row>
    <row r="681" spans="1:33" ht="14.1" customHeight="1">
      <c r="A681" s="7">
        <v>184208</v>
      </c>
      <c r="B681" s="8">
        <f t="shared" si="262"/>
        <v>1842.6250000002965</v>
      </c>
      <c r="C681" s="9">
        <v>-2.6876879999999999E-2</v>
      </c>
      <c r="D681" s="9">
        <v>-2.978198E-2</v>
      </c>
      <c r="E681" s="9">
        <v>2.9050999999999999E-3</v>
      </c>
      <c r="H681" s="11">
        <f t="shared" si="263"/>
        <v>1.5188808199898707</v>
      </c>
      <c r="L681" s="31">
        <f t="shared" si="259"/>
        <v>1842.6250000002965</v>
      </c>
      <c r="M681" s="30">
        <f t="shared" si="261"/>
        <v>1.5188808199898707</v>
      </c>
      <c r="P681" s="47">
        <f t="shared" si="264"/>
        <v>1943.8305581929767</v>
      </c>
      <c r="Q681" s="47">
        <f t="shared" si="265"/>
        <v>1943.9484308460299</v>
      </c>
      <c r="R681" s="47">
        <f t="shared" si="260"/>
        <v>11.563333333333333</v>
      </c>
      <c r="S681" s="47">
        <f t="shared" si="266"/>
        <v>11.668518518518518</v>
      </c>
      <c r="T681" s="89">
        <f t="shared" si="267"/>
        <v>-0.90144421520393925</v>
      </c>
      <c r="U681" s="48"/>
      <c r="V681" s="33"/>
      <c r="W681" s="33"/>
      <c r="X681" s="35">
        <f t="shared" si="270"/>
        <v>9</v>
      </c>
      <c r="Y681" s="61" t="str">
        <f t="shared" si="271"/>
        <v xml:space="preserve"> </v>
      </c>
      <c r="Z681" s="61">
        <f t="shared" si="272"/>
        <v>10.057639871604573</v>
      </c>
      <c r="AA681" s="68"/>
      <c r="AB681" s="61">
        <f t="shared" si="268"/>
        <v>5.7555303746450175E-2</v>
      </c>
      <c r="AC681" s="61">
        <f t="shared" si="269"/>
        <v>-0.432</v>
      </c>
      <c r="AD681" s="61"/>
      <c r="AE681" s="84"/>
      <c r="AF681" s="61"/>
      <c r="AG681" s="44"/>
    </row>
    <row r="682" spans="1:33" ht="14.1" customHeight="1">
      <c r="A682" s="7">
        <v>184209</v>
      </c>
      <c r="B682" s="8">
        <f t="shared" si="262"/>
        <v>1842.7083333336298</v>
      </c>
      <c r="C682" s="9">
        <v>2.897976E-2</v>
      </c>
      <c r="D682" s="9">
        <v>2.5210079999999999E-2</v>
      </c>
      <c r="E682" s="9">
        <v>3.7696700000000001E-3</v>
      </c>
      <c r="H682" s="11">
        <f t="shared" si="263"/>
        <v>1.557171926972281</v>
      </c>
      <c r="L682" s="31">
        <f t="shared" si="259"/>
        <v>1842.7083333336298</v>
      </c>
      <c r="M682" s="30">
        <f t="shared" si="261"/>
        <v>1.557171926972281</v>
      </c>
      <c r="P682" s="47">
        <f t="shared" si="264"/>
        <v>1944.0663034990828</v>
      </c>
      <c r="Q682" s="47">
        <f t="shared" si="265"/>
        <v>1944.1841761521359</v>
      </c>
      <c r="R682" s="47">
        <f t="shared" si="260"/>
        <v>11.906666666666666</v>
      </c>
      <c r="S682" s="47">
        <f t="shared" si="266"/>
        <v>12.114629629629631</v>
      </c>
      <c r="T682" s="89">
        <f t="shared" si="267"/>
        <v>-1.7166266680933795</v>
      </c>
      <c r="U682" s="48"/>
      <c r="V682" s="33"/>
      <c r="W682" s="33"/>
      <c r="X682" s="35">
        <f t="shared" si="270"/>
        <v>1</v>
      </c>
      <c r="Y682" s="61" t="str">
        <f t="shared" si="271"/>
        <v xml:space="preserve"> </v>
      </c>
      <c r="Z682" s="61">
        <f t="shared" si="272"/>
        <v>10.057639871604573</v>
      </c>
      <c r="AA682" s="68"/>
      <c r="AB682" s="61">
        <f t="shared" si="268"/>
        <v>-0.59763215262746672</v>
      </c>
      <c r="AC682" s="61">
        <f t="shared" si="269"/>
        <v>-0.432</v>
      </c>
      <c r="AD682" s="61"/>
      <c r="AE682" s="84"/>
      <c r="AF682" s="61"/>
      <c r="AG682" s="44"/>
    </row>
    <row r="683" spans="1:33" ht="14.1" customHeight="1">
      <c r="A683" s="7">
        <v>184210</v>
      </c>
      <c r="B683" s="8">
        <f t="shared" si="262"/>
        <v>1842.791666666963</v>
      </c>
      <c r="C683" s="9">
        <v>-1.375264E-2</v>
      </c>
      <c r="D683" s="9">
        <v>-1.894419E-2</v>
      </c>
      <c r="E683" s="9">
        <v>5.1915499999999996E-3</v>
      </c>
      <c r="H683" s="11">
        <f t="shared" si="263"/>
        <v>1.5276725661250521</v>
      </c>
      <c r="L683" s="31">
        <f t="shared" si="259"/>
        <v>1842.791666666963</v>
      </c>
      <c r="M683" s="30">
        <f t="shared" si="261"/>
        <v>1.5276725661250521</v>
      </c>
      <c r="P683" s="47">
        <f t="shared" si="264"/>
        <v>1944.3020488051889</v>
      </c>
      <c r="Q683" s="47">
        <f t="shared" si="265"/>
        <v>1944.419921458242</v>
      </c>
      <c r="R683" s="47">
        <f t="shared" si="260"/>
        <v>11.995000000000001</v>
      </c>
      <c r="S683" s="47">
        <f t="shared" si="266"/>
        <v>12.528703703703705</v>
      </c>
      <c r="T683" s="89">
        <f t="shared" si="267"/>
        <v>-4.2598477570024436</v>
      </c>
      <c r="U683" s="48"/>
      <c r="V683" s="33"/>
      <c r="W683" s="33"/>
      <c r="X683" s="35">
        <f t="shared" si="270"/>
        <v>2</v>
      </c>
      <c r="Y683" s="61" t="str">
        <f t="shared" si="271"/>
        <v xml:space="preserve"> </v>
      </c>
      <c r="Z683" s="61">
        <f t="shared" si="272"/>
        <v>7.0587847416834215</v>
      </c>
      <c r="AA683" s="68"/>
      <c r="AB683" s="61">
        <f t="shared" si="268"/>
        <v>-0.97318088284543458</v>
      </c>
      <c r="AC683" s="61">
        <f t="shared" si="269"/>
        <v>-0.432</v>
      </c>
      <c r="AD683" s="61"/>
      <c r="AE683" s="84"/>
      <c r="AF683" s="61"/>
      <c r="AG683" s="44"/>
    </row>
    <row r="684" spans="1:33" ht="14.1" customHeight="1">
      <c r="A684" s="7">
        <v>184211</v>
      </c>
      <c r="B684" s="8">
        <f t="shared" si="262"/>
        <v>1842.8750000002963</v>
      </c>
      <c r="C684" s="9">
        <v>-3.4714870000000002E-2</v>
      </c>
      <c r="D684" s="9">
        <v>-3.7815130000000002E-2</v>
      </c>
      <c r="E684" s="9">
        <v>3.1002600000000001E-3</v>
      </c>
      <c r="H684" s="11">
        <f t="shared" si="263"/>
        <v>1.4699034294395996</v>
      </c>
      <c r="L684" s="31">
        <f t="shared" si="259"/>
        <v>1842.8750000002963</v>
      </c>
      <c r="M684" s="30">
        <f t="shared" si="261"/>
        <v>1.4699034294395996</v>
      </c>
      <c r="P684" s="47">
        <f t="shared" si="264"/>
        <v>1944.5377941112949</v>
      </c>
      <c r="Q684" s="47">
        <f t="shared" si="265"/>
        <v>1944.6556667643481</v>
      </c>
      <c r="R684" s="47">
        <f t="shared" si="260"/>
        <v>12.826666666666668</v>
      </c>
      <c r="S684" s="47">
        <f t="shared" si="266"/>
        <v>12.872037037037037</v>
      </c>
      <c r="T684" s="89">
        <f t="shared" si="267"/>
        <v>-0.35247234171114084</v>
      </c>
      <c r="U684" s="48"/>
      <c r="V684" s="33"/>
      <c r="W684" s="33"/>
      <c r="X684" s="35">
        <f t="shared" si="270"/>
        <v>3</v>
      </c>
      <c r="Y684" s="61">
        <f t="shared" si="271"/>
        <v>-0.35247234171114084</v>
      </c>
      <c r="Z684" s="61">
        <f t="shared" si="272"/>
        <v>-0.35247234171114084</v>
      </c>
      <c r="AA684" s="68"/>
      <c r="AB684" s="61">
        <f t="shared" si="268"/>
        <v>-0.89336746227930741</v>
      </c>
      <c r="AC684" s="61">
        <f t="shared" si="269"/>
        <v>-0.432</v>
      </c>
      <c r="AD684" s="61"/>
      <c r="AE684" s="84"/>
      <c r="AF684" s="61"/>
      <c r="AG684" s="44"/>
    </row>
    <row r="685" spans="1:33" ht="14.1" customHeight="1">
      <c r="A685" s="7">
        <v>184212</v>
      </c>
      <c r="B685" s="8">
        <f t="shared" si="262"/>
        <v>1842.9583333336295</v>
      </c>
      <c r="C685" s="9">
        <v>5.3347000000000004E-3</v>
      </c>
      <c r="D685" s="9">
        <v>0</v>
      </c>
      <c r="E685" s="9">
        <v>5.3347000000000004E-3</v>
      </c>
      <c r="H685" s="11">
        <f t="shared" si="263"/>
        <v>1.4699034294395996</v>
      </c>
      <c r="L685" s="31">
        <f t="shared" si="259"/>
        <v>1842.9583333336295</v>
      </c>
      <c r="M685" s="30">
        <f t="shared" si="261"/>
        <v>1.4699034294395996</v>
      </c>
      <c r="P685" s="47">
        <f t="shared" si="264"/>
        <v>1944.773539417401</v>
      </c>
      <c r="Q685" s="47">
        <f t="shared" si="265"/>
        <v>1944.8914120704542</v>
      </c>
      <c r="R685" s="47">
        <f t="shared" si="260"/>
        <v>12.776666666666666</v>
      </c>
      <c r="S685" s="47">
        <f t="shared" si="266"/>
        <v>13.332407407407407</v>
      </c>
      <c r="T685" s="89">
        <f t="shared" si="267"/>
        <v>-4.1683450239600077</v>
      </c>
      <c r="U685" s="48"/>
      <c r="V685" s="33"/>
      <c r="W685" s="33"/>
      <c r="X685" s="35">
        <f t="shared" si="270"/>
        <v>4</v>
      </c>
      <c r="Y685" s="61" t="str">
        <f t="shared" si="271"/>
        <v xml:space="preserve"> </v>
      </c>
      <c r="Z685" s="61">
        <f t="shared" si="272"/>
        <v>-0.35247234171114084</v>
      </c>
      <c r="AA685" s="68"/>
      <c r="AB685" s="61">
        <f t="shared" si="268"/>
        <v>-0.39553747743931605</v>
      </c>
      <c r="AC685" s="61">
        <f t="shared" si="269"/>
        <v>-0.432</v>
      </c>
      <c r="AD685" s="61"/>
      <c r="AE685" s="84"/>
      <c r="AF685" s="61"/>
      <c r="AG685" s="44"/>
    </row>
    <row r="686" spans="1:33" ht="14.1" customHeight="1">
      <c r="A686" s="7">
        <v>184301</v>
      </c>
      <c r="B686" s="8">
        <f t="shared" si="262"/>
        <v>1843.0416666669628</v>
      </c>
      <c r="C686" s="9">
        <v>-2.10844E-2</v>
      </c>
      <c r="D686" s="9">
        <v>-2.6470589999999999E-2</v>
      </c>
      <c r="E686" s="9">
        <v>5.3861899999999999E-3</v>
      </c>
      <c r="H686" s="11">
        <f t="shared" si="263"/>
        <v>1.4309942184193101</v>
      </c>
      <c r="L686" s="31">
        <f t="shared" si="259"/>
        <v>1843.0416666669628</v>
      </c>
      <c r="M686" s="30">
        <f t="shared" si="261"/>
        <v>1.4309942184193101</v>
      </c>
      <c r="P686" s="47">
        <f t="shared" si="264"/>
        <v>1945.0092847235071</v>
      </c>
      <c r="Q686" s="47">
        <f t="shared" si="265"/>
        <v>1945.1271573765603</v>
      </c>
      <c r="R686" s="47">
        <f t="shared" si="260"/>
        <v>13.51</v>
      </c>
      <c r="S686" s="47">
        <f t="shared" si="266"/>
        <v>13.987962962962962</v>
      </c>
      <c r="T686" s="89">
        <f t="shared" si="267"/>
        <v>-3.4169590256172611</v>
      </c>
      <c r="U686" s="48"/>
      <c r="V686" s="33"/>
      <c r="W686" s="33"/>
      <c r="X686" s="35">
        <f t="shared" si="270"/>
        <v>5</v>
      </c>
      <c r="Y686" s="61" t="str">
        <f t="shared" si="271"/>
        <v xml:space="preserve"> </v>
      </c>
      <c r="Z686" s="61">
        <f t="shared" si="272"/>
        <v>2.8189910979228516</v>
      </c>
      <c r="AA686" s="68"/>
      <c r="AB686" s="61">
        <f t="shared" si="268"/>
        <v>0.28736888900390012</v>
      </c>
      <c r="AC686" s="61">
        <f t="shared" si="269"/>
        <v>-0.432</v>
      </c>
      <c r="AD686" s="61"/>
      <c r="AE686" s="84"/>
      <c r="AF686" s="61"/>
      <c r="AG686" s="44"/>
    </row>
    <row r="687" spans="1:33" ht="14.1" customHeight="1">
      <c r="A687" s="7">
        <v>184302</v>
      </c>
      <c r="B687" s="8">
        <f t="shared" si="262"/>
        <v>1843.125000000296</v>
      </c>
      <c r="C687" s="9">
        <v>4.3709339999999999E-2</v>
      </c>
      <c r="D687" s="9">
        <v>4.075235E-2</v>
      </c>
      <c r="E687" s="9">
        <v>2.9569900000000001E-3</v>
      </c>
      <c r="H687" s="11">
        <f t="shared" si="263"/>
        <v>1.4893105956563102</v>
      </c>
      <c r="L687" s="31">
        <f t="shared" si="259"/>
        <v>1843.125000000296</v>
      </c>
      <c r="M687" s="30">
        <f t="shared" si="261"/>
        <v>1.4893105956563102</v>
      </c>
      <c r="P687" s="47">
        <f t="shared" si="264"/>
        <v>1945.2450300296132</v>
      </c>
      <c r="Q687" s="47">
        <f t="shared" si="265"/>
        <v>1945.3629026826663</v>
      </c>
      <c r="R687" s="47">
        <f t="shared" si="260"/>
        <v>14.343333333333334</v>
      </c>
      <c r="S687" s="47">
        <f t="shared" si="266"/>
        <v>14.674629629629628</v>
      </c>
      <c r="T687" s="89">
        <f t="shared" si="267"/>
        <v>-2.2576126597932844</v>
      </c>
      <c r="U687" s="48"/>
      <c r="V687" s="33"/>
      <c r="W687" s="33"/>
      <c r="X687" s="35">
        <f t="shared" si="270"/>
        <v>6</v>
      </c>
      <c r="Y687" s="61" t="str">
        <f t="shared" si="271"/>
        <v xml:space="preserve"> </v>
      </c>
      <c r="Z687" s="61">
        <f t="shared" si="272"/>
        <v>9.3179078178614603</v>
      </c>
      <c r="AA687" s="68"/>
      <c r="AB687" s="61">
        <f t="shared" si="268"/>
        <v>0.83581215853277191</v>
      </c>
      <c r="AC687" s="61">
        <f t="shared" si="269"/>
        <v>-0.432</v>
      </c>
      <c r="AD687" s="61"/>
      <c r="AE687" s="84"/>
      <c r="AF687" s="61"/>
      <c r="AG687" s="44"/>
    </row>
    <row r="688" spans="1:33" ht="14.1" customHeight="1">
      <c r="A688" s="7">
        <v>184303</v>
      </c>
      <c r="B688" s="8">
        <f t="shared" si="262"/>
        <v>1843.2083333336293</v>
      </c>
      <c r="C688" s="9">
        <v>4.1902299999999996E-3</v>
      </c>
      <c r="D688" s="9">
        <v>0</v>
      </c>
      <c r="E688" s="9">
        <v>4.1902299999999996E-3</v>
      </c>
      <c r="H688" s="11">
        <f t="shared" si="263"/>
        <v>1.4893105956563102</v>
      </c>
      <c r="L688" s="31">
        <f t="shared" si="259"/>
        <v>1843.2083333336293</v>
      </c>
      <c r="M688" s="30">
        <f t="shared" si="261"/>
        <v>1.4893105956563102</v>
      </c>
      <c r="P688" s="47">
        <f t="shared" si="264"/>
        <v>1945.4807753357193</v>
      </c>
      <c r="Q688" s="47">
        <f t="shared" si="265"/>
        <v>1945.5986479887724</v>
      </c>
      <c r="R688" s="47">
        <f t="shared" si="260"/>
        <v>14.899999999999999</v>
      </c>
      <c r="S688" s="47">
        <f t="shared" si="266"/>
        <v>15.391111111111112</v>
      </c>
      <c r="T688" s="89">
        <f t="shared" si="267"/>
        <v>-3.1908749639041445</v>
      </c>
      <c r="U688" s="48"/>
      <c r="V688" s="33"/>
      <c r="W688" s="33"/>
      <c r="X688" s="35">
        <f t="shared" si="270"/>
        <v>7</v>
      </c>
      <c r="Y688" s="61" t="str">
        <f t="shared" si="271"/>
        <v xml:space="preserve"> </v>
      </c>
      <c r="Z688" s="61">
        <f t="shared" si="272"/>
        <v>11.68949980559435</v>
      </c>
      <c r="AA688" s="68"/>
      <c r="AB688" s="61">
        <f t="shared" si="268"/>
        <v>0.9931696300667292</v>
      </c>
      <c r="AC688" s="61">
        <f t="shared" si="269"/>
        <v>-0.432</v>
      </c>
      <c r="AD688" s="61"/>
      <c r="AE688" s="84"/>
      <c r="AF688" s="61"/>
      <c r="AG688" s="44"/>
    </row>
    <row r="689" spans="1:33" ht="14.1" customHeight="1">
      <c r="A689" s="7">
        <v>184304</v>
      </c>
      <c r="B689" s="8">
        <f t="shared" si="262"/>
        <v>1843.2916666669626</v>
      </c>
      <c r="C689" s="9">
        <v>9.7628000000000003E-3</v>
      </c>
      <c r="D689" s="9">
        <v>5.0215199999999998E-3</v>
      </c>
      <c r="E689" s="9">
        <v>4.7412799999999996E-3</v>
      </c>
      <c r="H689" s="11">
        <f t="shared" si="263"/>
        <v>1.4967891985986104</v>
      </c>
      <c r="L689" s="31">
        <f t="shared" si="259"/>
        <v>1843.2916666669626</v>
      </c>
      <c r="M689" s="30">
        <f t="shared" si="261"/>
        <v>1.4967891985986104</v>
      </c>
      <c r="P689" s="47">
        <f t="shared" si="264"/>
        <v>1945.7165206418254</v>
      </c>
      <c r="Q689" s="47">
        <f t="shared" si="265"/>
        <v>1945.8343932948785</v>
      </c>
      <c r="R689" s="47">
        <f t="shared" si="260"/>
        <v>16.170000000000002</v>
      </c>
      <c r="S689" s="47">
        <f t="shared" si="266"/>
        <v>15.726666666666667</v>
      </c>
      <c r="T689" s="89">
        <f t="shared" si="267"/>
        <v>2.8189910979228516</v>
      </c>
      <c r="U689" s="48"/>
      <c r="V689" s="33"/>
      <c r="W689" s="33"/>
      <c r="X689" s="35">
        <f t="shared" si="270"/>
        <v>8</v>
      </c>
      <c r="Y689" s="61" t="str">
        <f t="shared" si="271"/>
        <v xml:space="preserve"> </v>
      </c>
      <c r="Z689" s="61">
        <f t="shared" si="272"/>
        <v>13.696972464496081</v>
      </c>
      <c r="AA689" s="68"/>
      <c r="AB689" s="61">
        <f t="shared" si="268"/>
        <v>0.68581199384152969</v>
      </c>
      <c r="AC689" s="61">
        <f t="shared" si="269"/>
        <v>-0.432</v>
      </c>
      <c r="AD689" s="61"/>
      <c r="AE689" s="84"/>
      <c r="AF689" s="61"/>
      <c r="AG689" s="44"/>
    </row>
    <row r="690" spans="1:33" ht="14.1" customHeight="1">
      <c r="A690" s="7">
        <v>184305</v>
      </c>
      <c r="B690" s="8">
        <f t="shared" si="262"/>
        <v>1843.3750000002958</v>
      </c>
      <c r="C690" s="9">
        <v>0.13638439999999999</v>
      </c>
      <c r="D690" s="9">
        <v>0.13382353</v>
      </c>
      <c r="E690" s="9">
        <v>2.5608699999999998E-3</v>
      </c>
      <c r="H690" s="11">
        <f t="shared" si="263"/>
        <v>1.6970948128209475</v>
      </c>
      <c r="L690" s="31">
        <f t="shared" si="259"/>
        <v>1843.3750000002958</v>
      </c>
      <c r="M690" s="30">
        <f t="shared" si="261"/>
        <v>1.6970948128209475</v>
      </c>
      <c r="P690" s="47">
        <f t="shared" si="264"/>
        <v>1945.9522659479314</v>
      </c>
      <c r="Q690" s="47">
        <f t="shared" si="265"/>
        <v>1946.0701386009846</v>
      </c>
      <c r="R690" s="47">
        <f t="shared" si="260"/>
        <v>17.463333333333335</v>
      </c>
      <c r="S690" s="47">
        <f t="shared" si="266"/>
        <v>15.974814814814815</v>
      </c>
      <c r="T690" s="89">
        <f t="shared" si="267"/>
        <v>9.3179078178614603</v>
      </c>
      <c r="U690" s="48"/>
      <c r="V690" s="33"/>
      <c r="W690" s="33"/>
      <c r="X690" s="35">
        <f t="shared" si="270"/>
        <v>9</v>
      </c>
      <c r="Y690" s="61" t="str">
        <f t="shared" si="271"/>
        <v xml:space="preserve"> </v>
      </c>
      <c r="Z690" s="61">
        <f t="shared" si="272"/>
        <v>13.696972464496081</v>
      </c>
      <c r="AA690" s="68"/>
      <c r="AB690" s="61">
        <f t="shared" si="268"/>
        <v>5.7555303746613572E-2</v>
      </c>
      <c r="AC690" s="61">
        <f t="shared" si="269"/>
        <v>-0.432</v>
      </c>
      <c r="AD690" s="61"/>
      <c r="AE690" s="84"/>
      <c r="AF690" s="61"/>
      <c r="AG690" s="44"/>
    </row>
    <row r="691" spans="1:33" ht="14.1" customHeight="1">
      <c r="A691" s="7">
        <v>184306</v>
      </c>
      <c r="B691" s="8">
        <f t="shared" si="262"/>
        <v>1843.4583333336291</v>
      </c>
      <c r="C691" s="9">
        <v>6.4347790000000002E-2</v>
      </c>
      <c r="D691" s="9">
        <v>5.9832339999999998E-2</v>
      </c>
      <c r="E691" s="9">
        <v>4.5154499999999998E-3</v>
      </c>
      <c r="H691" s="11">
        <f t="shared" si="263"/>
        <v>1.7986359666738869</v>
      </c>
      <c r="L691" s="31">
        <f t="shared" si="259"/>
        <v>1843.4583333336291</v>
      </c>
      <c r="M691" s="30">
        <f t="shared" si="261"/>
        <v>1.7986359666738869</v>
      </c>
      <c r="P691" s="47">
        <f t="shared" si="264"/>
        <v>1946.1880112540375</v>
      </c>
      <c r="Q691" s="47">
        <f t="shared" si="265"/>
        <v>1946.3058839070907</v>
      </c>
      <c r="R691" s="47">
        <f t="shared" si="260"/>
        <v>18.08666666666667</v>
      </c>
      <c r="S691" s="47">
        <f t="shared" si="266"/>
        <v>16.193703703703701</v>
      </c>
      <c r="T691" s="89">
        <f t="shared" si="267"/>
        <v>11.68949980559435</v>
      </c>
      <c r="U691" s="48"/>
      <c r="V691" s="33"/>
      <c r="W691" s="33"/>
      <c r="X691" s="35">
        <f t="shared" si="270"/>
        <v>1</v>
      </c>
      <c r="Y691" s="61" t="str">
        <f t="shared" si="271"/>
        <v xml:space="preserve"> </v>
      </c>
      <c r="Z691" s="61">
        <f t="shared" si="272"/>
        <v>13.696972464496081</v>
      </c>
      <c r="AA691" s="68"/>
      <c r="AB691" s="61">
        <f t="shared" si="268"/>
        <v>-0.59763215262731273</v>
      </c>
      <c r="AC691" s="61">
        <f t="shared" si="269"/>
        <v>-0.432</v>
      </c>
      <c r="AD691" s="61"/>
      <c r="AE691" s="84"/>
      <c r="AF691" s="61"/>
      <c r="AG691" s="44"/>
    </row>
    <row r="692" spans="1:33" ht="14.1" customHeight="1">
      <c r="A692" s="7">
        <v>184307</v>
      </c>
      <c r="B692" s="8">
        <f t="shared" si="262"/>
        <v>1843.5416666669623</v>
      </c>
      <c r="C692" s="9">
        <v>-5.6521699999999998E-3</v>
      </c>
      <c r="D692" s="9">
        <v>-1.0731320000000001E-2</v>
      </c>
      <c r="E692" s="9">
        <v>5.0791500000000002E-3</v>
      </c>
      <c r="H692" s="11">
        <f t="shared" si="263"/>
        <v>1.7793342285520002</v>
      </c>
      <c r="L692" s="31">
        <f t="shared" si="259"/>
        <v>1843.5416666669623</v>
      </c>
      <c r="M692" s="30">
        <f t="shared" si="261"/>
        <v>1.7793342285520002</v>
      </c>
      <c r="P692" s="47">
        <f t="shared" si="264"/>
        <v>1946.4237565601436</v>
      </c>
      <c r="Q692" s="47">
        <f t="shared" si="265"/>
        <v>1946.5416292131968</v>
      </c>
      <c r="R692" s="47">
        <f t="shared" si="260"/>
        <v>18.443333333333332</v>
      </c>
      <c r="S692" s="47">
        <f t="shared" si="266"/>
        <v>16.221481481481483</v>
      </c>
      <c r="T692" s="89">
        <f t="shared" si="267"/>
        <v>13.696972464496081</v>
      </c>
      <c r="U692" s="48"/>
      <c r="V692" s="33"/>
      <c r="W692" s="33"/>
      <c r="X692" s="35">
        <f t="shared" si="270"/>
        <v>2</v>
      </c>
      <c r="Y692" s="61">
        <f t="shared" si="271"/>
        <v>13.696972464496081</v>
      </c>
      <c r="Z692" s="61">
        <f t="shared" si="272"/>
        <v>13.696972464496081</v>
      </c>
      <c r="AA692" s="68"/>
      <c r="AB692" s="61">
        <f t="shared" si="268"/>
        <v>-0.97318088284539694</v>
      </c>
      <c r="AC692" s="61">
        <f t="shared" si="269"/>
        <v>-0.432</v>
      </c>
      <c r="AD692" s="61"/>
      <c r="AE692" s="84"/>
      <c r="AF692" s="61"/>
      <c r="AG692" s="44"/>
    </row>
    <row r="693" spans="1:33" ht="14.1" customHeight="1">
      <c r="A693" s="7">
        <v>184308</v>
      </c>
      <c r="B693" s="8">
        <f t="shared" si="262"/>
        <v>1843.6250000002956</v>
      </c>
      <c r="C693" s="9">
        <v>3.6957759999999999E-2</v>
      </c>
      <c r="D693" s="9">
        <v>3.4897419999999998E-2</v>
      </c>
      <c r="E693" s="9">
        <v>2.0603499999999999E-3</v>
      </c>
      <c r="H693" s="11">
        <f t="shared" si="263"/>
        <v>1.8414284024461554</v>
      </c>
      <c r="L693" s="31">
        <f t="shared" si="259"/>
        <v>1843.6250000002956</v>
      </c>
      <c r="M693" s="30">
        <f t="shared" si="261"/>
        <v>1.8414284024461554</v>
      </c>
      <c r="P693" s="47">
        <f t="shared" si="264"/>
        <v>1946.6595018662497</v>
      </c>
      <c r="Q693" s="47">
        <f t="shared" si="265"/>
        <v>1946.7773745193028</v>
      </c>
      <c r="R693" s="47">
        <f t="shared" si="260"/>
        <v>15.846666666666666</v>
      </c>
      <c r="S693" s="47">
        <f t="shared" si="266"/>
        <v>16.280370370370374</v>
      </c>
      <c r="T693" s="89">
        <f t="shared" si="267"/>
        <v>-2.6639670587164987</v>
      </c>
      <c r="U693" s="48"/>
      <c r="V693" s="33"/>
      <c r="W693" s="33"/>
      <c r="X693" s="35">
        <f t="shared" si="270"/>
        <v>3</v>
      </c>
      <c r="Y693" s="61" t="str">
        <f t="shared" si="271"/>
        <v xml:space="preserve"> </v>
      </c>
      <c r="Z693" s="61">
        <f t="shared" si="272"/>
        <v>13.696972464496081</v>
      </c>
      <c r="AA693" s="68"/>
      <c r="AB693" s="61">
        <f t="shared" si="268"/>
        <v>-0.89336746227939379</v>
      </c>
      <c r="AC693" s="61">
        <f t="shared" si="269"/>
        <v>-0.432</v>
      </c>
      <c r="AD693" s="61"/>
      <c r="AE693" s="84"/>
      <c r="AF693" s="61"/>
      <c r="AG693" s="44"/>
    </row>
    <row r="694" spans="1:33" ht="14.1" customHeight="1">
      <c r="A694" s="7">
        <v>184309</v>
      </c>
      <c r="B694" s="8">
        <f t="shared" si="262"/>
        <v>1843.7083333336288</v>
      </c>
      <c r="C694" s="9">
        <v>1.384758E-2</v>
      </c>
      <c r="D694" s="9">
        <v>1.044892E-2</v>
      </c>
      <c r="E694" s="9">
        <v>3.3986699999999999E-3</v>
      </c>
      <c r="H694" s="11">
        <f t="shared" si="263"/>
        <v>1.8606693405090431</v>
      </c>
      <c r="L694" s="31">
        <f t="shared" si="259"/>
        <v>1843.7083333336288</v>
      </c>
      <c r="M694" s="30">
        <f t="shared" si="261"/>
        <v>1.8606693405090431</v>
      </c>
      <c r="P694" s="47">
        <f t="shared" si="264"/>
        <v>1946.8952471723558</v>
      </c>
      <c r="Q694" s="47">
        <f t="shared" si="265"/>
        <v>1947.0131198254089</v>
      </c>
      <c r="R694" s="47">
        <f t="shared" si="260"/>
        <v>15.01</v>
      </c>
      <c r="S694" s="47">
        <f t="shared" si="266"/>
        <v>16.17814814814815</v>
      </c>
      <c r="T694" s="89">
        <f t="shared" si="267"/>
        <v>-7.220530665506752</v>
      </c>
      <c r="U694" s="48"/>
      <c r="V694" s="33"/>
      <c r="W694" s="33"/>
      <c r="X694" s="35">
        <f t="shared" si="270"/>
        <v>4</v>
      </c>
      <c r="Y694" s="61" t="str">
        <f t="shared" si="271"/>
        <v xml:space="preserve"> </v>
      </c>
      <c r="Z694" s="61">
        <f t="shared" si="272"/>
        <v>13.696972464496081</v>
      </c>
      <c r="AA694" s="68"/>
      <c r="AB694" s="61">
        <f t="shared" si="268"/>
        <v>-0.39553747743949252</v>
      </c>
      <c r="AC694" s="61">
        <f t="shared" si="269"/>
        <v>-0.432</v>
      </c>
      <c r="AD694" s="61"/>
      <c r="AE694" s="84"/>
      <c r="AF694" s="61"/>
      <c r="AG694" s="44"/>
    </row>
    <row r="695" spans="1:33" ht="14.1" customHeight="1">
      <c r="A695" s="7">
        <v>184310</v>
      </c>
      <c r="B695" s="8">
        <f t="shared" si="262"/>
        <v>1843.7916666669621</v>
      </c>
      <c r="C695" s="9">
        <v>-2.9990099999999999E-3</v>
      </c>
      <c r="D695" s="9">
        <v>-8.0753600000000002E-3</v>
      </c>
      <c r="E695" s="9">
        <v>5.0763500000000003E-3</v>
      </c>
      <c r="H695" s="11">
        <f t="shared" si="263"/>
        <v>1.8456437657434699</v>
      </c>
      <c r="L695" s="31">
        <f t="shared" si="259"/>
        <v>1843.7916666669621</v>
      </c>
      <c r="M695" s="30">
        <f t="shared" si="261"/>
        <v>1.8456437657434699</v>
      </c>
      <c r="P695" s="47">
        <f t="shared" si="264"/>
        <v>1947.1309924784618</v>
      </c>
      <c r="Q695" s="47">
        <f t="shared" si="265"/>
        <v>1947.248865131515</v>
      </c>
      <c r="R695" s="47">
        <f t="shared" si="260"/>
        <v>15.48</v>
      </c>
      <c r="S695" s="47">
        <f t="shared" si="266"/>
        <v>15.83888888888889</v>
      </c>
      <c r="T695" s="89">
        <f t="shared" si="267"/>
        <v>-2.2658716239915888</v>
      </c>
      <c r="U695" s="48"/>
      <c r="V695" s="33"/>
      <c r="W695" s="33"/>
      <c r="X695" s="35">
        <f t="shared" si="270"/>
        <v>5</v>
      </c>
      <c r="Y695" s="61" t="str">
        <f t="shared" si="271"/>
        <v xml:space="preserve"> </v>
      </c>
      <c r="Z695" s="61">
        <f t="shared" si="272"/>
        <v>13.696972464496081</v>
      </c>
      <c r="AA695" s="68"/>
      <c r="AB695" s="61">
        <f t="shared" si="268"/>
        <v>0.28736888900377061</v>
      </c>
      <c r="AC695" s="61">
        <f t="shared" si="269"/>
        <v>-0.432</v>
      </c>
      <c r="AD695" s="61"/>
      <c r="AE695" s="84"/>
      <c r="AF695" s="61"/>
      <c r="AG695" s="44"/>
    </row>
    <row r="696" spans="1:33" ht="14.1" customHeight="1">
      <c r="A696" s="7">
        <v>184311</v>
      </c>
      <c r="B696" s="8">
        <f t="shared" si="262"/>
        <v>1843.8750000002954</v>
      </c>
      <c r="C696" s="9">
        <v>5.485893E-2</v>
      </c>
      <c r="D696" s="9">
        <v>5.2244579999999999E-2</v>
      </c>
      <c r="E696" s="9">
        <v>2.6143500000000001E-3</v>
      </c>
      <c r="H696" s="11">
        <f t="shared" si="263"/>
        <v>1.9420686491143559</v>
      </c>
      <c r="L696" s="31">
        <f t="shared" si="259"/>
        <v>1843.8750000002954</v>
      </c>
      <c r="M696" s="30">
        <f t="shared" si="261"/>
        <v>1.9420686491143559</v>
      </c>
      <c r="P696" s="47">
        <f t="shared" si="264"/>
        <v>1947.3667377845679</v>
      </c>
      <c r="Q696" s="47">
        <f t="shared" si="265"/>
        <v>1947.4846104376211</v>
      </c>
      <c r="R696" s="47">
        <f t="shared" si="260"/>
        <v>14.593333333333334</v>
      </c>
      <c r="S696" s="47">
        <f t="shared" si="266"/>
        <v>15.620740740740741</v>
      </c>
      <c r="T696" s="89">
        <f t="shared" si="267"/>
        <v>-6.5772003034901383</v>
      </c>
      <c r="U696" s="48"/>
      <c r="V696" s="33"/>
      <c r="W696" s="33"/>
      <c r="X696" s="35">
        <f t="shared" si="270"/>
        <v>6</v>
      </c>
      <c r="Y696" s="61" t="str">
        <f t="shared" si="271"/>
        <v xml:space="preserve"> </v>
      </c>
      <c r="Z696" s="61">
        <f t="shared" si="272"/>
        <v>0.39520929223799683</v>
      </c>
      <c r="AA696" s="68"/>
      <c r="AB696" s="61">
        <f t="shared" si="268"/>
        <v>0.83581215853268209</v>
      </c>
      <c r="AC696" s="61">
        <f t="shared" si="269"/>
        <v>-0.432</v>
      </c>
      <c r="AD696" s="61"/>
      <c r="AE696" s="84"/>
      <c r="AF696" s="61"/>
      <c r="AG696" s="44"/>
    </row>
    <row r="697" spans="1:33" ht="14.1" customHeight="1">
      <c r="A697" s="7">
        <v>184312</v>
      </c>
      <c r="B697" s="8">
        <f t="shared" si="262"/>
        <v>1843.9583333336286</v>
      </c>
      <c r="C697" s="9">
        <v>0.12163974</v>
      </c>
      <c r="D697" s="9">
        <v>0.11669829</v>
      </c>
      <c r="E697" s="9">
        <v>4.94145E-3</v>
      </c>
      <c r="H697" s="11">
        <f t="shared" si="263"/>
        <v>2.1687047395286112</v>
      </c>
      <c r="L697" s="31">
        <f t="shared" si="259"/>
        <v>1843.9583333336286</v>
      </c>
      <c r="M697" s="30">
        <f t="shared" si="261"/>
        <v>2.1687047395286112</v>
      </c>
      <c r="P697" s="47">
        <f t="shared" si="264"/>
        <v>1947.602483090674</v>
      </c>
      <c r="Q697" s="47">
        <f t="shared" si="265"/>
        <v>1947.7203557437272</v>
      </c>
      <c r="R697" s="47">
        <f t="shared" si="260"/>
        <v>15.43</v>
      </c>
      <c r="S697" s="47">
        <f t="shared" si="266"/>
        <v>15.369259259259259</v>
      </c>
      <c r="T697" s="89">
        <f t="shared" si="267"/>
        <v>0.39520929223799683</v>
      </c>
      <c r="U697" s="48"/>
      <c r="V697" s="33"/>
      <c r="W697" s="33"/>
      <c r="X697" s="35">
        <f t="shared" si="270"/>
        <v>7</v>
      </c>
      <c r="Y697" s="61" t="str">
        <f t="shared" si="271"/>
        <v xml:space="preserve"> </v>
      </c>
      <c r="Z697" s="61">
        <f t="shared" si="272"/>
        <v>5.3812636165577077</v>
      </c>
      <c r="AA697" s="68"/>
      <c r="AB697" s="61">
        <f t="shared" si="268"/>
        <v>0.99316963006675163</v>
      </c>
      <c r="AC697" s="61">
        <f t="shared" si="269"/>
        <v>-0.432</v>
      </c>
      <c r="AD697" s="61"/>
      <c r="AE697" s="84"/>
      <c r="AF697" s="61"/>
      <c r="AG697" s="44"/>
    </row>
    <row r="698" spans="1:33" ht="14.1" customHeight="1">
      <c r="A698" s="7">
        <v>184401</v>
      </c>
      <c r="B698" s="8">
        <f t="shared" si="262"/>
        <v>1844.0416666669619</v>
      </c>
      <c r="C698" s="9">
        <v>-1.014178E-2</v>
      </c>
      <c r="D698" s="9">
        <v>-1.4999210000000001E-2</v>
      </c>
      <c r="E698" s="9">
        <v>4.8574300000000003E-3</v>
      </c>
      <c r="H698" s="11">
        <f t="shared" si="263"/>
        <v>2.1361758817124263</v>
      </c>
      <c r="L698" s="31">
        <f t="shared" si="259"/>
        <v>1844.0416666669619</v>
      </c>
      <c r="M698" s="30">
        <f t="shared" si="261"/>
        <v>2.1361758817124263</v>
      </c>
      <c r="P698" s="47">
        <f t="shared" si="264"/>
        <v>1947.8382283967801</v>
      </c>
      <c r="Q698" s="47">
        <f t="shared" si="265"/>
        <v>1947.9561010498333</v>
      </c>
      <c r="R698" s="47">
        <f t="shared" si="260"/>
        <v>15.25</v>
      </c>
      <c r="S698" s="47">
        <f t="shared" si="266"/>
        <v>15.358148148148148</v>
      </c>
      <c r="T698" s="89">
        <f t="shared" si="267"/>
        <v>-0.70417440374272999</v>
      </c>
      <c r="U698" s="48"/>
      <c r="V698" s="33"/>
      <c r="W698" s="33"/>
      <c r="X698" s="35">
        <f t="shared" si="270"/>
        <v>8</v>
      </c>
      <c r="Y698" s="61" t="str">
        <f t="shared" si="271"/>
        <v xml:space="preserve"> </v>
      </c>
      <c r="Z698" s="61">
        <f t="shared" si="272"/>
        <v>5.6902308027289683</v>
      </c>
      <c r="AA698" s="68"/>
      <c r="AB698" s="61">
        <f t="shared" si="268"/>
        <v>0.68581199384166946</v>
      </c>
      <c r="AC698" s="61">
        <f t="shared" si="269"/>
        <v>-0.432</v>
      </c>
      <c r="AD698" s="61"/>
      <c r="AE698" s="84"/>
      <c r="AF698" s="61"/>
      <c r="AG698" s="44"/>
    </row>
    <row r="699" spans="1:33" ht="14.1" customHeight="1">
      <c r="A699" s="7">
        <v>184402</v>
      </c>
      <c r="B699" s="8">
        <f t="shared" si="262"/>
        <v>1844.1250000002951</v>
      </c>
      <c r="C699" s="9">
        <v>3.9649879999999998E-2</v>
      </c>
      <c r="D699" s="9">
        <v>3.7096509999999999E-2</v>
      </c>
      <c r="E699" s="9">
        <v>2.5533700000000001E-3</v>
      </c>
      <c r="H699" s="11">
        <f t="shared" si="263"/>
        <v>2.21542055167013</v>
      </c>
      <c r="L699" s="31">
        <f t="shared" si="259"/>
        <v>1844.1250000002951</v>
      </c>
      <c r="M699" s="30">
        <f t="shared" si="261"/>
        <v>2.21542055167013</v>
      </c>
      <c r="P699" s="47">
        <f t="shared" si="264"/>
        <v>1948.0739737028862</v>
      </c>
      <c r="Q699" s="47">
        <f t="shared" si="265"/>
        <v>1948.1918463559393</v>
      </c>
      <c r="R699" s="47">
        <f t="shared" si="260"/>
        <v>14.410000000000002</v>
      </c>
      <c r="S699" s="47">
        <f t="shared" si="266"/>
        <v>15.368888888888888</v>
      </c>
      <c r="T699" s="89">
        <f t="shared" si="267"/>
        <v>-6.2391555812608246</v>
      </c>
      <c r="U699" s="48"/>
      <c r="V699" s="33"/>
      <c r="W699" s="33"/>
      <c r="X699" s="35">
        <f t="shared" si="270"/>
        <v>9</v>
      </c>
      <c r="Y699" s="61" t="str">
        <f t="shared" si="271"/>
        <v xml:space="preserve"> </v>
      </c>
      <c r="Z699" s="61">
        <f t="shared" si="272"/>
        <v>5.6902308027289683</v>
      </c>
      <c r="AA699" s="68"/>
      <c r="AB699" s="61">
        <f t="shared" si="268"/>
        <v>5.7555303746805342E-2</v>
      </c>
      <c r="AC699" s="61">
        <f t="shared" si="269"/>
        <v>-0.432</v>
      </c>
      <c r="AD699" s="61"/>
      <c r="AE699" s="84"/>
      <c r="AF699" s="61"/>
      <c r="AG699" s="44"/>
    </row>
    <row r="700" spans="1:33" ht="14.1" customHeight="1">
      <c r="A700" s="7">
        <v>184403</v>
      </c>
      <c r="B700" s="8">
        <f t="shared" si="262"/>
        <v>1844.2083333336284</v>
      </c>
      <c r="C700" s="9">
        <v>1.6322380000000001E-2</v>
      </c>
      <c r="D700" s="9">
        <v>1.26935E-2</v>
      </c>
      <c r="E700" s="9">
        <v>3.6288800000000001E-3</v>
      </c>
      <c r="H700" s="11">
        <f t="shared" si="263"/>
        <v>2.2435419924427547</v>
      </c>
      <c r="L700" s="31">
        <f t="shared" si="259"/>
        <v>1844.2083333336284</v>
      </c>
      <c r="M700" s="30">
        <f t="shared" si="261"/>
        <v>2.2435419924427547</v>
      </c>
      <c r="P700" s="47">
        <f t="shared" si="264"/>
        <v>1948.3097190089923</v>
      </c>
      <c r="Q700" s="47">
        <f t="shared" si="265"/>
        <v>1948.4275916620454</v>
      </c>
      <c r="R700" s="47">
        <f t="shared" si="260"/>
        <v>16.123333333333331</v>
      </c>
      <c r="S700" s="47">
        <f t="shared" si="266"/>
        <v>15.300000000000002</v>
      </c>
      <c r="T700" s="89">
        <f t="shared" si="267"/>
        <v>5.3812636165577077</v>
      </c>
      <c r="U700" s="48"/>
      <c r="V700" s="33"/>
      <c r="W700" s="33"/>
      <c r="X700" s="35">
        <f t="shared" si="270"/>
        <v>1</v>
      </c>
      <c r="Y700" s="61" t="str">
        <f t="shared" si="271"/>
        <v xml:space="preserve"> </v>
      </c>
      <c r="Z700" s="61">
        <f t="shared" si="272"/>
        <v>5.6902308027289683</v>
      </c>
      <c r="AA700" s="68"/>
      <c r="AB700" s="61">
        <f t="shared" si="268"/>
        <v>-0.59763215262715874</v>
      </c>
      <c r="AC700" s="61">
        <f t="shared" si="269"/>
        <v>-0.432</v>
      </c>
      <c r="AD700" s="61"/>
      <c r="AE700" s="84"/>
      <c r="AF700" s="61"/>
      <c r="AG700" s="44"/>
    </row>
    <row r="701" spans="1:33" ht="14.1" customHeight="1">
      <c r="A701" s="7">
        <v>184404</v>
      </c>
      <c r="B701" s="8">
        <f t="shared" si="262"/>
        <v>1844.2916666669616</v>
      </c>
      <c r="C701" s="9">
        <v>7.0574440000000002E-2</v>
      </c>
      <c r="D701" s="9">
        <v>6.6176470000000001E-2</v>
      </c>
      <c r="E701" s="9">
        <v>4.3979700000000002E-3</v>
      </c>
      <c r="H701" s="11">
        <f t="shared" si="263"/>
        <v>2.3920116817993828</v>
      </c>
      <c r="L701" s="31">
        <f t="shared" si="259"/>
        <v>1844.2916666669616</v>
      </c>
      <c r="M701" s="30">
        <f t="shared" si="261"/>
        <v>2.3920116817993828</v>
      </c>
      <c r="P701" s="47">
        <f t="shared" si="264"/>
        <v>1948.5454643150983</v>
      </c>
      <c r="Q701" s="47">
        <f t="shared" si="265"/>
        <v>1948.6633369681515</v>
      </c>
      <c r="R701" s="47">
        <f t="shared" si="260"/>
        <v>16.18</v>
      </c>
      <c r="S701" s="47">
        <f t="shared" si="266"/>
        <v>15.308888888888893</v>
      </c>
      <c r="T701" s="89">
        <f t="shared" si="267"/>
        <v>5.6902308027289683</v>
      </c>
      <c r="U701" s="48"/>
      <c r="V701" s="33"/>
      <c r="W701" s="33"/>
      <c r="X701" s="35">
        <f t="shared" si="270"/>
        <v>2</v>
      </c>
      <c r="Y701" s="61">
        <f t="shared" si="271"/>
        <v>5.6902308027289683</v>
      </c>
      <c r="Z701" s="61">
        <f t="shared" si="272"/>
        <v>5.6902308027289683</v>
      </c>
      <c r="AA701" s="68"/>
      <c r="AB701" s="61">
        <f t="shared" si="268"/>
        <v>-0.9731808828453592</v>
      </c>
      <c r="AC701" s="61">
        <f t="shared" si="269"/>
        <v>-0.432</v>
      </c>
      <c r="AD701" s="61"/>
      <c r="AE701" s="84"/>
      <c r="AF701" s="61"/>
      <c r="AG701" s="44"/>
    </row>
    <row r="702" spans="1:33" ht="14.1" customHeight="1">
      <c r="A702" s="7">
        <v>184405</v>
      </c>
      <c r="B702" s="8">
        <f t="shared" si="262"/>
        <v>1844.3750000002949</v>
      </c>
      <c r="C702" s="9">
        <v>6.9287139999999997E-2</v>
      </c>
      <c r="D702" s="9">
        <v>6.6599220000000001E-2</v>
      </c>
      <c r="E702" s="9">
        <v>2.6879199999999999E-3</v>
      </c>
      <c r="H702" s="11">
        <f t="shared" si="263"/>
        <v>2.55131779403811</v>
      </c>
      <c r="L702" s="31">
        <f t="shared" si="259"/>
        <v>1844.3750000002949</v>
      </c>
      <c r="M702" s="30">
        <f t="shared" si="261"/>
        <v>2.55131779403811</v>
      </c>
      <c r="P702" s="47">
        <f t="shared" si="264"/>
        <v>1948.7812096212044</v>
      </c>
      <c r="Q702" s="47">
        <f t="shared" si="265"/>
        <v>1948.8990822742576</v>
      </c>
      <c r="R702" s="47">
        <f t="shared" si="260"/>
        <v>15.746666666666668</v>
      </c>
      <c r="S702" s="47">
        <f t="shared" si="266"/>
        <v>15.353333333333333</v>
      </c>
      <c r="T702" s="89">
        <f t="shared" si="267"/>
        <v>2.5618758141554565</v>
      </c>
      <c r="U702" s="48"/>
      <c r="V702" s="33"/>
      <c r="W702" s="33"/>
      <c r="X702" s="35">
        <f t="shared" si="270"/>
        <v>3</v>
      </c>
      <c r="Y702" s="61" t="str">
        <f t="shared" si="271"/>
        <v xml:space="preserve"> </v>
      </c>
      <c r="Z702" s="61">
        <f t="shared" si="272"/>
        <v>5.6902308027289683</v>
      </c>
      <c r="AA702" s="68"/>
      <c r="AB702" s="61">
        <f t="shared" si="268"/>
        <v>-0.89336746227945452</v>
      </c>
      <c r="AC702" s="61">
        <f t="shared" si="269"/>
        <v>-0.432</v>
      </c>
      <c r="AD702" s="61"/>
      <c r="AE702" s="84"/>
      <c r="AF702" s="61"/>
      <c r="AG702" s="44"/>
    </row>
    <row r="703" spans="1:33" ht="14.1" customHeight="1">
      <c r="A703" s="7">
        <v>184406</v>
      </c>
      <c r="B703" s="8">
        <f t="shared" si="262"/>
        <v>1844.4583333336282</v>
      </c>
      <c r="C703" s="9">
        <v>6.65534E-3</v>
      </c>
      <c r="D703" s="9">
        <v>2.1446099999999999E-3</v>
      </c>
      <c r="E703" s="9">
        <v>4.5107300000000001E-3</v>
      </c>
      <c r="H703" s="11">
        <f t="shared" si="263"/>
        <v>2.5567893756923818</v>
      </c>
      <c r="L703" s="31">
        <f t="shared" si="259"/>
        <v>1844.4583333336282</v>
      </c>
      <c r="M703" s="30">
        <f t="shared" si="261"/>
        <v>2.5567893756923818</v>
      </c>
      <c r="P703" s="47">
        <f t="shared" si="264"/>
        <v>1949.0169549273105</v>
      </c>
      <c r="Q703" s="47">
        <f t="shared" si="265"/>
        <v>1949.1348275803637</v>
      </c>
      <c r="R703" s="47">
        <f t="shared" si="260"/>
        <v>15.106666666666664</v>
      </c>
      <c r="S703" s="47">
        <f t="shared" si="266"/>
        <v>15.562777777777777</v>
      </c>
      <c r="T703" s="89">
        <f t="shared" si="267"/>
        <v>-2.93078213686504</v>
      </c>
      <c r="U703" s="48"/>
      <c r="V703" s="33"/>
      <c r="W703" s="33"/>
      <c r="X703" s="35">
        <f t="shared" si="270"/>
        <v>4</v>
      </c>
      <c r="Y703" s="61" t="str">
        <f t="shared" si="271"/>
        <v xml:space="preserve"> </v>
      </c>
      <c r="Z703" s="61">
        <f t="shared" si="272"/>
        <v>5.6902308027289683</v>
      </c>
      <c r="AA703" s="68"/>
      <c r="AB703" s="61">
        <f t="shared" si="268"/>
        <v>-0.39553747743964285</v>
      </c>
      <c r="AC703" s="61">
        <f t="shared" si="269"/>
        <v>-0.432</v>
      </c>
      <c r="AD703" s="61"/>
      <c r="AE703" s="84"/>
      <c r="AF703" s="61"/>
      <c r="AG703" s="44"/>
    </row>
    <row r="704" spans="1:33" ht="14.1" customHeight="1">
      <c r="A704" s="7">
        <v>184407</v>
      </c>
      <c r="B704" s="8">
        <f t="shared" si="262"/>
        <v>1844.5416666669614</v>
      </c>
      <c r="C704" s="9">
        <v>-1.8317360000000001E-2</v>
      </c>
      <c r="D704" s="9">
        <v>-2.320527E-2</v>
      </c>
      <c r="E704" s="9">
        <v>4.8879099999999997E-3</v>
      </c>
      <c r="H704" s="11">
        <f t="shared" si="263"/>
        <v>2.4974583878963088</v>
      </c>
      <c r="L704" s="31">
        <f t="shared" si="259"/>
        <v>1844.5416666669614</v>
      </c>
      <c r="M704" s="30">
        <f t="shared" si="261"/>
        <v>2.4974583878963088</v>
      </c>
      <c r="P704" s="47">
        <f t="shared" si="264"/>
        <v>1949.2527002334166</v>
      </c>
      <c r="Q704" s="47">
        <f t="shared" si="265"/>
        <v>1949.3705728864697</v>
      </c>
      <c r="R704" s="47">
        <f t="shared" si="260"/>
        <v>14.86</v>
      </c>
      <c r="S704" s="47">
        <f t="shared" si="266"/>
        <v>15.962777777777774</v>
      </c>
      <c r="T704" s="89">
        <f t="shared" si="267"/>
        <v>-6.9084328124455974</v>
      </c>
      <c r="U704" s="48"/>
      <c r="V704" s="33"/>
      <c r="W704" s="33"/>
      <c r="X704" s="35">
        <f t="shared" si="270"/>
        <v>5</v>
      </c>
      <c r="Y704" s="61" t="str">
        <f t="shared" si="271"/>
        <v xml:space="preserve"> </v>
      </c>
      <c r="Z704" s="61">
        <f t="shared" si="272"/>
        <v>5.6902308027289683</v>
      </c>
      <c r="AA704" s="68"/>
      <c r="AB704" s="61">
        <f t="shared" si="268"/>
        <v>0.28736888900358659</v>
      </c>
      <c r="AC704" s="61">
        <f t="shared" si="269"/>
        <v>-0.432</v>
      </c>
      <c r="AD704" s="61"/>
      <c r="AE704" s="84"/>
      <c r="AF704" s="61"/>
      <c r="AG704" s="44"/>
    </row>
    <row r="705" spans="1:33" ht="14.1" customHeight="1">
      <c r="A705" s="7">
        <v>184408</v>
      </c>
      <c r="B705" s="8">
        <f t="shared" si="262"/>
        <v>1844.6250000002947</v>
      </c>
      <c r="C705" s="9">
        <v>3.3891909999999997E-2</v>
      </c>
      <c r="D705" s="9">
        <v>3.1021610000000002E-2</v>
      </c>
      <c r="E705" s="9">
        <v>2.8702900000000002E-3</v>
      </c>
      <c r="H705" s="11">
        <f t="shared" si="263"/>
        <v>2.5749335679968568</v>
      </c>
      <c r="L705" s="31">
        <f t="shared" si="259"/>
        <v>1844.6250000002947</v>
      </c>
      <c r="M705" s="30">
        <f t="shared" si="261"/>
        <v>2.5749335679968568</v>
      </c>
      <c r="P705" s="47">
        <f t="shared" si="264"/>
        <v>1949.4884455395227</v>
      </c>
      <c r="Q705" s="47">
        <f t="shared" si="265"/>
        <v>1949.6063181925758</v>
      </c>
      <c r="R705" s="47">
        <f t="shared" si="260"/>
        <v>14.673333333333332</v>
      </c>
      <c r="S705" s="47">
        <f t="shared" si="266"/>
        <v>16.169444444444444</v>
      </c>
      <c r="T705" s="89">
        <f t="shared" si="267"/>
        <v>-9.2527057206665546</v>
      </c>
      <c r="U705" s="48"/>
      <c r="V705" s="33"/>
      <c r="W705" s="33"/>
      <c r="X705" s="35">
        <f t="shared" si="270"/>
        <v>6</v>
      </c>
      <c r="Y705" s="61" t="str">
        <f t="shared" si="271"/>
        <v xml:space="preserve"> </v>
      </c>
      <c r="Z705" s="61">
        <f t="shared" si="272"/>
        <v>2.5618758141554565</v>
      </c>
      <c r="AA705" s="68"/>
      <c r="AB705" s="61">
        <f t="shared" si="268"/>
        <v>0.83581215853259216</v>
      </c>
      <c r="AC705" s="61">
        <f t="shared" si="269"/>
        <v>-0.432</v>
      </c>
      <c r="AD705" s="61"/>
      <c r="AE705" s="84"/>
      <c r="AF705" s="61"/>
      <c r="AG705" s="44"/>
    </row>
    <row r="706" spans="1:33" ht="14.1" customHeight="1">
      <c r="A706" s="7">
        <v>184409</v>
      </c>
      <c r="B706" s="8">
        <f t="shared" si="262"/>
        <v>1844.7083333336279</v>
      </c>
      <c r="C706" s="9">
        <v>1.311737E-2</v>
      </c>
      <c r="D706" s="9">
        <v>9.0884399999999997E-3</v>
      </c>
      <c r="E706" s="9">
        <v>4.02893E-3</v>
      </c>
      <c r="H706" s="11">
        <f t="shared" si="263"/>
        <v>2.598335697233582</v>
      </c>
      <c r="L706" s="31">
        <f t="shared" ref="L706:L769" si="273">B706</f>
        <v>1844.7083333336279</v>
      </c>
      <c r="M706" s="30">
        <f t="shared" si="261"/>
        <v>2.598335697233582</v>
      </c>
      <c r="P706" s="47">
        <f t="shared" si="264"/>
        <v>1949.7241908456288</v>
      </c>
      <c r="Q706" s="47">
        <f t="shared" si="265"/>
        <v>1949.8420634986819</v>
      </c>
      <c r="R706" s="47">
        <f t="shared" ref="R706:R769" si="274">AVERAGEIFS(StkIndex,Year,"&gt;"&amp;P706,Year,"&lt;="&amp;P707)</f>
        <v>15.83</v>
      </c>
      <c r="S706" s="47">
        <f t="shared" si="266"/>
        <v>16.537962962962965</v>
      </c>
      <c r="T706" s="89">
        <f t="shared" si="267"/>
        <v>-4.2808353395666687</v>
      </c>
      <c r="U706" s="48"/>
      <c r="V706" s="33"/>
      <c r="W706" s="33"/>
      <c r="X706" s="35">
        <f t="shared" si="270"/>
        <v>7</v>
      </c>
      <c r="Y706" s="61" t="str">
        <f t="shared" si="271"/>
        <v xml:space="preserve"> </v>
      </c>
      <c r="Z706" s="61">
        <f t="shared" si="272"/>
        <v>0.52716447531631072</v>
      </c>
      <c r="AA706" s="68"/>
      <c r="AB706" s="61">
        <f t="shared" si="268"/>
        <v>0.99316963006677395</v>
      </c>
      <c r="AC706" s="61">
        <f t="shared" si="269"/>
        <v>-0.432</v>
      </c>
      <c r="AD706" s="61"/>
      <c r="AE706" s="84"/>
      <c r="AF706" s="61"/>
      <c r="AG706" s="44"/>
    </row>
    <row r="707" spans="1:33" ht="14.1" customHeight="1">
      <c r="A707" s="7">
        <v>184410</v>
      </c>
      <c r="B707" s="8">
        <f t="shared" si="262"/>
        <v>1844.7916666669612</v>
      </c>
      <c r="C707" s="9">
        <v>2.5592320000000002E-2</v>
      </c>
      <c r="D707" s="9">
        <v>2.0716109999999999E-2</v>
      </c>
      <c r="E707" s="9">
        <v>4.8762099999999997E-3</v>
      </c>
      <c r="H707" s="11">
        <f t="shared" si="263"/>
        <v>2.6521631053543997</v>
      </c>
      <c r="L707" s="31">
        <f t="shared" si="273"/>
        <v>1844.7916666669612</v>
      </c>
      <c r="M707" s="30">
        <f t="shared" ref="M707:M770" si="275">H707</f>
        <v>2.6521631053543997</v>
      </c>
      <c r="P707" s="47">
        <f t="shared" si="264"/>
        <v>1949.9599361517348</v>
      </c>
      <c r="Q707" s="47">
        <f t="shared" si="265"/>
        <v>1950.077808804788</v>
      </c>
      <c r="R707" s="47">
        <f t="shared" si="274"/>
        <v>17.134999999999998</v>
      </c>
      <c r="S707" s="47">
        <f t="shared" si="266"/>
        <v>17.154629629629628</v>
      </c>
      <c r="T707" s="89">
        <f t="shared" si="267"/>
        <v>-0.1144275921627913</v>
      </c>
      <c r="U707" s="48"/>
      <c r="V707" s="33"/>
      <c r="W707" s="33"/>
      <c r="X707" s="35">
        <f t="shared" si="270"/>
        <v>8</v>
      </c>
      <c r="Y707" s="61" t="str">
        <f t="shared" si="271"/>
        <v xml:space="preserve"> </v>
      </c>
      <c r="Z707" s="61">
        <f t="shared" si="272"/>
        <v>0.52716447531631072</v>
      </c>
      <c r="AA707" s="68"/>
      <c r="AB707" s="61">
        <f t="shared" si="268"/>
        <v>0.68581199384180924</v>
      </c>
      <c r="AC707" s="61">
        <f t="shared" si="269"/>
        <v>-0.432</v>
      </c>
      <c r="AD707" s="61"/>
      <c r="AE707" s="84"/>
      <c r="AF707" s="61"/>
      <c r="AG707" s="44"/>
    </row>
    <row r="708" spans="1:33" ht="14.1" customHeight="1">
      <c r="A708" s="7">
        <v>184411</v>
      </c>
      <c r="B708" s="8">
        <f t="shared" ref="B708:B771" si="276">B707+(1/12)</f>
        <v>1844.8750000002944</v>
      </c>
      <c r="C708" s="9">
        <v>-2.8465150000000002E-2</v>
      </c>
      <c r="D708" s="9">
        <v>-3.112092E-2</v>
      </c>
      <c r="E708" s="9">
        <v>2.65577E-3</v>
      </c>
      <c r="H708" s="11">
        <f t="shared" ref="H708:H771" si="277">H707+(H707*D708)</f>
        <v>2.569625349525714</v>
      </c>
      <c r="L708" s="31">
        <f t="shared" si="273"/>
        <v>1844.8750000002944</v>
      </c>
      <c r="M708" s="30">
        <f t="shared" si="275"/>
        <v>2.569625349525714</v>
      </c>
      <c r="P708" s="47">
        <f t="shared" ref="P708:P771" si="278">P707+0.235745306106089</f>
        <v>1950.1956814578409</v>
      </c>
      <c r="Q708" s="47">
        <f t="shared" ref="Q708:Q771" si="279">Q707+0.235745306106089</f>
        <v>1950.3135541108941</v>
      </c>
      <c r="R708" s="47">
        <f t="shared" si="274"/>
        <v>18.010000000000002</v>
      </c>
      <c r="S708" s="47">
        <f t="shared" si="266"/>
        <v>17.915555555555557</v>
      </c>
      <c r="T708" s="89">
        <f t="shared" si="267"/>
        <v>0.52716447531631072</v>
      </c>
      <c r="U708" s="48"/>
      <c r="V708" s="33"/>
      <c r="W708" s="33"/>
      <c r="X708" s="35">
        <f t="shared" si="270"/>
        <v>9</v>
      </c>
      <c r="Y708" s="61" t="str">
        <f t="shared" si="271"/>
        <v xml:space="preserve"> </v>
      </c>
      <c r="Z708" s="61">
        <f t="shared" si="272"/>
        <v>4.0214913708889632</v>
      </c>
      <c r="AA708" s="68"/>
      <c r="AB708" s="61">
        <f t="shared" si="268"/>
        <v>5.7555303746940366E-2</v>
      </c>
      <c r="AC708" s="61">
        <f t="shared" si="269"/>
        <v>-0.432</v>
      </c>
      <c r="AD708" s="61"/>
      <c r="AE708" s="84"/>
      <c r="AF708" s="61"/>
      <c r="AG708" s="44"/>
    </row>
    <row r="709" spans="1:33" ht="14.1" customHeight="1">
      <c r="A709" s="7">
        <v>184412</v>
      </c>
      <c r="B709" s="8">
        <f t="shared" si="276"/>
        <v>1844.9583333336277</v>
      </c>
      <c r="C709" s="9">
        <v>-1.0655410000000001E-2</v>
      </c>
      <c r="D709" s="9">
        <v>-1.6076500000000001E-2</v>
      </c>
      <c r="E709" s="9">
        <v>5.42108E-3</v>
      </c>
      <c r="H709" s="11">
        <f t="shared" si="277"/>
        <v>2.5283147675940638</v>
      </c>
      <c r="L709" s="31">
        <f t="shared" si="273"/>
        <v>1844.9583333336277</v>
      </c>
      <c r="M709" s="30">
        <f t="shared" si="275"/>
        <v>2.5283147675940638</v>
      </c>
      <c r="P709" s="47">
        <f t="shared" si="278"/>
        <v>1950.431426763947</v>
      </c>
      <c r="Q709" s="47">
        <f t="shared" si="279"/>
        <v>1950.5492994170002</v>
      </c>
      <c r="R709" s="47">
        <f t="shared" si="274"/>
        <v>17.983333333333334</v>
      </c>
      <c r="S709" s="47">
        <f t="shared" si="266"/>
        <v>18.667407407407406</v>
      </c>
      <c r="T709" s="89">
        <f t="shared" si="267"/>
        <v>-3.664537121542788</v>
      </c>
      <c r="U709" s="48"/>
      <c r="V709" s="33"/>
      <c r="W709" s="33"/>
      <c r="X709" s="35">
        <f t="shared" si="270"/>
        <v>1</v>
      </c>
      <c r="Y709" s="61" t="str">
        <f t="shared" si="271"/>
        <v xml:space="preserve"> </v>
      </c>
      <c r="Z709" s="61">
        <f t="shared" si="272"/>
        <v>4.0214913708889632</v>
      </c>
      <c r="AA709" s="68"/>
      <c r="AB709" s="61">
        <f t="shared" si="268"/>
        <v>-0.59763215262702751</v>
      </c>
      <c r="AC709" s="61">
        <f t="shared" si="269"/>
        <v>-0.432</v>
      </c>
      <c r="AD709" s="61"/>
      <c r="AE709" s="84"/>
      <c r="AF709" s="61"/>
      <c r="AG709" s="44"/>
    </row>
    <row r="710" spans="1:33" ht="14.1" customHeight="1">
      <c r="A710" s="7">
        <v>184501</v>
      </c>
      <c r="B710" s="8">
        <f t="shared" si="276"/>
        <v>1845.041666666961</v>
      </c>
      <c r="C710" s="9">
        <v>-3.7261490000000001E-2</v>
      </c>
      <c r="D710" s="9">
        <v>-4.254202E-2</v>
      </c>
      <c r="E710" s="9">
        <v>5.2805300000000003E-3</v>
      </c>
      <c r="H710" s="11">
        <f t="shared" si="277"/>
        <v>2.4207551501847817</v>
      </c>
      <c r="L710" s="31">
        <f t="shared" si="273"/>
        <v>1845.041666666961</v>
      </c>
      <c r="M710" s="30">
        <f t="shared" si="275"/>
        <v>2.4207551501847817</v>
      </c>
      <c r="P710" s="47">
        <f t="shared" si="278"/>
        <v>1950.6671720700531</v>
      </c>
      <c r="Q710" s="47">
        <f t="shared" si="279"/>
        <v>1950.7850447231062</v>
      </c>
      <c r="R710" s="47">
        <f t="shared" si="274"/>
        <v>19.49666666666667</v>
      </c>
      <c r="S710" s="47">
        <f t="shared" si="266"/>
        <v>19.610370370370369</v>
      </c>
      <c r="T710" s="89">
        <f t="shared" si="267"/>
        <v>-0.57981415728637353</v>
      </c>
      <c r="U710" s="48"/>
      <c r="V710" s="33"/>
      <c r="W710" s="33"/>
      <c r="X710" s="35">
        <f t="shared" si="270"/>
        <v>2</v>
      </c>
      <c r="Y710" s="61" t="str">
        <f t="shared" si="271"/>
        <v xml:space="preserve"> </v>
      </c>
      <c r="Z710" s="61">
        <f t="shared" si="272"/>
        <v>4.0214913708889632</v>
      </c>
      <c r="AA710" s="68"/>
      <c r="AB710" s="61">
        <f t="shared" si="268"/>
        <v>-0.97318088284531501</v>
      </c>
      <c r="AC710" s="61">
        <f t="shared" si="269"/>
        <v>-0.432</v>
      </c>
      <c r="AD710" s="61"/>
      <c r="AE710" s="84"/>
      <c r="AF710" s="61"/>
      <c r="AG710" s="44"/>
    </row>
    <row r="711" spans="1:33" ht="14.1" customHeight="1">
      <c r="A711" s="7">
        <v>184502</v>
      </c>
      <c r="B711" s="8">
        <f t="shared" si="276"/>
        <v>1845.1250000002942</v>
      </c>
      <c r="C711" s="9">
        <v>7.2831300000000002E-2</v>
      </c>
      <c r="D711" s="9">
        <v>6.9592269999999998E-2</v>
      </c>
      <c r="E711" s="9">
        <v>3.2390399999999999E-3</v>
      </c>
      <c r="H711" s="11">
        <f t="shared" si="277"/>
        <v>2.5892209962003316</v>
      </c>
      <c r="L711" s="31">
        <f t="shared" si="273"/>
        <v>1845.1250000002942</v>
      </c>
      <c r="M711" s="30">
        <f t="shared" si="275"/>
        <v>2.5892209962003316</v>
      </c>
      <c r="P711" s="47">
        <f t="shared" si="278"/>
        <v>1950.9029173761592</v>
      </c>
      <c r="Q711" s="47">
        <f t="shared" si="279"/>
        <v>1951.0207900292123</v>
      </c>
      <c r="R711" s="47">
        <f t="shared" si="274"/>
        <v>21.296666666666667</v>
      </c>
      <c r="S711" s="47">
        <f t="shared" ref="S711:S774" si="280">AVERAGE(R707:R715)</f>
        <v>20.473333333333333</v>
      </c>
      <c r="T711" s="89">
        <f t="shared" ref="T711:T774" si="281">100*((R711/S711)-1)</f>
        <v>4.0214913708889632</v>
      </c>
      <c r="U711" s="48"/>
      <c r="V711" s="33"/>
      <c r="W711" s="33"/>
      <c r="X711" s="35">
        <f t="shared" si="270"/>
        <v>3</v>
      </c>
      <c r="Y711" s="61">
        <f t="shared" si="271"/>
        <v>4.0214913708889632</v>
      </c>
      <c r="Z711" s="61">
        <f t="shared" si="272"/>
        <v>4.0214913708889632</v>
      </c>
      <c r="AA711" s="68"/>
      <c r="AB711" s="61">
        <f t="shared" si="268"/>
        <v>-0.89336746227954078</v>
      </c>
      <c r="AC711" s="61">
        <f t="shared" si="269"/>
        <v>-0.432</v>
      </c>
      <c r="AD711" s="61"/>
      <c r="AE711" s="84"/>
      <c r="AF711" s="61"/>
      <c r="AG711" s="44"/>
    </row>
    <row r="712" spans="1:33" ht="14.1" customHeight="1">
      <c r="A712" s="7">
        <v>184503</v>
      </c>
      <c r="B712" s="8">
        <f t="shared" si="276"/>
        <v>1845.2083333336275</v>
      </c>
      <c r="C712" s="9">
        <v>1.76074E-3</v>
      </c>
      <c r="D712" s="9">
        <v>-2.6161600000000002E-3</v>
      </c>
      <c r="E712" s="9">
        <v>4.3768899999999996E-3</v>
      </c>
      <c r="H712" s="11">
        <f t="shared" si="277"/>
        <v>2.5824471797989124</v>
      </c>
      <c r="L712" s="31">
        <f t="shared" si="273"/>
        <v>1845.2083333336275</v>
      </c>
      <c r="M712" s="30">
        <f t="shared" si="275"/>
        <v>2.5824471797989124</v>
      </c>
      <c r="P712" s="47">
        <f t="shared" si="278"/>
        <v>1951.1386626822652</v>
      </c>
      <c r="Q712" s="47">
        <f t="shared" si="279"/>
        <v>1951.2565353353184</v>
      </c>
      <c r="R712" s="47">
        <f t="shared" si="274"/>
        <v>21.954999999999998</v>
      </c>
      <c r="S712" s="47">
        <f t="shared" si="280"/>
        <v>21.197222222222223</v>
      </c>
      <c r="T712" s="89">
        <f t="shared" si="281"/>
        <v>3.5748918883501402</v>
      </c>
      <c r="U712" s="48"/>
      <c r="V712" s="33"/>
      <c r="W712" s="33"/>
      <c r="X712" s="35">
        <f t="shared" si="270"/>
        <v>4</v>
      </c>
      <c r="Y712" s="61" t="str">
        <f t="shared" si="271"/>
        <v xml:space="preserve"> </v>
      </c>
      <c r="Z712" s="61">
        <f t="shared" si="272"/>
        <v>4.0214913708889632</v>
      </c>
      <c r="AA712" s="68"/>
      <c r="AB712" s="61">
        <f t="shared" si="268"/>
        <v>-0.39553747743979317</v>
      </c>
      <c r="AC712" s="61">
        <f t="shared" si="269"/>
        <v>-0.432</v>
      </c>
      <c r="AD712" s="61"/>
      <c r="AE712" s="84"/>
      <c r="AF712" s="61"/>
      <c r="AG712" s="44"/>
    </row>
    <row r="713" spans="1:33" ht="14.1" customHeight="1">
      <c r="A713" s="7">
        <v>184504</v>
      </c>
      <c r="B713" s="8">
        <f t="shared" si="276"/>
        <v>1845.2916666669607</v>
      </c>
      <c r="C713" s="9">
        <v>-4.5138499999999998E-3</v>
      </c>
      <c r="D713" s="9">
        <v>-9.06678E-3</v>
      </c>
      <c r="E713" s="9">
        <v>4.5529300000000002E-3</v>
      </c>
      <c r="H713" s="11">
        <f t="shared" si="277"/>
        <v>2.5590326993580552</v>
      </c>
      <c r="L713" s="31">
        <f t="shared" si="273"/>
        <v>1845.2916666669607</v>
      </c>
      <c r="M713" s="30">
        <f t="shared" si="275"/>
        <v>2.5590326993580552</v>
      </c>
      <c r="P713" s="47">
        <f t="shared" si="278"/>
        <v>1951.3744079883713</v>
      </c>
      <c r="Q713" s="47">
        <f t="shared" si="279"/>
        <v>1951.4922806414245</v>
      </c>
      <c r="R713" s="47">
        <f t="shared" si="274"/>
        <v>21.626666666666665</v>
      </c>
      <c r="S713" s="47">
        <f t="shared" si="280"/>
        <v>21.945000000000004</v>
      </c>
      <c r="T713" s="89">
        <f t="shared" si="281"/>
        <v>-1.4505961874383133</v>
      </c>
      <c r="U713" s="48"/>
      <c r="V713" s="33"/>
      <c r="W713" s="33"/>
      <c r="X713" s="35">
        <f t="shared" si="270"/>
        <v>5</v>
      </c>
      <c r="Y713" s="61" t="str">
        <f t="shared" si="271"/>
        <v xml:space="preserve"> </v>
      </c>
      <c r="Z713" s="61">
        <f t="shared" si="272"/>
        <v>4.0214913708889632</v>
      </c>
      <c r="AA713" s="68"/>
      <c r="AB713" s="61">
        <f t="shared" si="268"/>
        <v>0.28736888900340263</v>
      </c>
      <c r="AC713" s="61">
        <f t="shared" si="269"/>
        <v>-0.432</v>
      </c>
      <c r="AD713" s="61"/>
      <c r="AE713" s="84"/>
      <c r="AF713" s="61"/>
      <c r="AG713" s="44"/>
    </row>
    <row r="714" spans="1:33" ht="14.1" customHeight="1">
      <c r="A714" s="7">
        <v>184505</v>
      </c>
      <c r="B714" s="8">
        <f t="shared" si="276"/>
        <v>1845.375000000294</v>
      </c>
      <c r="C714" s="9">
        <v>1.48542E-2</v>
      </c>
      <c r="D714" s="9">
        <v>1.1932679999999999E-2</v>
      </c>
      <c r="E714" s="9">
        <v>2.9215199999999999E-3</v>
      </c>
      <c r="H714" s="11">
        <f t="shared" si="277"/>
        <v>2.589568817669031</v>
      </c>
      <c r="L714" s="31">
        <f t="shared" si="273"/>
        <v>1845.375000000294</v>
      </c>
      <c r="M714" s="30">
        <f t="shared" si="275"/>
        <v>2.589568817669031</v>
      </c>
      <c r="P714" s="47">
        <f t="shared" si="278"/>
        <v>1951.6101532944774</v>
      </c>
      <c r="Q714" s="47">
        <f t="shared" si="279"/>
        <v>1951.7280259475306</v>
      </c>
      <c r="R714" s="47">
        <f t="shared" si="274"/>
        <v>23.16</v>
      </c>
      <c r="S714" s="47">
        <f t="shared" si="280"/>
        <v>22.700740740740741</v>
      </c>
      <c r="T714" s="89">
        <f t="shared" si="281"/>
        <v>2.0231025256150836</v>
      </c>
      <c r="U714" s="48"/>
      <c r="V714" s="33"/>
      <c r="W714" s="33"/>
      <c r="X714" s="35">
        <f t="shared" si="270"/>
        <v>6</v>
      </c>
      <c r="Y714" s="61" t="str">
        <f t="shared" si="271"/>
        <v xml:space="preserve"> </v>
      </c>
      <c r="Z714" s="61">
        <f t="shared" si="272"/>
        <v>4.0214913708889632</v>
      </c>
      <c r="AA714" s="68"/>
      <c r="AB714" s="61">
        <f t="shared" ref="AB714:AB777" si="282" xml:space="preserve"> SIN((2*PI()*(Q714-2000+AC714)/2.1217077549548) + 0.707378034)</f>
        <v>0.83581215853250235</v>
      </c>
      <c r="AC714" s="61">
        <f t="shared" ref="AC714:AC777" si="283">AC713</f>
        <v>-0.432</v>
      </c>
      <c r="AD714" s="61"/>
      <c r="AE714" s="84"/>
      <c r="AF714" s="61"/>
      <c r="AG714" s="44"/>
    </row>
    <row r="715" spans="1:33" ht="14.1" customHeight="1">
      <c r="A715" s="7">
        <v>184506</v>
      </c>
      <c r="B715" s="8">
        <f t="shared" si="276"/>
        <v>1845.4583333336273</v>
      </c>
      <c r="C715" s="9">
        <v>-2.5414119999999998E-2</v>
      </c>
      <c r="D715" s="9">
        <v>-3.023764E-2</v>
      </c>
      <c r="E715" s="9">
        <v>4.8235099999999996E-3</v>
      </c>
      <c r="H715" s="11">
        <f t="shared" si="277"/>
        <v>2.511266368005129</v>
      </c>
      <c r="L715" s="31">
        <f t="shared" si="273"/>
        <v>1845.4583333336273</v>
      </c>
      <c r="M715" s="30">
        <f t="shared" si="275"/>
        <v>2.511266368005129</v>
      </c>
      <c r="P715" s="47">
        <f t="shared" si="278"/>
        <v>1951.8458986005835</v>
      </c>
      <c r="Q715" s="47">
        <f t="shared" si="279"/>
        <v>1951.9637712536367</v>
      </c>
      <c r="R715" s="47">
        <f t="shared" si="274"/>
        <v>23.596666666666664</v>
      </c>
      <c r="S715" s="47">
        <f t="shared" si="280"/>
        <v>23.377037037037038</v>
      </c>
      <c r="T715" s="89">
        <f t="shared" si="281"/>
        <v>0.9395101238949044</v>
      </c>
      <c r="U715" s="48"/>
      <c r="V715" s="33"/>
      <c r="W715" s="33"/>
      <c r="X715" s="35">
        <f t="shared" si="270"/>
        <v>7</v>
      </c>
      <c r="Y715" s="61" t="str">
        <f t="shared" si="271"/>
        <v xml:space="preserve"> </v>
      </c>
      <c r="Z715" s="61">
        <f t="shared" si="272"/>
        <v>3.5748918883501402</v>
      </c>
      <c r="AA715" s="68"/>
      <c r="AB715" s="61">
        <f t="shared" si="282"/>
        <v>0.99316963006678982</v>
      </c>
      <c r="AC715" s="61">
        <f t="shared" si="283"/>
        <v>-0.432</v>
      </c>
      <c r="AD715" s="61"/>
      <c r="AE715" s="84"/>
      <c r="AF715" s="61"/>
      <c r="AG715" s="44"/>
    </row>
    <row r="716" spans="1:33" ht="14.1" customHeight="1">
      <c r="A716" s="7">
        <v>184507</v>
      </c>
      <c r="B716" s="8">
        <f t="shared" si="276"/>
        <v>1845.5416666669605</v>
      </c>
      <c r="C716" s="9">
        <v>3.2150799999999999E-3</v>
      </c>
      <c r="D716" s="9">
        <v>-2.1008400000000001E-3</v>
      </c>
      <c r="E716" s="9">
        <v>5.31592E-3</v>
      </c>
      <c r="H716" s="11">
        <f t="shared" si="277"/>
        <v>2.5059905991685691</v>
      </c>
      <c r="L716" s="31">
        <f t="shared" si="273"/>
        <v>1845.5416666669605</v>
      </c>
      <c r="M716" s="30">
        <f t="shared" si="275"/>
        <v>2.5059905991685691</v>
      </c>
      <c r="P716" s="47">
        <f t="shared" si="278"/>
        <v>1952.0816439066896</v>
      </c>
      <c r="Q716" s="47">
        <f t="shared" si="279"/>
        <v>1952.1995165597427</v>
      </c>
      <c r="R716" s="47">
        <f t="shared" si="274"/>
        <v>23.650000000000002</v>
      </c>
      <c r="S716" s="47">
        <f t="shared" si="280"/>
        <v>23.883703703703702</v>
      </c>
      <c r="T716" s="89">
        <f t="shared" si="281"/>
        <v>-0.97850696275159077</v>
      </c>
      <c r="U716" s="48"/>
      <c r="V716" s="33"/>
      <c r="W716" s="33"/>
      <c r="X716" s="35">
        <f t="shared" si="270"/>
        <v>8</v>
      </c>
      <c r="Y716" s="61" t="str">
        <f t="shared" si="271"/>
        <v xml:space="preserve"> </v>
      </c>
      <c r="Z716" s="61">
        <f t="shared" si="272"/>
        <v>4.1125002826072343</v>
      </c>
      <c r="AA716" s="68"/>
      <c r="AB716" s="61">
        <f t="shared" si="282"/>
        <v>0.68581199384192837</v>
      </c>
      <c r="AC716" s="61">
        <f t="shared" si="283"/>
        <v>-0.432</v>
      </c>
      <c r="AD716" s="61"/>
      <c r="AE716" s="84"/>
      <c r="AF716" s="61"/>
      <c r="AG716" s="44"/>
    </row>
    <row r="717" spans="1:33" ht="14.1" customHeight="1">
      <c r="A717" s="7">
        <v>184508</v>
      </c>
      <c r="B717" s="8">
        <f t="shared" si="276"/>
        <v>1845.6250000002938</v>
      </c>
      <c r="C717" s="9">
        <v>-1.130189E-2</v>
      </c>
      <c r="D717" s="9">
        <v>-1.44385E-2</v>
      </c>
      <c r="E717" s="9">
        <v>3.1366100000000002E-3</v>
      </c>
      <c r="H717" s="11">
        <f t="shared" si="277"/>
        <v>2.4698078539024739</v>
      </c>
      <c r="L717" s="31">
        <f t="shared" si="273"/>
        <v>1845.6250000002938</v>
      </c>
      <c r="M717" s="30">
        <f t="shared" si="275"/>
        <v>2.4698078539024739</v>
      </c>
      <c r="P717" s="47">
        <f t="shared" si="278"/>
        <v>1952.3173892127957</v>
      </c>
      <c r="Q717" s="47">
        <f t="shared" si="279"/>
        <v>1952.4352618658488</v>
      </c>
      <c r="R717" s="47">
        <f t="shared" si="274"/>
        <v>24.74</v>
      </c>
      <c r="S717" s="47">
        <f t="shared" si="280"/>
        <v>24.159074074074073</v>
      </c>
      <c r="T717" s="89">
        <f t="shared" si="281"/>
        <v>2.4045868817022864</v>
      </c>
      <c r="U717" s="48"/>
      <c r="V717" s="33"/>
      <c r="W717" s="33"/>
      <c r="X717" s="35">
        <f t="shared" si="270"/>
        <v>9</v>
      </c>
      <c r="Y717" s="61" t="str">
        <f t="shared" si="271"/>
        <v xml:space="preserve"> </v>
      </c>
      <c r="Z717" s="61">
        <f t="shared" si="272"/>
        <v>4.1125002826072343</v>
      </c>
      <c r="AA717" s="68"/>
      <c r="AB717" s="61">
        <f t="shared" si="282"/>
        <v>5.7555303747132143E-2</v>
      </c>
      <c r="AC717" s="61">
        <f t="shared" si="283"/>
        <v>-0.432</v>
      </c>
      <c r="AD717" s="61"/>
      <c r="AE717" s="84"/>
      <c r="AF717" s="61"/>
      <c r="AG717" s="44"/>
    </row>
    <row r="718" spans="1:33" ht="14.1" customHeight="1">
      <c r="A718" s="7">
        <v>184509</v>
      </c>
      <c r="B718" s="8">
        <f t="shared" si="276"/>
        <v>1845.708333333627</v>
      </c>
      <c r="C718" s="9">
        <v>1.361482E-2</v>
      </c>
      <c r="D718" s="9">
        <v>9.4754399999999999E-3</v>
      </c>
      <c r="E718" s="9">
        <v>4.1393799999999998E-3</v>
      </c>
      <c r="H718" s="11">
        <f t="shared" si="277"/>
        <v>2.4932103700336556</v>
      </c>
      <c r="L718" s="31">
        <f t="shared" si="273"/>
        <v>1845.708333333627</v>
      </c>
      <c r="M718" s="30">
        <f t="shared" si="275"/>
        <v>2.4932103700336556</v>
      </c>
      <c r="P718" s="47">
        <f t="shared" si="278"/>
        <v>1952.5531345189017</v>
      </c>
      <c r="Q718" s="47">
        <f t="shared" si="279"/>
        <v>1952.6710071719549</v>
      </c>
      <c r="R718" s="47">
        <f t="shared" si="274"/>
        <v>24.785</v>
      </c>
      <c r="S718" s="47">
        <f t="shared" si="280"/>
        <v>24.401296296296294</v>
      </c>
      <c r="T718" s="89">
        <f t="shared" si="281"/>
        <v>1.5724726221284513</v>
      </c>
      <c r="U718" s="48"/>
      <c r="V718" s="33"/>
      <c r="W718" s="33"/>
      <c r="X718" s="35">
        <f t="shared" si="270"/>
        <v>1</v>
      </c>
      <c r="Y718" s="61" t="str">
        <f t="shared" si="271"/>
        <v xml:space="preserve"> </v>
      </c>
      <c r="Z718" s="61">
        <f t="shared" si="272"/>
        <v>4.1125002826072343</v>
      </c>
      <c r="AA718" s="68"/>
      <c r="AB718" s="61">
        <f t="shared" si="282"/>
        <v>-0.59763215262689628</v>
      </c>
      <c r="AC718" s="61">
        <f t="shared" si="283"/>
        <v>-0.432</v>
      </c>
      <c r="AD718" s="61"/>
      <c r="AE718" s="84"/>
      <c r="AF718" s="61"/>
      <c r="AG718" s="44"/>
    </row>
    <row r="719" spans="1:33" ht="14.1" customHeight="1">
      <c r="A719" s="7">
        <v>184510</v>
      </c>
      <c r="B719" s="8">
        <f t="shared" si="276"/>
        <v>1845.7916666669603</v>
      </c>
      <c r="C719" s="9">
        <v>2.9103090000000002E-2</v>
      </c>
      <c r="D719" s="9">
        <v>2.3957289999999999E-2</v>
      </c>
      <c r="E719" s="9">
        <v>5.1457999999999999E-3</v>
      </c>
      <c r="H719" s="11">
        <f t="shared" si="277"/>
        <v>2.5529409338995595</v>
      </c>
      <c r="L719" s="31">
        <f t="shared" si="273"/>
        <v>1845.7916666669603</v>
      </c>
      <c r="M719" s="30">
        <f t="shared" si="275"/>
        <v>2.5529409338995595</v>
      </c>
      <c r="P719" s="47">
        <f t="shared" si="278"/>
        <v>1952.7888798250078</v>
      </c>
      <c r="Q719" s="47">
        <f t="shared" si="279"/>
        <v>1952.906752478061</v>
      </c>
      <c r="R719" s="47">
        <f t="shared" si="274"/>
        <v>25.583333333333332</v>
      </c>
      <c r="S719" s="47">
        <f t="shared" si="280"/>
        <v>24.572777777777773</v>
      </c>
      <c r="T719" s="89">
        <f t="shared" si="281"/>
        <v>4.1125002826072343</v>
      </c>
      <c r="U719" s="48"/>
      <c r="V719" s="33"/>
      <c r="W719" s="33"/>
      <c r="X719" s="35">
        <f t="shared" si="270"/>
        <v>2</v>
      </c>
      <c r="Y719" s="61">
        <f t="shared" si="271"/>
        <v>4.1125002826072343</v>
      </c>
      <c r="Z719" s="61">
        <f t="shared" si="272"/>
        <v>4.1125002826072343</v>
      </c>
      <c r="AA719" s="68"/>
      <c r="AB719" s="61">
        <f t="shared" si="282"/>
        <v>-0.97318088284527082</v>
      </c>
      <c r="AC719" s="61">
        <f t="shared" si="283"/>
        <v>-0.432</v>
      </c>
      <c r="AD719" s="61"/>
      <c r="AE719" s="84"/>
      <c r="AF719" s="61"/>
      <c r="AG719" s="44"/>
    </row>
    <row r="720" spans="1:33" ht="14.1" customHeight="1">
      <c r="A720" s="7">
        <v>184511</v>
      </c>
      <c r="B720" s="8">
        <f t="shared" si="276"/>
        <v>1845.8750000002935</v>
      </c>
      <c r="C720" s="9">
        <v>4.3181249999999997E-2</v>
      </c>
      <c r="D720" s="9">
        <v>4.0462400000000003E-2</v>
      </c>
      <c r="E720" s="9">
        <v>2.71886E-3</v>
      </c>
      <c r="H720" s="11">
        <f t="shared" si="277"/>
        <v>2.6562390511433769</v>
      </c>
      <c r="L720" s="31">
        <f t="shared" si="273"/>
        <v>1845.8750000002935</v>
      </c>
      <c r="M720" s="30">
        <f t="shared" si="275"/>
        <v>2.6562390511433769</v>
      </c>
      <c r="P720" s="47">
        <f t="shared" si="278"/>
        <v>1953.0246251311139</v>
      </c>
      <c r="Q720" s="47">
        <f t="shared" si="279"/>
        <v>1953.1424977841671</v>
      </c>
      <c r="R720" s="47">
        <f t="shared" si="274"/>
        <v>25.856666666666666</v>
      </c>
      <c r="S720" s="47">
        <f t="shared" si="280"/>
        <v>24.852592592592593</v>
      </c>
      <c r="T720" s="89">
        <f t="shared" si="281"/>
        <v>4.0401180292688688</v>
      </c>
      <c r="U720" s="48"/>
      <c r="V720" s="33"/>
      <c r="W720" s="33"/>
      <c r="X720" s="35">
        <f t="shared" si="270"/>
        <v>3</v>
      </c>
      <c r="Y720" s="61" t="str">
        <f t="shared" si="271"/>
        <v xml:space="preserve"> </v>
      </c>
      <c r="Z720" s="61">
        <f t="shared" si="272"/>
        <v>4.1125002826072343</v>
      </c>
      <c r="AA720" s="68"/>
      <c r="AB720" s="61">
        <f t="shared" si="282"/>
        <v>-0.89336746227962716</v>
      </c>
      <c r="AC720" s="61">
        <f t="shared" si="283"/>
        <v>-0.432</v>
      </c>
      <c r="AD720" s="61"/>
      <c r="AE720" s="84"/>
      <c r="AF720" s="61"/>
      <c r="AG720" s="44"/>
    </row>
    <row r="721" spans="1:33" ht="14.1" customHeight="1">
      <c r="A721" s="7">
        <v>184512</v>
      </c>
      <c r="B721" s="8">
        <f t="shared" si="276"/>
        <v>1845.9583333336268</v>
      </c>
      <c r="C721" s="9">
        <v>3.6575160000000002E-2</v>
      </c>
      <c r="D721" s="9">
        <v>3.154821E-2</v>
      </c>
      <c r="E721" s="9">
        <v>5.0269499999999996E-3</v>
      </c>
      <c r="H721" s="11">
        <f t="shared" si="277"/>
        <v>2.7400386385390489</v>
      </c>
      <c r="L721" s="31">
        <f t="shared" si="273"/>
        <v>1845.9583333336268</v>
      </c>
      <c r="M721" s="30">
        <f t="shared" si="275"/>
        <v>2.7400386385390489</v>
      </c>
      <c r="P721" s="47">
        <f t="shared" si="278"/>
        <v>1953.26037043722</v>
      </c>
      <c r="Q721" s="47">
        <f t="shared" si="279"/>
        <v>1953.3782430902731</v>
      </c>
      <c r="R721" s="47">
        <f t="shared" si="274"/>
        <v>24.433333333333334</v>
      </c>
      <c r="S721" s="47">
        <f t="shared" si="280"/>
        <v>25.350370370370374</v>
      </c>
      <c r="T721" s="89">
        <f t="shared" si="281"/>
        <v>-3.6174502527540064</v>
      </c>
      <c r="U721" s="48"/>
      <c r="V721" s="33"/>
      <c r="W721" s="33"/>
      <c r="X721" s="35">
        <f t="shared" si="270"/>
        <v>4</v>
      </c>
      <c r="Y721" s="61" t="str">
        <f t="shared" si="271"/>
        <v xml:space="preserve"> </v>
      </c>
      <c r="Z721" s="61">
        <f t="shared" si="272"/>
        <v>4.1125002826072343</v>
      </c>
      <c r="AA721" s="68"/>
      <c r="AB721" s="61">
        <f t="shared" si="282"/>
        <v>-0.3955374774399435</v>
      </c>
      <c r="AC721" s="61">
        <f t="shared" si="283"/>
        <v>-0.432</v>
      </c>
      <c r="AD721" s="61"/>
      <c r="AE721" s="84"/>
      <c r="AF721" s="61"/>
      <c r="AG721" s="44"/>
    </row>
    <row r="722" spans="1:33" ht="14.1" customHeight="1">
      <c r="A722" s="7">
        <v>184601</v>
      </c>
      <c r="B722" s="8">
        <f t="shared" si="276"/>
        <v>1846.0416666669601</v>
      </c>
      <c r="C722" s="9">
        <v>-8.8195899999999994E-2</v>
      </c>
      <c r="D722" s="9">
        <v>-9.375E-2</v>
      </c>
      <c r="E722" s="9">
        <v>5.5541000000000002E-3</v>
      </c>
      <c r="H722" s="11">
        <f t="shared" si="277"/>
        <v>2.4831600161760132</v>
      </c>
      <c r="L722" s="31">
        <f t="shared" si="273"/>
        <v>1846.0416666669601</v>
      </c>
      <c r="M722" s="30">
        <f t="shared" si="275"/>
        <v>2.4831600161760132</v>
      </c>
      <c r="P722" s="47">
        <f t="shared" si="278"/>
        <v>1953.4961157433261</v>
      </c>
      <c r="Q722" s="47">
        <f t="shared" si="279"/>
        <v>1953.6139883963792</v>
      </c>
      <c r="R722" s="47">
        <f t="shared" si="274"/>
        <v>23.806666666666668</v>
      </c>
      <c r="S722" s="47">
        <f t="shared" si="280"/>
        <v>25.931851851851853</v>
      </c>
      <c r="T722" s="89">
        <f t="shared" si="281"/>
        <v>-8.1952696526508166</v>
      </c>
      <c r="U722" s="48"/>
      <c r="V722" s="33"/>
      <c r="W722" s="33"/>
      <c r="X722" s="35">
        <f t="shared" si="270"/>
        <v>5</v>
      </c>
      <c r="Y722" s="61" t="str">
        <f t="shared" si="271"/>
        <v xml:space="preserve"> </v>
      </c>
      <c r="Z722" s="61">
        <f t="shared" si="272"/>
        <v>4.1125002826072343</v>
      </c>
      <c r="AA722" s="68"/>
      <c r="AB722" s="61">
        <f t="shared" si="282"/>
        <v>0.28736888900324586</v>
      </c>
      <c r="AC722" s="61">
        <f t="shared" si="283"/>
        <v>-0.432</v>
      </c>
      <c r="AD722" s="61"/>
      <c r="AE722" s="84"/>
      <c r="AF722" s="61"/>
      <c r="AG722" s="44"/>
    </row>
    <row r="723" spans="1:33" ht="14.1" customHeight="1">
      <c r="A723" s="7">
        <v>184602</v>
      </c>
      <c r="B723" s="8">
        <f t="shared" si="276"/>
        <v>1846.1250000002933</v>
      </c>
      <c r="C723" s="9">
        <v>3.7286840000000002E-2</v>
      </c>
      <c r="D723" s="9">
        <v>3.4482760000000001E-2</v>
      </c>
      <c r="E723" s="9">
        <v>2.80408E-3</v>
      </c>
      <c r="H723" s="11">
        <f t="shared" si="277"/>
        <v>2.5687862270554067</v>
      </c>
      <c r="L723" s="31">
        <f t="shared" si="273"/>
        <v>1846.1250000002933</v>
      </c>
      <c r="M723" s="30">
        <f t="shared" si="275"/>
        <v>2.5687862270554067</v>
      </c>
      <c r="P723" s="47">
        <f t="shared" si="278"/>
        <v>1953.7318610494322</v>
      </c>
      <c r="Q723" s="47">
        <f t="shared" si="279"/>
        <v>1953.8497337024853</v>
      </c>
      <c r="R723" s="47">
        <f t="shared" si="274"/>
        <v>24.703333333333333</v>
      </c>
      <c r="S723" s="47">
        <f t="shared" si="280"/>
        <v>26.816111111111113</v>
      </c>
      <c r="T723" s="89">
        <f t="shared" si="281"/>
        <v>-7.8787627669933187</v>
      </c>
      <c r="U723" s="48"/>
      <c r="V723" s="33"/>
      <c r="W723" s="33"/>
      <c r="X723" s="35">
        <f t="shared" si="270"/>
        <v>6</v>
      </c>
      <c r="Y723" s="61" t="str">
        <f t="shared" si="271"/>
        <v xml:space="preserve"> </v>
      </c>
      <c r="Z723" s="61">
        <f t="shared" si="272"/>
        <v>4.0401180292688688</v>
      </c>
      <c r="AA723" s="68"/>
      <c r="AB723" s="61">
        <f t="shared" si="282"/>
        <v>0.83581215853239688</v>
      </c>
      <c r="AC723" s="61">
        <f t="shared" si="283"/>
        <v>-0.432</v>
      </c>
      <c r="AD723" s="61"/>
      <c r="AE723" s="84"/>
      <c r="AF723" s="61"/>
      <c r="AG723" s="44"/>
    </row>
    <row r="724" spans="1:33" ht="14.1" customHeight="1">
      <c r="A724" s="7">
        <v>184603</v>
      </c>
      <c r="B724" s="8">
        <f t="shared" si="276"/>
        <v>1846.2083333336266</v>
      </c>
      <c r="C724" s="9">
        <v>3.7131089999999999E-2</v>
      </c>
      <c r="D724" s="9">
        <v>3.3333330000000001E-2</v>
      </c>
      <c r="E724" s="9">
        <v>3.7977599999999999E-3</v>
      </c>
      <c r="H724" s="11">
        <f t="shared" si="277"/>
        <v>2.6544124260612993</v>
      </c>
      <c r="L724" s="31">
        <f t="shared" si="273"/>
        <v>1846.2083333336266</v>
      </c>
      <c r="M724" s="30">
        <f t="shared" si="275"/>
        <v>2.6544124260612993</v>
      </c>
      <c r="P724" s="47">
        <f t="shared" si="278"/>
        <v>1953.9676063555382</v>
      </c>
      <c r="Q724" s="47">
        <f t="shared" si="279"/>
        <v>1954.0854790085914</v>
      </c>
      <c r="R724" s="47">
        <f t="shared" si="274"/>
        <v>26.114999999999998</v>
      </c>
      <c r="S724" s="47">
        <f t="shared" si="280"/>
        <v>28.02425925925926</v>
      </c>
      <c r="T724" s="89">
        <f t="shared" si="281"/>
        <v>-6.8128803748075502</v>
      </c>
      <c r="U724" s="48"/>
      <c r="V724" s="33"/>
      <c r="W724" s="33"/>
      <c r="X724" s="35">
        <f t="shared" si="270"/>
        <v>7</v>
      </c>
      <c r="Y724" s="61" t="str">
        <f t="shared" si="271"/>
        <v xml:space="preserve"> </v>
      </c>
      <c r="Z724" s="61">
        <f t="shared" si="272"/>
        <v>-2.0779105700962419</v>
      </c>
      <c r="AA724" s="68"/>
      <c r="AB724" s="61">
        <f t="shared" si="282"/>
        <v>0.99316963006681225</v>
      </c>
      <c r="AC724" s="61">
        <f t="shared" si="283"/>
        <v>-0.432</v>
      </c>
      <c r="AD724" s="61"/>
      <c r="AE724" s="84"/>
      <c r="AF724" s="61"/>
      <c r="AG724" s="44"/>
    </row>
    <row r="725" spans="1:33" ht="14.1" customHeight="1">
      <c r="A725" s="7">
        <v>184604</v>
      </c>
      <c r="B725" s="8">
        <f t="shared" si="276"/>
        <v>1846.2916666669598</v>
      </c>
      <c r="C725" s="9">
        <v>-9.137642E-2</v>
      </c>
      <c r="D725" s="9">
        <v>-9.6774189999999996E-2</v>
      </c>
      <c r="E725" s="9">
        <v>5.3977699999999997E-3</v>
      </c>
      <c r="H725" s="11">
        <f t="shared" si="277"/>
        <v>2.3975338136032822</v>
      </c>
      <c r="L725" s="31">
        <f t="shared" si="273"/>
        <v>1846.2916666669598</v>
      </c>
      <c r="M725" s="30">
        <f t="shared" si="275"/>
        <v>2.3975338136032822</v>
      </c>
      <c r="P725" s="47">
        <f t="shared" si="278"/>
        <v>1954.2033516616443</v>
      </c>
      <c r="Q725" s="47">
        <f t="shared" si="279"/>
        <v>1954.3212243146975</v>
      </c>
      <c r="R725" s="47">
        <f t="shared" si="274"/>
        <v>28.13</v>
      </c>
      <c r="S725" s="47">
        <f t="shared" si="280"/>
        <v>29.316111111111113</v>
      </c>
      <c r="T725" s="89">
        <f t="shared" si="281"/>
        <v>-4.0459360609448769</v>
      </c>
      <c r="U725" s="48"/>
      <c r="V725" s="33"/>
      <c r="W725" s="33"/>
      <c r="X725" s="35">
        <f t="shared" si="270"/>
        <v>8</v>
      </c>
      <c r="Y725" s="61" t="str">
        <f t="shared" si="271"/>
        <v xml:space="preserve"> </v>
      </c>
      <c r="Z725" s="61">
        <f t="shared" si="272"/>
        <v>2.1587288408248861</v>
      </c>
      <c r="AA725" s="68"/>
      <c r="AB725" s="61">
        <f t="shared" si="282"/>
        <v>0.6858119938420475</v>
      </c>
      <c r="AC725" s="61">
        <f t="shared" si="283"/>
        <v>-0.432</v>
      </c>
      <c r="AD725" s="61"/>
      <c r="AE725" s="84"/>
      <c r="AF725" s="61"/>
      <c r="AG725" s="44"/>
    </row>
    <row r="726" spans="1:33" ht="14.1" customHeight="1">
      <c r="A726" s="7">
        <v>184605</v>
      </c>
      <c r="B726" s="8">
        <f t="shared" si="276"/>
        <v>1846.3750000002931</v>
      </c>
      <c r="C726" s="9">
        <v>3.0150400000000001E-3</v>
      </c>
      <c r="D726" s="9">
        <v>0</v>
      </c>
      <c r="E726" s="9">
        <v>3.0150400000000001E-3</v>
      </c>
      <c r="H726" s="11">
        <f t="shared" si="277"/>
        <v>2.3975338136032822</v>
      </c>
      <c r="L726" s="31">
        <f t="shared" si="273"/>
        <v>1846.3750000002931</v>
      </c>
      <c r="M726" s="30">
        <f t="shared" si="275"/>
        <v>2.3975338136032822</v>
      </c>
      <c r="P726" s="47">
        <f t="shared" si="278"/>
        <v>1954.4390969677504</v>
      </c>
      <c r="Q726" s="47">
        <f t="shared" si="279"/>
        <v>1954.5569696208036</v>
      </c>
      <c r="R726" s="47">
        <f t="shared" si="274"/>
        <v>29.973333333333333</v>
      </c>
      <c r="S726" s="47">
        <f t="shared" si="280"/>
        <v>31.29851851851852</v>
      </c>
      <c r="T726" s="89">
        <f t="shared" si="281"/>
        <v>-4.2340188862329375</v>
      </c>
      <c r="U726" s="48"/>
      <c r="V726" s="33"/>
      <c r="W726" s="33"/>
      <c r="X726" s="35">
        <f t="shared" si="270"/>
        <v>9</v>
      </c>
      <c r="Y726" s="61" t="str">
        <f t="shared" si="271"/>
        <v xml:space="preserve"> </v>
      </c>
      <c r="Z726" s="61">
        <f t="shared" si="272"/>
        <v>2.1587288408248861</v>
      </c>
      <c r="AA726" s="68"/>
      <c r="AB726" s="61">
        <f t="shared" si="282"/>
        <v>5.7555303747323913E-2</v>
      </c>
      <c r="AC726" s="61">
        <f t="shared" si="283"/>
        <v>-0.432</v>
      </c>
      <c r="AD726" s="61"/>
      <c r="AE726" s="84"/>
      <c r="AF726" s="61"/>
      <c r="AG726" s="44"/>
    </row>
    <row r="727" spans="1:33" ht="14.1" customHeight="1">
      <c r="A727" s="7">
        <v>184606</v>
      </c>
      <c r="B727" s="8">
        <f t="shared" si="276"/>
        <v>1846.4583333336263</v>
      </c>
      <c r="C727" s="9">
        <v>6.4218919999999999E-2</v>
      </c>
      <c r="D727" s="9">
        <v>5.9523810000000003E-2</v>
      </c>
      <c r="E727" s="9">
        <v>4.6951099999999997E-3</v>
      </c>
      <c r="H727" s="11">
        <f t="shared" si="277"/>
        <v>2.5402441607927795</v>
      </c>
      <c r="L727" s="31">
        <f t="shared" si="273"/>
        <v>1846.4583333336263</v>
      </c>
      <c r="M727" s="30">
        <f t="shared" si="275"/>
        <v>2.5402441607927795</v>
      </c>
      <c r="P727" s="47">
        <f t="shared" si="278"/>
        <v>1954.6748422738565</v>
      </c>
      <c r="Q727" s="47">
        <f t="shared" si="279"/>
        <v>1954.7927149269096</v>
      </c>
      <c r="R727" s="47">
        <f t="shared" si="274"/>
        <v>32.743333333333332</v>
      </c>
      <c r="S727" s="47">
        <f t="shared" si="280"/>
        <v>33.438148148148144</v>
      </c>
      <c r="T727" s="89">
        <f t="shared" si="281"/>
        <v>-2.0779105700962419</v>
      </c>
      <c r="U727" s="48"/>
      <c r="V727" s="33"/>
      <c r="W727" s="33"/>
      <c r="X727" s="35">
        <f t="shared" si="270"/>
        <v>1</v>
      </c>
      <c r="Y727" s="61" t="str">
        <f t="shared" si="271"/>
        <v xml:space="preserve"> </v>
      </c>
      <c r="Z727" s="61">
        <f t="shared" si="272"/>
        <v>5.2436252656619775</v>
      </c>
      <c r="AA727" s="68"/>
      <c r="AB727" s="61">
        <f t="shared" si="282"/>
        <v>-0.59763215262676506</v>
      </c>
      <c r="AC727" s="61">
        <f t="shared" si="283"/>
        <v>-0.432</v>
      </c>
      <c r="AD727" s="61"/>
      <c r="AE727" s="84"/>
      <c r="AF727" s="61"/>
      <c r="AG727" s="44"/>
    </row>
    <row r="728" spans="1:33" ht="14.1" customHeight="1">
      <c r="A728" s="7">
        <v>184607</v>
      </c>
      <c r="B728" s="8">
        <f t="shared" si="276"/>
        <v>1846.5416666669596</v>
      </c>
      <c r="C728" s="9">
        <v>-2.7782210000000002E-2</v>
      </c>
      <c r="D728" s="9">
        <v>-3.3707870000000001E-2</v>
      </c>
      <c r="E728" s="9">
        <v>5.9256600000000001E-3</v>
      </c>
      <c r="H728" s="11">
        <f t="shared" si="277"/>
        <v>2.4546179408525175</v>
      </c>
      <c r="L728" s="31">
        <f t="shared" si="273"/>
        <v>1846.5416666669596</v>
      </c>
      <c r="M728" s="30">
        <f t="shared" si="275"/>
        <v>2.4546179408525175</v>
      </c>
      <c r="P728" s="47">
        <f t="shared" si="278"/>
        <v>1954.9105875799626</v>
      </c>
      <c r="Q728" s="47">
        <f t="shared" si="279"/>
        <v>1955.0284602330157</v>
      </c>
      <c r="R728" s="47">
        <f t="shared" si="274"/>
        <v>36.456666666666671</v>
      </c>
      <c r="S728" s="47">
        <f t="shared" si="280"/>
        <v>35.686296296296298</v>
      </c>
      <c r="T728" s="89">
        <f t="shared" si="281"/>
        <v>2.1587288408248861</v>
      </c>
      <c r="U728" s="48"/>
      <c r="V728" s="33"/>
      <c r="W728" s="33"/>
      <c r="X728" s="35">
        <f t="shared" si="270"/>
        <v>2</v>
      </c>
      <c r="Y728" s="61" t="str">
        <f t="shared" si="271"/>
        <v xml:space="preserve"> </v>
      </c>
      <c r="Z728" s="61">
        <f t="shared" si="272"/>
        <v>5.2436252656619775</v>
      </c>
      <c r="AA728" s="68"/>
      <c r="AB728" s="61">
        <f t="shared" si="282"/>
        <v>-0.97318088284523974</v>
      </c>
      <c r="AC728" s="61">
        <f t="shared" si="283"/>
        <v>-0.432</v>
      </c>
      <c r="AD728" s="61"/>
      <c r="AE728" s="84"/>
      <c r="AF728" s="61"/>
      <c r="AG728" s="44"/>
    </row>
    <row r="729" spans="1:33" ht="14.1" customHeight="1">
      <c r="A729" s="7">
        <v>184608</v>
      </c>
      <c r="B729" s="8">
        <f t="shared" si="276"/>
        <v>1846.6250000002929</v>
      </c>
      <c r="C729" s="9">
        <v>1.460331E-2</v>
      </c>
      <c r="D729" s="9">
        <v>1.162791E-2</v>
      </c>
      <c r="E729" s="9">
        <v>2.9754099999999999E-3</v>
      </c>
      <c r="H729" s="11">
        <f t="shared" si="277"/>
        <v>2.4831600173531361</v>
      </c>
      <c r="L729" s="31">
        <f t="shared" si="273"/>
        <v>1846.6250000002929</v>
      </c>
      <c r="M729" s="30">
        <f t="shared" si="275"/>
        <v>2.4831600173531361</v>
      </c>
      <c r="P729" s="47">
        <f t="shared" si="278"/>
        <v>1955.1463328860686</v>
      </c>
      <c r="Q729" s="47">
        <f t="shared" si="279"/>
        <v>1955.2642055391218</v>
      </c>
      <c r="R729" s="47">
        <f t="shared" si="274"/>
        <v>37.483333333333327</v>
      </c>
      <c r="S729" s="47">
        <f t="shared" si="280"/>
        <v>38.051296296296293</v>
      </c>
      <c r="T729" s="89">
        <f t="shared" si="281"/>
        <v>-1.4926244786521159</v>
      </c>
      <c r="U729" s="48"/>
      <c r="V729" s="33"/>
      <c r="W729" s="33"/>
      <c r="X729" s="35">
        <f t="shared" si="270"/>
        <v>3</v>
      </c>
      <c r="Y729" s="61" t="str">
        <f t="shared" si="271"/>
        <v xml:space="preserve"> </v>
      </c>
      <c r="Z729" s="61">
        <f t="shared" si="272"/>
        <v>5.2436252656619775</v>
      </c>
      <c r="AA729" s="68"/>
      <c r="AB729" s="61">
        <f t="shared" si="282"/>
        <v>-0.89336746227970065</v>
      </c>
      <c r="AC729" s="61">
        <f t="shared" si="283"/>
        <v>-0.432</v>
      </c>
      <c r="AD729" s="61"/>
      <c r="AE729" s="84"/>
      <c r="AF729" s="61"/>
      <c r="AG729" s="44"/>
    </row>
    <row r="730" spans="1:33" ht="14.1" customHeight="1">
      <c r="A730" s="7">
        <v>184609</v>
      </c>
      <c r="B730" s="8">
        <f t="shared" si="276"/>
        <v>1846.7083333336261</v>
      </c>
      <c r="C730" s="9">
        <v>-1.9064979999999999E-2</v>
      </c>
      <c r="D730" s="9">
        <v>-2.298851E-2</v>
      </c>
      <c r="E730" s="9">
        <v>3.9235199999999998E-3</v>
      </c>
      <c r="H730" s="11">
        <f t="shared" si="277"/>
        <v>2.4260758684626134</v>
      </c>
      <c r="L730" s="31">
        <f t="shared" si="273"/>
        <v>1846.7083333336261</v>
      </c>
      <c r="M730" s="30">
        <f t="shared" si="275"/>
        <v>2.4260758684626134</v>
      </c>
      <c r="P730" s="47">
        <f t="shared" si="278"/>
        <v>1955.3820781921747</v>
      </c>
      <c r="Q730" s="47">
        <f t="shared" si="279"/>
        <v>1955.4999508452279</v>
      </c>
      <c r="R730" s="47">
        <f t="shared" si="274"/>
        <v>42.275000000000006</v>
      </c>
      <c r="S730" s="47">
        <f t="shared" si="280"/>
        <v>40.168703703703699</v>
      </c>
      <c r="T730" s="89">
        <f t="shared" si="281"/>
        <v>5.2436252656619775</v>
      </c>
      <c r="U730" s="48"/>
      <c r="V730" s="33"/>
      <c r="W730" s="33"/>
      <c r="X730" s="35">
        <f t="shared" si="270"/>
        <v>4</v>
      </c>
      <c r="Y730" s="61" t="str">
        <f t="shared" si="271"/>
        <v xml:space="preserve"> </v>
      </c>
      <c r="Z730" s="61">
        <f t="shared" si="272"/>
        <v>7.0792091633966159</v>
      </c>
      <c r="AA730" s="68"/>
      <c r="AB730" s="61">
        <f t="shared" si="282"/>
        <v>-0.39553747744011991</v>
      </c>
      <c r="AC730" s="61">
        <f t="shared" si="283"/>
        <v>-0.432</v>
      </c>
      <c r="AD730" s="61"/>
      <c r="AE730" s="84"/>
      <c r="AF730" s="61"/>
      <c r="AG730" s="44"/>
    </row>
    <row r="731" spans="1:33" ht="14.1" customHeight="1">
      <c r="A731" s="7">
        <v>184610</v>
      </c>
      <c r="B731" s="8">
        <f t="shared" si="276"/>
        <v>1846.7916666669594</v>
      </c>
      <c r="C731" s="9">
        <v>-6.8036499999999996E-3</v>
      </c>
      <c r="D731" s="9">
        <v>-1.1764709999999999E-2</v>
      </c>
      <c r="E731" s="9">
        <v>4.9610499999999998E-3</v>
      </c>
      <c r="H731" s="11">
        <f t="shared" si="277"/>
        <v>2.3975337894321527</v>
      </c>
      <c r="L731" s="31">
        <f t="shared" si="273"/>
        <v>1846.7916666669594</v>
      </c>
      <c r="M731" s="30">
        <f t="shared" si="275"/>
        <v>2.3975337894321527</v>
      </c>
      <c r="P731" s="47">
        <f t="shared" si="278"/>
        <v>1955.6178234982808</v>
      </c>
      <c r="Q731" s="47">
        <f t="shared" si="279"/>
        <v>1955.735696151334</v>
      </c>
      <c r="R731" s="47">
        <f t="shared" si="274"/>
        <v>43.063333333333333</v>
      </c>
      <c r="S731" s="47">
        <f t="shared" si="280"/>
        <v>41.965740740740742</v>
      </c>
      <c r="T731" s="89">
        <f t="shared" si="281"/>
        <v>2.6154491097235333</v>
      </c>
      <c r="U731" s="48"/>
      <c r="V731" s="33"/>
      <c r="W731" s="33"/>
      <c r="X731" s="35">
        <f t="shared" si="270"/>
        <v>5</v>
      </c>
      <c r="Y731" s="61" t="str">
        <f t="shared" si="271"/>
        <v xml:space="preserve"> </v>
      </c>
      <c r="Z731" s="61">
        <f t="shared" si="272"/>
        <v>7.0792091633966159</v>
      </c>
      <c r="AA731" s="68"/>
      <c r="AB731" s="61">
        <f t="shared" si="282"/>
        <v>0.28736888900308905</v>
      </c>
      <c r="AC731" s="61">
        <f t="shared" si="283"/>
        <v>-0.432</v>
      </c>
      <c r="AD731" s="61"/>
      <c r="AE731" s="84"/>
      <c r="AF731" s="61"/>
      <c r="AG731" s="44"/>
    </row>
    <row r="732" spans="1:33" ht="14.1" customHeight="1">
      <c r="A732" s="7">
        <v>184611</v>
      </c>
      <c r="B732" s="8">
        <f t="shared" si="276"/>
        <v>1846.8750000002926</v>
      </c>
      <c r="C732" s="9">
        <v>2.843E-3</v>
      </c>
      <c r="D732" s="9">
        <v>0</v>
      </c>
      <c r="E732" s="9">
        <v>2.843E-3</v>
      </c>
      <c r="H732" s="11">
        <f t="shared" si="277"/>
        <v>2.3975337894321527</v>
      </c>
      <c r="L732" s="31">
        <f t="shared" si="273"/>
        <v>1846.8750000002926</v>
      </c>
      <c r="M732" s="30">
        <f t="shared" si="275"/>
        <v>2.3975337894321527</v>
      </c>
      <c r="P732" s="47">
        <f t="shared" si="278"/>
        <v>1955.8535688043869</v>
      </c>
      <c r="Q732" s="47">
        <f t="shared" si="279"/>
        <v>1955.9714414574401</v>
      </c>
      <c r="R732" s="47">
        <f t="shared" si="274"/>
        <v>44.936666666666667</v>
      </c>
      <c r="S732" s="47">
        <f t="shared" si="280"/>
        <v>43.424814814814816</v>
      </c>
      <c r="T732" s="89">
        <f t="shared" si="281"/>
        <v>3.4815389732786306</v>
      </c>
      <c r="U732" s="48"/>
      <c r="V732" s="33"/>
      <c r="W732" s="33"/>
      <c r="X732" s="35">
        <f t="shared" si="270"/>
        <v>6</v>
      </c>
      <c r="Y732" s="61" t="str">
        <f t="shared" si="271"/>
        <v xml:space="preserve"> </v>
      </c>
      <c r="Z732" s="61">
        <f t="shared" si="272"/>
        <v>7.0792091633966159</v>
      </c>
      <c r="AA732" s="68"/>
      <c r="AB732" s="61">
        <f t="shared" si="282"/>
        <v>0.8358121585322914</v>
      </c>
      <c r="AC732" s="61">
        <f t="shared" si="283"/>
        <v>-0.432</v>
      </c>
      <c r="AD732" s="61"/>
      <c r="AE732" s="84"/>
      <c r="AF732" s="61"/>
      <c r="AG732" s="44"/>
    </row>
    <row r="733" spans="1:33" ht="14.1" customHeight="1">
      <c r="A733" s="7">
        <v>184612</v>
      </c>
      <c r="B733" s="8">
        <f t="shared" si="276"/>
        <v>1846.9583333336259</v>
      </c>
      <c r="C733" s="9">
        <v>-1.8100499999999999E-2</v>
      </c>
      <c r="D733" s="9">
        <v>-2.3809520000000001E-2</v>
      </c>
      <c r="E733" s="9">
        <v>5.7090200000000004E-3</v>
      </c>
      <c r="H733" s="11">
        <f t="shared" si="277"/>
        <v>2.3404496607219922</v>
      </c>
      <c r="L733" s="31">
        <f t="shared" si="273"/>
        <v>1846.9583333336259</v>
      </c>
      <c r="M733" s="30">
        <f t="shared" si="275"/>
        <v>2.3404496607219922</v>
      </c>
      <c r="P733" s="47">
        <f t="shared" si="278"/>
        <v>1956.089314110493</v>
      </c>
      <c r="Q733" s="47">
        <f t="shared" si="279"/>
        <v>1956.2071867635461</v>
      </c>
      <c r="R733" s="47">
        <f t="shared" si="274"/>
        <v>47.4</v>
      </c>
      <c r="S733" s="47">
        <f t="shared" si="280"/>
        <v>44.266296296296296</v>
      </c>
      <c r="T733" s="89">
        <f t="shared" si="281"/>
        <v>7.0792091633966159</v>
      </c>
      <c r="U733" s="48"/>
      <c r="V733" s="33"/>
      <c r="W733" s="33"/>
      <c r="X733" s="35">
        <f t="shared" si="270"/>
        <v>7</v>
      </c>
      <c r="Y733" s="61">
        <f t="shared" si="271"/>
        <v>7.0792091633966159</v>
      </c>
      <c r="Z733" s="61">
        <f t="shared" si="272"/>
        <v>7.0792091633966159</v>
      </c>
      <c r="AA733" s="68"/>
      <c r="AB733" s="61">
        <f t="shared" si="282"/>
        <v>0.99316963006683456</v>
      </c>
      <c r="AC733" s="61">
        <f t="shared" si="283"/>
        <v>-0.432</v>
      </c>
      <c r="AD733" s="61"/>
      <c r="AE733" s="84"/>
      <c r="AF733" s="61"/>
      <c r="AG733" s="44"/>
    </row>
    <row r="734" spans="1:33" ht="14.1" customHeight="1">
      <c r="A734" s="7">
        <v>184701</v>
      </c>
      <c r="B734" s="8">
        <f t="shared" si="276"/>
        <v>1847.0416666669591</v>
      </c>
      <c r="C734" s="9">
        <v>5.1628000000000004E-3</v>
      </c>
      <c r="D734" s="9">
        <v>0</v>
      </c>
      <c r="E734" s="9">
        <v>5.1628000000000004E-3</v>
      </c>
      <c r="H734" s="11">
        <f t="shared" si="277"/>
        <v>2.3404496607219922</v>
      </c>
      <c r="L734" s="31">
        <f t="shared" si="273"/>
        <v>1847.0416666669591</v>
      </c>
      <c r="M734" s="30">
        <f t="shared" si="275"/>
        <v>2.3404496607219922</v>
      </c>
      <c r="P734" s="47">
        <f t="shared" si="278"/>
        <v>1956.3250594165991</v>
      </c>
      <c r="Q734" s="47">
        <f t="shared" si="279"/>
        <v>1956.4429320696522</v>
      </c>
      <c r="R734" s="47">
        <f t="shared" si="274"/>
        <v>47.186666666666667</v>
      </c>
      <c r="S734" s="47">
        <f t="shared" si="280"/>
        <v>45.306666666666665</v>
      </c>
      <c r="T734" s="89">
        <f t="shared" si="281"/>
        <v>4.1494997057092364</v>
      </c>
      <c r="U734" s="48"/>
      <c r="V734" s="33"/>
      <c r="W734" s="33"/>
      <c r="X734" s="35">
        <f t="shared" si="270"/>
        <v>8</v>
      </c>
      <c r="Y734" s="61" t="str">
        <f t="shared" si="271"/>
        <v xml:space="preserve"> </v>
      </c>
      <c r="Z734" s="61">
        <f t="shared" si="272"/>
        <v>7.0792091633966159</v>
      </c>
      <c r="AA734" s="68"/>
      <c r="AB734" s="61">
        <f t="shared" si="282"/>
        <v>0.68581199384216662</v>
      </c>
      <c r="AC734" s="61">
        <f t="shared" si="283"/>
        <v>-0.432</v>
      </c>
      <c r="AD734" s="61"/>
      <c r="AE734" s="84"/>
      <c r="AF734" s="61"/>
      <c r="AG734" s="44"/>
    </row>
    <row r="735" spans="1:33" ht="14.1" customHeight="1">
      <c r="A735" s="7">
        <v>184702</v>
      </c>
      <c r="B735" s="8">
        <f t="shared" si="276"/>
        <v>1847.1250000002924</v>
      </c>
      <c r="C735" s="9">
        <v>6.4072889999999993E-2</v>
      </c>
      <c r="D735" s="9">
        <v>6.097561E-2</v>
      </c>
      <c r="E735" s="9">
        <v>3.09728E-3</v>
      </c>
      <c r="H735" s="11">
        <f t="shared" si="277"/>
        <v>2.4831600064588089</v>
      </c>
      <c r="L735" s="31">
        <f t="shared" si="273"/>
        <v>1847.1250000002924</v>
      </c>
      <c r="M735" s="30">
        <f t="shared" si="275"/>
        <v>2.4831600064588089</v>
      </c>
      <c r="P735" s="47">
        <f t="shared" si="278"/>
        <v>1956.5608047227051</v>
      </c>
      <c r="Q735" s="47">
        <f t="shared" si="279"/>
        <v>1956.6786773757583</v>
      </c>
      <c r="R735" s="47">
        <f t="shared" si="274"/>
        <v>46.146666666666668</v>
      </c>
      <c r="S735" s="47">
        <f t="shared" si="280"/>
        <v>45.629814814814814</v>
      </c>
      <c r="T735" s="89">
        <f t="shared" si="281"/>
        <v>1.1327064419381472</v>
      </c>
      <c r="U735" s="48"/>
      <c r="V735" s="33"/>
      <c r="W735" s="33"/>
      <c r="X735" s="35">
        <f t="shared" si="270"/>
        <v>9</v>
      </c>
      <c r="Y735" s="61" t="str">
        <f t="shared" si="271"/>
        <v xml:space="preserve"> </v>
      </c>
      <c r="Z735" s="61">
        <f t="shared" si="272"/>
        <v>7.0792091633966159</v>
      </c>
      <c r="AA735" s="68"/>
      <c r="AB735" s="61">
        <f t="shared" si="282"/>
        <v>5.7555303747458937E-2</v>
      </c>
      <c r="AC735" s="61">
        <f t="shared" si="283"/>
        <v>-0.432</v>
      </c>
      <c r="AD735" s="61"/>
      <c r="AE735" s="84"/>
      <c r="AF735" s="61"/>
      <c r="AG735" s="44"/>
    </row>
    <row r="736" spans="1:33" ht="14.1" customHeight="1">
      <c r="A736" s="7">
        <v>184703</v>
      </c>
      <c r="B736" s="8">
        <f t="shared" si="276"/>
        <v>1847.2083333336257</v>
      </c>
      <c r="C736" s="9">
        <v>-7.4227700000000004E-3</v>
      </c>
      <c r="D736" s="9">
        <v>-1.1494249999999999E-2</v>
      </c>
      <c r="E736" s="9">
        <v>4.0714799999999997E-3</v>
      </c>
      <c r="H736" s="11">
        <f t="shared" si="277"/>
        <v>2.4546179445545695</v>
      </c>
      <c r="L736" s="31">
        <f t="shared" si="273"/>
        <v>1847.2083333336257</v>
      </c>
      <c r="M736" s="30">
        <f t="shared" si="275"/>
        <v>2.4546179445545695</v>
      </c>
      <c r="P736" s="47">
        <f t="shared" si="278"/>
        <v>1956.7965500288112</v>
      </c>
      <c r="Q736" s="47">
        <f t="shared" si="279"/>
        <v>1956.9144226818644</v>
      </c>
      <c r="R736" s="47">
        <f t="shared" si="274"/>
        <v>45.875</v>
      </c>
      <c r="S736" s="47">
        <f t="shared" si="280"/>
        <v>45.392037037037035</v>
      </c>
      <c r="T736" s="89">
        <f t="shared" si="281"/>
        <v>1.0639816903764476</v>
      </c>
      <c r="U736" s="48"/>
      <c r="V736" s="33"/>
      <c r="W736" s="33"/>
      <c r="X736" s="35">
        <f t="shared" si="270"/>
        <v>1</v>
      </c>
      <c r="Y736" s="61" t="str">
        <f t="shared" si="271"/>
        <v xml:space="preserve"> </v>
      </c>
      <c r="Z736" s="61">
        <f t="shared" si="272"/>
        <v>7.0792091633966159</v>
      </c>
      <c r="AA736" s="68"/>
      <c r="AB736" s="61">
        <f t="shared" si="282"/>
        <v>-0.59763215262661107</v>
      </c>
      <c r="AC736" s="61">
        <f t="shared" si="283"/>
        <v>-0.432</v>
      </c>
      <c r="AD736" s="61"/>
      <c r="AE736" s="84"/>
      <c r="AF736" s="61"/>
      <c r="AG736" s="44"/>
    </row>
    <row r="737" spans="1:33" ht="14.1" customHeight="1">
      <c r="A737" s="7">
        <v>184704</v>
      </c>
      <c r="B737" s="8">
        <f t="shared" si="276"/>
        <v>1847.2916666669589</v>
      </c>
      <c r="C737" s="9">
        <v>1.605183E-2</v>
      </c>
      <c r="D737" s="9">
        <v>1.162791E-2</v>
      </c>
      <c r="E737" s="9">
        <v>4.4239199999999996E-3</v>
      </c>
      <c r="H737" s="11">
        <f t="shared" si="277"/>
        <v>2.483160021098235</v>
      </c>
      <c r="L737" s="31">
        <f t="shared" si="273"/>
        <v>1847.2916666669589</v>
      </c>
      <c r="M737" s="30">
        <f t="shared" si="275"/>
        <v>2.483160021098235</v>
      </c>
      <c r="P737" s="47">
        <f t="shared" si="278"/>
        <v>1957.0322953349173</v>
      </c>
      <c r="Q737" s="47">
        <f t="shared" si="279"/>
        <v>1957.1501679879705</v>
      </c>
      <c r="R737" s="47">
        <f t="shared" si="274"/>
        <v>44.029999999999994</v>
      </c>
      <c r="S737" s="47">
        <f t="shared" si="280"/>
        <v>45.015370370370377</v>
      </c>
      <c r="T737" s="89">
        <f t="shared" si="281"/>
        <v>-2.1889642632352158</v>
      </c>
      <c r="U737" s="48"/>
      <c r="V737" s="33"/>
      <c r="W737" s="33"/>
      <c r="X737" s="35">
        <f t="shared" si="270"/>
        <v>2</v>
      </c>
      <c r="Y737" s="61" t="str">
        <f t="shared" si="271"/>
        <v xml:space="preserve"> </v>
      </c>
      <c r="Z737" s="61">
        <f t="shared" si="272"/>
        <v>5.0103361532905399</v>
      </c>
      <c r="AA737" s="68"/>
      <c r="AB737" s="61">
        <f t="shared" si="282"/>
        <v>-0.97318088284519888</v>
      </c>
      <c r="AC737" s="61">
        <f t="shared" si="283"/>
        <v>-0.432</v>
      </c>
      <c r="AD737" s="61"/>
      <c r="AE737" s="84"/>
      <c r="AF737" s="61"/>
      <c r="AG737" s="44"/>
    </row>
    <row r="738" spans="1:33" ht="14.1" customHeight="1">
      <c r="A738" s="7">
        <v>184705</v>
      </c>
      <c r="B738" s="8">
        <f t="shared" si="276"/>
        <v>1847.3750000002922</v>
      </c>
      <c r="C738" s="9">
        <v>2.593001E-2</v>
      </c>
      <c r="D738" s="9">
        <v>2.298851E-2</v>
      </c>
      <c r="E738" s="9">
        <v>2.9415000000000001E-3</v>
      </c>
      <c r="H738" s="11">
        <f t="shared" si="277"/>
        <v>2.5402441700748519</v>
      </c>
      <c r="L738" s="31">
        <f t="shared" si="273"/>
        <v>1847.3750000002922</v>
      </c>
      <c r="M738" s="30">
        <f t="shared" si="275"/>
        <v>2.5402441700748519</v>
      </c>
      <c r="P738" s="47">
        <f t="shared" si="278"/>
        <v>1957.2680406410234</v>
      </c>
      <c r="Q738" s="47">
        <f t="shared" si="279"/>
        <v>1957.3859132940765</v>
      </c>
      <c r="R738" s="47">
        <f t="shared" si="274"/>
        <v>46.846666666666664</v>
      </c>
      <c r="S738" s="47">
        <f t="shared" si="280"/>
        <v>44.611481481481484</v>
      </c>
      <c r="T738" s="89">
        <f t="shared" si="281"/>
        <v>5.0103361532905399</v>
      </c>
      <c r="U738" s="48"/>
      <c r="V738" s="33"/>
      <c r="W738" s="33"/>
      <c r="X738" s="35">
        <f t="shared" ref="X738:X801" si="284">IF(X737=9, 1, X737+1)</f>
        <v>3</v>
      </c>
      <c r="Y738" s="61">
        <f t="shared" ref="Y738:Y801" si="285">IF(T738=Z738, T738," ")</f>
        <v>5.0103361532905399</v>
      </c>
      <c r="Z738" s="61">
        <f t="shared" ref="Z738:Z801" si="286">MAX(T735:T741)</f>
        <v>5.0103361532905399</v>
      </c>
      <c r="AA738" s="68"/>
      <c r="AB738" s="61">
        <f t="shared" si="282"/>
        <v>-0.89336746227976782</v>
      </c>
      <c r="AC738" s="61">
        <f t="shared" si="283"/>
        <v>-0.432</v>
      </c>
      <c r="AD738" s="61"/>
      <c r="AE738" s="84"/>
      <c r="AF738" s="61"/>
      <c r="AG738" s="44"/>
    </row>
    <row r="739" spans="1:33" ht="14.1" customHeight="1">
      <c r="A739" s="7">
        <v>184706</v>
      </c>
      <c r="B739" s="8">
        <f t="shared" si="276"/>
        <v>1847.4583333336254</v>
      </c>
      <c r="C739" s="9">
        <v>7.2074040000000006E-2</v>
      </c>
      <c r="D739" s="9">
        <v>6.7415729999999993E-2</v>
      </c>
      <c r="E739" s="9">
        <v>4.6583099999999997E-3</v>
      </c>
      <c r="H739" s="11">
        <f t="shared" si="277"/>
        <v>2.7114965851786921</v>
      </c>
      <c r="L739" s="31">
        <f t="shared" si="273"/>
        <v>1847.4583333336254</v>
      </c>
      <c r="M739" s="30">
        <f t="shared" si="275"/>
        <v>2.7114965851786921</v>
      </c>
      <c r="P739" s="47">
        <f t="shared" si="278"/>
        <v>1957.5037859471295</v>
      </c>
      <c r="Q739" s="47">
        <f t="shared" si="279"/>
        <v>1957.6216586001826</v>
      </c>
      <c r="R739" s="47">
        <f t="shared" si="274"/>
        <v>45.183333333333337</v>
      </c>
      <c r="S739" s="47">
        <f t="shared" si="280"/>
        <v>44.560370370370372</v>
      </c>
      <c r="T739" s="89">
        <f t="shared" si="281"/>
        <v>1.3980201640720447</v>
      </c>
      <c r="U739" s="48"/>
      <c r="V739" s="33"/>
      <c r="W739" s="33"/>
      <c r="X739" s="35">
        <f t="shared" si="284"/>
        <v>4</v>
      </c>
      <c r="Y739" s="61" t="str">
        <f t="shared" si="285"/>
        <v xml:space="preserve"> </v>
      </c>
      <c r="Z739" s="61">
        <f t="shared" si="286"/>
        <v>5.0103361532905399</v>
      </c>
      <c r="AA739" s="68"/>
      <c r="AB739" s="61">
        <f t="shared" si="282"/>
        <v>-0.39553747744027024</v>
      </c>
      <c r="AC739" s="61">
        <f t="shared" si="283"/>
        <v>-0.432</v>
      </c>
      <c r="AD739" s="61"/>
      <c r="AE739" s="84"/>
      <c r="AF739" s="61"/>
      <c r="AG739" s="44"/>
    </row>
    <row r="740" spans="1:33" ht="14.1" customHeight="1">
      <c r="A740" s="7">
        <v>184707</v>
      </c>
      <c r="B740" s="8">
        <f t="shared" si="276"/>
        <v>1847.5416666669587</v>
      </c>
      <c r="C740" s="9">
        <v>1.5797889999999998E-2</v>
      </c>
      <c r="D740" s="9">
        <v>1.052632E-2</v>
      </c>
      <c r="E740" s="9">
        <v>5.2715699999999997E-3</v>
      </c>
      <c r="H740" s="11">
        <f t="shared" si="277"/>
        <v>2.7400386659131901</v>
      </c>
      <c r="L740" s="31">
        <f t="shared" si="273"/>
        <v>1847.5416666669587</v>
      </c>
      <c r="M740" s="30">
        <f t="shared" si="275"/>
        <v>2.7400386659131901</v>
      </c>
      <c r="P740" s="47">
        <f t="shared" si="278"/>
        <v>1957.7395312532356</v>
      </c>
      <c r="Q740" s="47">
        <f t="shared" si="279"/>
        <v>1957.8574039062887</v>
      </c>
      <c r="R740" s="47">
        <f t="shared" si="274"/>
        <v>40.923333333333339</v>
      </c>
      <c r="S740" s="47">
        <f t="shared" si="280"/>
        <v>45.131851851851856</v>
      </c>
      <c r="T740" s="89">
        <f t="shared" si="281"/>
        <v>-9.324940913865543</v>
      </c>
      <c r="U740" s="48"/>
      <c r="V740" s="33"/>
      <c r="W740" s="33"/>
      <c r="X740" s="35">
        <f t="shared" si="284"/>
        <v>5</v>
      </c>
      <c r="Y740" s="61" t="str">
        <f t="shared" si="285"/>
        <v xml:space="preserve"> </v>
      </c>
      <c r="Z740" s="61">
        <f t="shared" si="286"/>
        <v>5.0103361532905399</v>
      </c>
      <c r="AA740" s="68"/>
      <c r="AB740" s="61">
        <f t="shared" si="282"/>
        <v>0.28736888900293228</v>
      </c>
      <c r="AC740" s="61">
        <f t="shared" si="283"/>
        <v>-0.432</v>
      </c>
      <c r="AD740" s="61"/>
      <c r="AE740" s="84"/>
      <c r="AF740" s="61"/>
      <c r="AG740" s="44"/>
    </row>
    <row r="741" spans="1:33" ht="14.1" customHeight="1">
      <c r="A741" s="7">
        <v>184708</v>
      </c>
      <c r="B741" s="8">
        <f t="shared" si="276"/>
        <v>1847.6250000002919</v>
      </c>
      <c r="C741" s="9">
        <v>1.336263E-2</v>
      </c>
      <c r="D741" s="9">
        <v>1.0416669999999999E-2</v>
      </c>
      <c r="E741" s="9">
        <v>2.9459600000000001E-3</v>
      </c>
      <c r="H741" s="11">
        <f t="shared" si="277"/>
        <v>2.768580744483248</v>
      </c>
      <c r="L741" s="31">
        <f t="shared" si="273"/>
        <v>1847.6250000002919</v>
      </c>
      <c r="M741" s="30">
        <f t="shared" si="275"/>
        <v>2.768580744483248</v>
      </c>
      <c r="P741" s="47">
        <f t="shared" si="278"/>
        <v>1957.9752765593416</v>
      </c>
      <c r="Q741" s="47">
        <f t="shared" si="279"/>
        <v>1958.0931492123948</v>
      </c>
      <c r="R741" s="47">
        <f t="shared" si="274"/>
        <v>41.546666666666674</v>
      </c>
      <c r="S741" s="47">
        <f t="shared" si="280"/>
        <v>46.185370370370379</v>
      </c>
      <c r="T741" s="89">
        <f t="shared" si="281"/>
        <v>-10.043664620430548</v>
      </c>
      <c r="U741" s="48"/>
      <c r="V741" s="33"/>
      <c r="W741" s="33"/>
      <c r="X741" s="35">
        <f t="shared" si="284"/>
        <v>6</v>
      </c>
      <c r="Y741" s="61" t="str">
        <f t="shared" si="285"/>
        <v xml:space="preserve"> </v>
      </c>
      <c r="Z741" s="61">
        <f t="shared" si="286"/>
        <v>5.0103361532905399</v>
      </c>
      <c r="AA741" s="68"/>
      <c r="AB741" s="61">
        <f t="shared" si="282"/>
        <v>0.83581215853221713</v>
      </c>
      <c r="AC741" s="61">
        <f t="shared" si="283"/>
        <v>-0.432</v>
      </c>
      <c r="AD741" s="61"/>
      <c r="AE741" s="84"/>
      <c r="AF741" s="61"/>
      <c r="AG741" s="44"/>
    </row>
    <row r="742" spans="1:33" ht="14.1" customHeight="1">
      <c r="A742" s="7">
        <v>184709</v>
      </c>
      <c r="B742" s="8">
        <f t="shared" si="276"/>
        <v>1847.7083333336252</v>
      </c>
      <c r="C742" s="9">
        <v>-1.691929E-2</v>
      </c>
      <c r="D742" s="9">
        <v>-2.0618560000000001E-2</v>
      </c>
      <c r="E742" s="9">
        <v>3.6992599999999998E-3</v>
      </c>
      <c r="H742" s="11">
        <f t="shared" si="277"/>
        <v>2.7114965962882756</v>
      </c>
      <c r="L742" s="31">
        <f t="shared" si="273"/>
        <v>1847.7083333336252</v>
      </c>
      <c r="M742" s="30">
        <f t="shared" si="275"/>
        <v>2.7114965962882756</v>
      </c>
      <c r="P742" s="47">
        <f t="shared" si="278"/>
        <v>1958.2110218654477</v>
      </c>
      <c r="Q742" s="47">
        <f t="shared" si="279"/>
        <v>1958.3288945185009</v>
      </c>
      <c r="R742" s="47">
        <f t="shared" si="274"/>
        <v>43.765000000000001</v>
      </c>
      <c r="S742" s="47">
        <f t="shared" si="280"/>
        <v>47.652777777777793</v>
      </c>
      <c r="T742" s="89">
        <f t="shared" si="281"/>
        <v>-8.1585543573302495</v>
      </c>
      <c r="U742" s="48"/>
      <c r="V742" s="33"/>
      <c r="W742" s="33"/>
      <c r="X742" s="35">
        <f t="shared" si="284"/>
        <v>7</v>
      </c>
      <c r="Y742" s="61" t="str">
        <f t="shared" si="285"/>
        <v xml:space="preserve"> </v>
      </c>
      <c r="Z742" s="61">
        <f t="shared" si="286"/>
        <v>5.872602666950022</v>
      </c>
      <c r="AA742" s="68"/>
      <c r="AB742" s="61">
        <f t="shared" si="282"/>
        <v>0.99316963006685199</v>
      </c>
      <c r="AC742" s="61">
        <f t="shared" si="283"/>
        <v>-0.432</v>
      </c>
      <c r="AD742" s="61"/>
      <c r="AE742" s="84"/>
      <c r="AF742" s="61"/>
      <c r="AG742" s="44"/>
    </row>
    <row r="743" spans="1:33" ht="14.1" customHeight="1">
      <c r="A743" s="7">
        <v>184710</v>
      </c>
      <c r="B743" s="8">
        <f t="shared" si="276"/>
        <v>1847.7916666669585</v>
      </c>
      <c r="C743" s="9">
        <v>-3.7289240000000001E-2</v>
      </c>
      <c r="D743" s="9">
        <v>-4.2105259999999999E-2</v>
      </c>
      <c r="E743" s="9">
        <v>4.8160299999999998E-3</v>
      </c>
      <c r="H743" s="11">
        <f t="shared" si="277"/>
        <v>2.5973283271124425</v>
      </c>
      <c r="L743" s="31">
        <f t="shared" si="273"/>
        <v>1847.7916666669585</v>
      </c>
      <c r="M743" s="30">
        <f t="shared" si="275"/>
        <v>2.5973283271124425</v>
      </c>
      <c r="P743" s="47">
        <f t="shared" si="278"/>
        <v>1958.4467671715538</v>
      </c>
      <c r="Q743" s="47">
        <f t="shared" si="279"/>
        <v>1958.564639824607</v>
      </c>
      <c r="R743" s="47">
        <f t="shared" si="274"/>
        <v>46.726666666666667</v>
      </c>
      <c r="S743" s="47">
        <f t="shared" si="280"/>
        <v>49.061666666666667</v>
      </c>
      <c r="T743" s="89">
        <f t="shared" si="281"/>
        <v>-4.7593165064374832</v>
      </c>
      <c r="U743" s="48"/>
      <c r="V743" s="33"/>
      <c r="W743" s="33"/>
      <c r="X743" s="35">
        <f t="shared" si="284"/>
        <v>8</v>
      </c>
      <c r="Y743" s="61" t="str">
        <f t="shared" si="285"/>
        <v xml:space="preserve"> </v>
      </c>
      <c r="Z743" s="61">
        <f t="shared" si="286"/>
        <v>6.3647907826679617</v>
      </c>
      <c r="AA743" s="68"/>
      <c r="AB743" s="61">
        <f t="shared" si="282"/>
        <v>0.68581199384229607</v>
      </c>
      <c r="AC743" s="61">
        <f t="shared" si="283"/>
        <v>-0.432</v>
      </c>
      <c r="AD743" s="61"/>
      <c r="AE743" s="84"/>
      <c r="AF743" s="61"/>
      <c r="AG743" s="44"/>
    </row>
    <row r="744" spans="1:33" ht="14.1" customHeight="1">
      <c r="A744" s="7">
        <v>184711</v>
      </c>
      <c r="B744" s="8">
        <f t="shared" si="276"/>
        <v>1847.8750000002917</v>
      </c>
      <c r="C744" s="9">
        <v>-5.186574E-2</v>
      </c>
      <c r="D744" s="9">
        <v>-5.4945050000000002E-2</v>
      </c>
      <c r="E744" s="9">
        <v>3.07932E-3</v>
      </c>
      <c r="H744" s="11">
        <f t="shared" si="277"/>
        <v>2.4546179923128331</v>
      </c>
      <c r="L744" s="31">
        <f t="shared" si="273"/>
        <v>1847.8750000002917</v>
      </c>
      <c r="M744" s="30">
        <f t="shared" si="275"/>
        <v>2.4546179923128331</v>
      </c>
      <c r="P744" s="47">
        <f t="shared" si="278"/>
        <v>1958.6825124776599</v>
      </c>
      <c r="Q744" s="47">
        <f t="shared" si="279"/>
        <v>1958.800385130713</v>
      </c>
      <c r="R744" s="47">
        <f t="shared" si="274"/>
        <v>51.29</v>
      </c>
      <c r="S744" s="47">
        <f t="shared" si="280"/>
        <v>50.396851851851849</v>
      </c>
      <c r="T744" s="89">
        <f t="shared" si="281"/>
        <v>1.7722300408241187</v>
      </c>
      <c r="U744" s="48"/>
      <c r="V744" s="33"/>
      <c r="W744" s="33"/>
      <c r="X744" s="35">
        <f t="shared" si="284"/>
        <v>9</v>
      </c>
      <c r="Y744" s="61" t="str">
        <f t="shared" si="285"/>
        <v xml:space="preserve"> </v>
      </c>
      <c r="Z744" s="61">
        <f t="shared" si="286"/>
        <v>7.8758020780197224</v>
      </c>
      <c r="AA744" s="68"/>
      <c r="AB744" s="61">
        <f t="shared" si="282"/>
        <v>5.7555303747636524E-2</v>
      </c>
      <c r="AC744" s="61">
        <f t="shared" si="283"/>
        <v>-0.432</v>
      </c>
      <c r="AD744" s="61"/>
      <c r="AE744" s="84"/>
      <c r="AF744" s="61"/>
      <c r="AG744" s="44"/>
    </row>
    <row r="745" spans="1:33" ht="14.1" customHeight="1">
      <c r="A745" s="7">
        <v>184712</v>
      </c>
      <c r="B745" s="8">
        <f t="shared" si="276"/>
        <v>1847.958333333625</v>
      </c>
      <c r="C745" s="9">
        <v>-2.917873E-2</v>
      </c>
      <c r="D745" s="9">
        <v>-3.488372E-2</v>
      </c>
      <c r="E745" s="9">
        <v>5.7049900000000001E-3</v>
      </c>
      <c r="H745" s="11">
        <f t="shared" si="277"/>
        <v>2.3689917855620299</v>
      </c>
      <c r="L745" s="31">
        <f t="shared" si="273"/>
        <v>1847.958333333625</v>
      </c>
      <c r="M745" s="30">
        <f t="shared" si="275"/>
        <v>2.3689917855620299</v>
      </c>
      <c r="P745" s="47">
        <f t="shared" si="278"/>
        <v>1958.918257783766</v>
      </c>
      <c r="Q745" s="47">
        <f t="shared" si="279"/>
        <v>1959.0361304368191</v>
      </c>
      <c r="R745" s="47">
        <f t="shared" si="274"/>
        <v>55.356666666666662</v>
      </c>
      <c r="S745" s="47">
        <f t="shared" si="280"/>
        <v>52.286111111111104</v>
      </c>
      <c r="T745" s="89">
        <f t="shared" si="281"/>
        <v>5.872602666950022</v>
      </c>
      <c r="U745" s="48"/>
      <c r="V745" s="33"/>
      <c r="W745" s="33"/>
      <c r="X745" s="35">
        <f t="shared" si="284"/>
        <v>1</v>
      </c>
      <c r="Y745" s="61" t="str">
        <f t="shared" si="285"/>
        <v xml:space="preserve"> </v>
      </c>
      <c r="Z745" s="61">
        <f t="shared" si="286"/>
        <v>7.8758020780197224</v>
      </c>
      <c r="AA745" s="68"/>
      <c r="AB745" s="61">
        <f t="shared" si="282"/>
        <v>-0.59763215262647984</v>
      </c>
      <c r="AC745" s="61">
        <f t="shared" si="283"/>
        <v>-0.432</v>
      </c>
      <c r="AD745" s="61"/>
      <c r="AE745" s="84"/>
      <c r="AF745" s="61"/>
      <c r="AG745" s="44"/>
    </row>
    <row r="746" spans="1:33" ht="14.1" customHeight="1">
      <c r="A746" s="7">
        <v>184801</v>
      </c>
      <c r="B746" s="8">
        <f t="shared" si="276"/>
        <v>1848.0416666669582</v>
      </c>
      <c r="C746" s="9">
        <v>-6.4241100000000002E-3</v>
      </c>
      <c r="D746" s="9">
        <v>-1.204819E-2</v>
      </c>
      <c r="E746" s="9">
        <v>5.6240800000000001E-3</v>
      </c>
      <c r="H746" s="11">
        <f t="shared" si="277"/>
        <v>2.3404497224211394</v>
      </c>
      <c r="L746" s="31">
        <f t="shared" si="273"/>
        <v>1848.0416666669582</v>
      </c>
      <c r="M746" s="30">
        <f t="shared" si="275"/>
        <v>2.3404497224211394</v>
      </c>
      <c r="P746" s="47">
        <f t="shared" si="278"/>
        <v>1959.154003089872</v>
      </c>
      <c r="Q746" s="47">
        <f t="shared" si="279"/>
        <v>1959.2718757429252</v>
      </c>
      <c r="R746" s="47">
        <f t="shared" si="274"/>
        <v>57.236666666666672</v>
      </c>
      <c r="S746" s="47">
        <f t="shared" si="280"/>
        <v>53.81166666666666</v>
      </c>
      <c r="T746" s="89">
        <f t="shared" si="281"/>
        <v>6.3647907826679617</v>
      </c>
      <c r="U746" s="48"/>
      <c r="V746" s="33"/>
      <c r="W746" s="33"/>
      <c r="X746" s="35">
        <f t="shared" si="284"/>
        <v>2</v>
      </c>
      <c r="Y746" s="61" t="str">
        <f t="shared" si="285"/>
        <v xml:space="preserve"> </v>
      </c>
      <c r="Z746" s="61">
        <f t="shared" si="286"/>
        <v>7.8758020780197224</v>
      </c>
      <c r="AA746" s="68"/>
      <c r="AB746" s="61">
        <f t="shared" si="282"/>
        <v>-0.97318088284515791</v>
      </c>
      <c r="AC746" s="61">
        <f t="shared" si="283"/>
        <v>-0.432</v>
      </c>
      <c r="AD746" s="61"/>
      <c r="AE746" s="84"/>
      <c r="AF746" s="61"/>
      <c r="AG746" s="44"/>
    </row>
    <row r="747" spans="1:33" ht="14.1" customHeight="1">
      <c r="A747" s="7">
        <v>184802</v>
      </c>
      <c r="B747" s="8">
        <f t="shared" si="276"/>
        <v>1848.1250000002915</v>
      </c>
      <c r="C747" s="9">
        <v>4.0176499999999997E-2</v>
      </c>
      <c r="D747" s="9">
        <v>3.6585369999999999E-2</v>
      </c>
      <c r="E747" s="9">
        <v>3.5911300000000001E-3</v>
      </c>
      <c r="H747" s="11">
        <f t="shared" si="277"/>
        <v>2.4260759414823139</v>
      </c>
      <c r="L747" s="31">
        <f t="shared" si="273"/>
        <v>1848.1250000002915</v>
      </c>
      <c r="M747" s="30">
        <f t="shared" si="275"/>
        <v>2.4260759414823139</v>
      </c>
      <c r="P747" s="47">
        <f t="shared" si="278"/>
        <v>1959.3897483959781</v>
      </c>
      <c r="Q747" s="47">
        <f t="shared" si="279"/>
        <v>1959.5076210490313</v>
      </c>
      <c r="R747" s="47">
        <f t="shared" si="274"/>
        <v>59.526666666666664</v>
      </c>
      <c r="S747" s="47">
        <f t="shared" si="280"/>
        <v>55.180740740740731</v>
      </c>
      <c r="T747" s="89">
        <f t="shared" si="281"/>
        <v>7.8758020780197224</v>
      </c>
      <c r="U747" s="48"/>
      <c r="V747" s="33"/>
      <c r="W747" s="33"/>
      <c r="X747" s="35">
        <f t="shared" si="284"/>
        <v>3</v>
      </c>
      <c r="Y747" s="61">
        <f t="shared" si="285"/>
        <v>7.8758020780197224</v>
      </c>
      <c r="Z747" s="61">
        <f t="shared" si="286"/>
        <v>7.8758020780197224</v>
      </c>
      <c r="AA747" s="68"/>
      <c r="AB747" s="61">
        <f t="shared" si="282"/>
        <v>-0.89336746227984776</v>
      </c>
      <c r="AC747" s="61">
        <f t="shared" si="283"/>
        <v>-0.432</v>
      </c>
      <c r="AD747" s="61"/>
      <c r="AE747" s="84"/>
      <c r="AF747" s="61"/>
      <c r="AG747" s="44"/>
    </row>
    <row r="748" spans="1:33" ht="14.1" customHeight="1">
      <c r="A748" s="7">
        <v>184803</v>
      </c>
      <c r="B748" s="8">
        <f t="shared" si="276"/>
        <v>1848.2083333336248</v>
      </c>
      <c r="C748" s="9">
        <v>1.597525E-2</v>
      </c>
      <c r="D748" s="9">
        <v>1.1764709999999999E-2</v>
      </c>
      <c r="E748" s="9">
        <v>4.2105500000000004E-3</v>
      </c>
      <c r="H748" s="11">
        <f t="shared" si="277"/>
        <v>2.4546180213718301</v>
      </c>
      <c r="L748" s="31">
        <f t="shared" si="273"/>
        <v>1848.2083333336248</v>
      </c>
      <c r="M748" s="30">
        <f t="shared" si="275"/>
        <v>2.4546180213718301</v>
      </c>
      <c r="P748" s="47">
        <f t="shared" si="278"/>
        <v>1959.6254937020842</v>
      </c>
      <c r="Q748" s="47">
        <f t="shared" si="279"/>
        <v>1959.7433663551374</v>
      </c>
      <c r="R748" s="47">
        <f t="shared" si="274"/>
        <v>57.2</v>
      </c>
      <c r="S748" s="47">
        <f t="shared" si="280"/>
        <v>56.058148148148149</v>
      </c>
      <c r="T748" s="89">
        <f t="shared" si="281"/>
        <v>2.0369061226107821</v>
      </c>
      <c r="U748" s="48"/>
      <c r="V748" s="33"/>
      <c r="W748" s="33"/>
      <c r="X748" s="35">
        <f t="shared" si="284"/>
        <v>4</v>
      </c>
      <c r="Y748" s="61" t="str">
        <f t="shared" si="285"/>
        <v xml:space="preserve"> </v>
      </c>
      <c r="Z748" s="61">
        <f t="shared" si="286"/>
        <v>7.8758020780197224</v>
      </c>
      <c r="AA748" s="68"/>
      <c r="AB748" s="61">
        <f t="shared" si="282"/>
        <v>-0.39553747744042056</v>
      </c>
      <c r="AC748" s="61">
        <f t="shared" si="283"/>
        <v>-0.432</v>
      </c>
      <c r="AD748" s="61"/>
      <c r="AE748" s="84"/>
      <c r="AF748" s="61"/>
      <c r="AG748" s="44"/>
    </row>
    <row r="749" spans="1:33" ht="14.1" customHeight="1">
      <c r="A749" s="7">
        <v>184804</v>
      </c>
      <c r="B749" s="8">
        <f t="shared" si="276"/>
        <v>1848.291666666958</v>
      </c>
      <c r="C749" s="9">
        <v>-1.8646409999999999E-2</v>
      </c>
      <c r="D749" s="9">
        <v>-2.3255809999999998E-2</v>
      </c>
      <c r="E749" s="9">
        <v>4.6093999999999996E-3</v>
      </c>
      <c r="H749" s="11">
        <f t="shared" si="277"/>
        <v>2.397533891044231</v>
      </c>
      <c r="L749" s="31">
        <f t="shared" si="273"/>
        <v>1848.291666666958</v>
      </c>
      <c r="M749" s="30">
        <f t="shared" si="275"/>
        <v>2.397533891044231</v>
      </c>
      <c r="P749" s="47">
        <f t="shared" si="278"/>
        <v>1959.8612390081903</v>
      </c>
      <c r="Q749" s="47">
        <f t="shared" si="279"/>
        <v>1959.9791116612435</v>
      </c>
      <c r="R749" s="47">
        <f t="shared" si="274"/>
        <v>57.926666666666669</v>
      </c>
      <c r="S749" s="47">
        <f t="shared" si="280"/>
        <v>56.673148148148144</v>
      </c>
      <c r="T749" s="89">
        <f t="shared" si="281"/>
        <v>2.2118385152025244</v>
      </c>
      <c r="U749" s="48"/>
      <c r="V749" s="33"/>
      <c r="W749" s="33"/>
      <c r="X749" s="35">
        <f t="shared" si="284"/>
        <v>5</v>
      </c>
      <c r="Y749" s="61" t="str">
        <f t="shared" si="285"/>
        <v xml:space="preserve"> </v>
      </c>
      <c r="Z749" s="61">
        <f t="shared" si="286"/>
        <v>7.8758020780197224</v>
      </c>
      <c r="AA749" s="68"/>
      <c r="AB749" s="61">
        <f t="shared" si="282"/>
        <v>0.28736888900276192</v>
      </c>
      <c r="AC749" s="61">
        <f t="shared" si="283"/>
        <v>-0.432</v>
      </c>
      <c r="AD749" s="61"/>
      <c r="AE749" s="84"/>
      <c r="AF749" s="61"/>
      <c r="AG749" s="44"/>
    </row>
    <row r="750" spans="1:33" ht="14.1" customHeight="1">
      <c r="A750" s="7">
        <v>184805</v>
      </c>
      <c r="B750" s="8">
        <f t="shared" si="276"/>
        <v>1848.3750000002913</v>
      </c>
      <c r="C750" s="9">
        <v>-2.0659090000000001E-2</v>
      </c>
      <c r="D750" s="9">
        <v>-2.3809520000000001E-2</v>
      </c>
      <c r="E750" s="9">
        <v>3.1504300000000001E-3</v>
      </c>
      <c r="H750" s="11">
        <f t="shared" si="277"/>
        <v>2.3404497599147356</v>
      </c>
      <c r="L750" s="31">
        <f t="shared" si="273"/>
        <v>1848.3750000002913</v>
      </c>
      <c r="M750" s="30">
        <f t="shared" si="275"/>
        <v>2.3404497599147356</v>
      </c>
      <c r="P750" s="47">
        <f t="shared" si="278"/>
        <v>1960.0969843142964</v>
      </c>
      <c r="Q750" s="47">
        <f t="shared" si="279"/>
        <v>1960.2148569673495</v>
      </c>
      <c r="R750" s="47">
        <f t="shared" si="274"/>
        <v>55.276666666666671</v>
      </c>
      <c r="S750" s="47">
        <f t="shared" si="280"/>
        <v>57.569814814814812</v>
      </c>
      <c r="T750" s="89">
        <f t="shared" si="281"/>
        <v>-3.9832473936637247</v>
      </c>
      <c r="U750" s="48"/>
      <c r="V750" s="33"/>
      <c r="W750" s="33"/>
      <c r="X750" s="35">
        <f t="shared" si="284"/>
        <v>6</v>
      </c>
      <c r="Y750" s="61" t="str">
        <f t="shared" si="285"/>
        <v xml:space="preserve"> </v>
      </c>
      <c r="Z750" s="61">
        <f t="shared" si="286"/>
        <v>7.8758020780197224</v>
      </c>
      <c r="AA750" s="68"/>
      <c r="AB750" s="61">
        <f t="shared" si="282"/>
        <v>0.83581215853211954</v>
      </c>
      <c r="AC750" s="61">
        <f t="shared" si="283"/>
        <v>-0.432</v>
      </c>
      <c r="AD750" s="61"/>
      <c r="AE750" s="84"/>
      <c r="AF750" s="61"/>
      <c r="AG750" s="44"/>
    </row>
    <row r="751" spans="1:33" ht="14.1" customHeight="1">
      <c r="A751" s="7">
        <v>184806</v>
      </c>
      <c r="B751" s="8">
        <f t="shared" si="276"/>
        <v>1848.4583333336245</v>
      </c>
      <c r="C751" s="9">
        <v>4.7253399999999997E-3</v>
      </c>
      <c r="D751" s="9">
        <v>0</v>
      </c>
      <c r="E751" s="9">
        <v>4.7253399999999997E-3</v>
      </c>
      <c r="H751" s="11">
        <f t="shared" si="277"/>
        <v>2.3404497599147356</v>
      </c>
      <c r="L751" s="31">
        <f t="shared" si="273"/>
        <v>1848.4583333336245</v>
      </c>
      <c r="M751" s="30">
        <f t="shared" si="275"/>
        <v>2.3404497599147356</v>
      </c>
      <c r="P751" s="47">
        <f t="shared" si="278"/>
        <v>1960.3327296204025</v>
      </c>
      <c r="Q751" s="47">
        <f t="shared" si="279"/>
        <v>1960.4506022734556</v>
      </c>
      <c r="R751" s="47">
        <f t="shared" si="274"/>
        <v>56.086666666666666</v>
      </c>
      <c r="S751" s="47">
        <f t="shared" si="280"/>
        <v>58.48833333333333</v>
      </c>
      <c r="T751" s="89">
        <f t="shared" si="281"/>
        <v>-4.1062320120821783</v>
      </c>
      <c r="U751" s="48"/>
      <c r="V751" s="33"/>
      <c r="W751" s="33"/>
      <c r="X751" s="35">
        <f t="shared" si="284"/>
        <v>7</v>
      </c>
      <c r="Y751" s="61" t="str">
        <f t="shared" si="285"/>
        <v xml:space="preserve"> </v>
      </c>
      <c r="Z751" s="61">
        <f t="shared" si="286"/>
        <v>2.2118385152025244</v>
      </c>
      <c r="AA751" s="68"/>
      <c r="AB751" s="61">
        <f t="shared" si="282"/>
        <v>0.99316963006687109</v>
      </c>
      <c r="AC751" s="61">
        <f t="shared" si="283"/>
        <v>-0.432</v>
      </c>
      <c r="AD751" s="61"/>
      <c r="AE751" s="84"/>
      <c r="AF751" s="61"/>
      <c r="AG751" s="44"/>
    </row>
    <row r="752" spans="1:33" ht="14.1" customHeight="1">
      <c r="A752" s="7">
        <v>184807</v>
      </c>
      <c r="B752" s="8">
        <f t="shared" si="276"/>
        <v>1848.5416666669578</v>
      </c>
      <c r="C752" s="9">
        <v>-1.868239E-2</v>
      </c>
      <c r="D752" s="9">
        <v>-2.4390240000000001E-2</v>
      </c>
      <c r="E752" s="9">
        <v>5.7078500000000004E-3</v>
      </c>
      <c r="H752" s="11">
        <f t="shared" si="277"/>
        <v>2.2833656285624726</v>
      </c>
      <c r="L752" s="31">
        <f t="shared" si="273"/>
        <v>1848.5416666669578</v>
      </c>
      <c r="M752" s="30">
        <f t="shared" si="275"/>
        <v>2.2833656285624726</v>
      </c>
      <c r="P752" s="47">
        <f t="shared" si="278"/>
        <v>1960.5684749265085</v>
      </c>
      <c r="Q752" s="47">
        <f t="shared" si="279"/>
        <v>1960.6863475795617</v>
      </c>
      <c r="R752" s="47">
        <f t="shared" si="274"/>
        <v>54.623333333333335</v>
      </c>
      <c r="S752" s="47">
        <f t="shared" si="280"/>
        <v>59.339444444444453</v>
      </c>
      <c r="T752" s="89">
        <f t="shared" si="281"/>
        <v>-7.9476832910468147</v>
      </c>
      <c r="U752" s="48"/>
      <c r="V752" s="33"/>
      <c r="W752" s="33"/>
      <c r="X752" s="35">
        <f t="shared" si="284"/>
        <v>8</v>
      </c>
      <c r="Y752" s="61" t="str">
        <f t="shared" si="285"/>
        <v xml:space="preserve"> </v>
      </c>
      <c r="Z752" s="61">
        <f t="shared" si="286"/>
        <v>4.1511100641893783</v>
      </c>
      <c r="AA752" s="68"/>
      <c r="AB752" s="61">
        <f t="shared" si="282"/>
        <v>0.6858119938424152</v>
      </c>
      <c r="AC752" s="61">
        <f t="shared" si="283"/>
        <v>-0.432</v>
      </c>
      <c r="AD752" s="61"/>
      <c r="AE752" s="84"/>
      <c r="AF752" s="61"/>
      <c r="AG752" s="44"/>
    </row>
    <row r="753" spans="1:33" ht="14.1" customHeight="1">
      <c r="A753" s="7">
        <v>184808</v>
      </c>
      <c r="B753" s="8">
        <f t="shared" si="276"/>
        <v>1848.625000000291</v>
      </c>
      <c r="C753" s="9">
        <v>-9.1834399999999993E-3</v>
      </c>
      <c r="D753" s="9">
        <v>-1.2500000000000001E-2</v>
      </c>
      <c r="E753" s="9">
        <v>3.3165600000000001E-3</v>
      </c>
      <c r="H753" s="11">
        <f t="shared" si="277"/>
        <v>2.2548235582054419</v>
      </c>
      <c r="L753" s="31">
        <f t="shared" si="273"/>
        <v>1848.625000000291</v>
      </c>
      <c r="M753" s="30">
        <f t="shared" si="275"/>
        <v>2.2548235582054419</v>
      </c>
      <c r="P753" s="47">
        <f t="shared" si="278"/>
        <v>1960.8042202326146</v>
      </c>
      <c r="Q753" s="47">
        <f t="shared" si="279"/>
        <v>1960.9220928856678</v>
      </c>
      <c r="R753" s="47">
        <f t="shared" si="274"/>
        <v>56.825000000000003</v>
      </c>
      <c r="S753" s="47">
        <f t="shared" si="280"/>
        <v>60.816851851851851</v>
      </c>
      <c r="T753" s="89">
        <f t="shared" si="281"/>
        <v>-6.5637265499633006</v>
      </c>
      <c r="U753" s="48"/>
      <c r="V753" s="33"/>
      <c r="W753" s="33"/>
      <c r="X753" s="35">
        <f t="shared" si="284"/>
        <v>9</v>
      </c>
      <c r="Y753" s="61" t="str">
        <f t="shared" si="285"/>
        <v xml:space="preserve"> </v>
      </c>
      <c r="Z753" s="61">
        <f t="shared" si="286"/>
        <v>6.5866011727793161</v>
      </c>
      <c r="AA753" s="68"/>
      <c r="AB753" s="61">
        <f t="shared" si="282"/>
        <v>5.7555303747814111E-2</v>
      </c>
      <c r="AC753" s="61">
        <f t="shared" si="283"/>
        <v>-0.432</v>
      </c>
      <c r="AD753" s="61"/>
      <c r="AE753" s="84"/>
      <c r="AF753" s="61"/>
      <c r="AG753" s="44"/>
    </row>
    <row r="754" spans="1:33" ht="14.1" customHeight="1">
      <c r="A754" s="7">
        <v>184809</v>
      </c>
      <c r="B754" s="8">
        <f t="shared" si="276"/>
        <v>1848.7083333336243</v>
      </c>
      <c r="C754" s="9">
        <v>3.82512E-3</v>
      </c>
      <c r="D754" s="9">
        <v>0</v>
      </c>
      <c r="E754" s="9">
        <v>3.82512E-3</v>
      </c>
      <c r="H754" s="11">
        <f t="shared" si="277"/>
        <v>2.2548235582054419</v>
      </c>
      <c r="L754" s="31">
        <f t="shared" si="273"/>
        <v>1848.7083333336243</v>
      </c>
      <c r="M754" s="30">
        <f t="shared" si="275"/>
        <v>2.2548235582054419</v>
      </c>
      <c r="P754" s="47">
        <f t="shared" si="278"/>
        <v>1961.0399655387207</v>
      </c>
      <c r="Q754" s="47">
        <f t="shared" si="279"/>
        <v>1961.1578381917739</v>
      </c>
      <c r="R754" s="47">
        <f t="shared" si="274"/>
        <v>63.426666666666669</v>
      </c>
      <c r="S754" s="47">
        <f t="shared" si="280"/>
        <v>62.097222222222221</v>
      </c>
      <c r="T754" s="89">
        <f t="shared" si="281"/>
        <v>2.1409080742563313</v>
      </c>
      <c r="U754" s="48"/>
      <c r="V754" s="33"/>
      <c r="W754" s="33"/>
      <c r="X754" s="35">
        <f t="shared" si="284"/>
        <v>1</v>
      </c>
      <c r="Y754" s="61" t="str">
        <f t="shared" si="285"/>
        <v xml:space="preserve"> </v>
      </c>
      <c r="Z754" s="61">
        <f t="shared" si="286"/>
        <v>11.107803306248254</v>
      </c>
      <c r="AA754" s="68"/>
      <c r="AB754" s="61">
        <f t="shared" si="282"/>
        <v>-0.59763215262633718</v>
      </c>
      <c r="AC754" s="61">
        <f t="shared" si="283"/>
        <v>-0.432</v>
      </c>
      <c r="AD754" s="61"/>
      <c r="AE754" s="84"/>
      <c r="AF754" s="61"/>
      <c r="AG754" s="44"/>
    </row>
    <row r="755" spans="1:33" ht="14.1" customHeight="1">
      <c r="A755" s="7">
        <v>184810</v>
      </c>
      <c r="B755" s="8">
        <f t="shared" si="276"/>
        <v>1848.7916666669576</v>
      </c>
      <c r="C755" s="9">
        <v>-3.279108E-2</v>
      </c>
      <c r="D755" s="9">
        <v>-3.7974679999999997E-2</v>
      </c>
      <c r="E755" s="9">
        <v>5.1836E-3</v>
      </c>
      <c r="H755" s="11">
        <f t="shared" si="277"/>
        <v>2.169197355126129</v>
      </c>
      <c r="L755" s="31">
        <f t="shared" si="273"/>
        <v>1848.7916666669576</v>
      </c>
      <c r="M755" s="30">
        <f t="shared" si="275"/>
        <v>2.169197355126129</v>
      </c>
      <c r="P755" s="47">
        <f t="shared" si="278"/>
        <v>1961.2757108448268</v>
      </c>
      <c r="Q755" s="47">
        <f t="shared" si="279"/>
        <v>1961.3935834978799</v>
      </c>
      <c r="R755" s="47">
        <f t="shared" si="274"/>
        <v>65.50333333333333</v>
      </c>
      <c r="S755" s="47">
        <f t="shared" si="280"/>
        <v>62.892592592592592</v>
      </c>
      <c r="T755" s="89">
        <f t="shared" si="281"/>
        <v>4.1511100641893783</v>
      </c>
      <c r="U755" s="48"/>
      <c r="V755" s="33"/>
      <c r="W755" s="33"/>
      <c r="X755" s="35">
        <f t="shared" si="284"/>
        <v>2</v>
      </c>
      <c r="Y755" s="61" t="str">
        <f t="shared" si="285"/>
        <v xml:space="preserve"> </v>
      </c>
      <c r="Z755" s="61">
        <f t="shared" si="286"/>
        <v>11.107803306248254</v>
      </c>
      <c r="AA755" s="68"/>
      <c r="AB755" s="61">
        <f t="shared" si="282"/>
        <v>-0.97318088284512028</v>
      </c>
      <c r="AC755" s="61">
        <f t="shared" si="283"/>
        <v>-0.432</v>
      </c>
      <c r="AD755" s="61"/>
      <c r="AE755" s="84"/>
      <c r="AF755" s="61"/>
      <c r="AG755" s="44"/>
    </row>
    <row r="756" spans="1:33" ht="14.1" customHeight="1">
      <c r="A756" s="7">
        <v>184811</v>
      </c>
      <c r="B756" s="8">
        <f t="shared" si="276"/>
        <v>1848.8750000002908</v>
      </c>
      <c r="C756" s="9">
        <v>-9.9437599999999994E-3</v>
      </c>
      <c r="D756" s="9">
        <v>-1.315789E-2</v>
      </c>
      <c r="E756" s="9">
        <v>3.2141299999999999E-3</v>
      </c>
      <c r="H756" s="11">
        <f t="shared" si="277"/>
        <v>2.1406552949390885</v>
      </c>
      <c r="L756" s="31">
        <f t="shared" si="273"/>
        <v>1848.8750000002908</v>
      </c>
      <c r="M756" s="30">
        <f t="shared" si="275"/>
        <v>2.1406552949390885</v>
      </c>
      <c r="P756" s="47">
        <f t="shared" si="278"/>
        <v>1961.5114561509329</v>
      </c>
      <c r="Q756" s="47">
        <f t="shared" si="279"/>
        <v>1961.629328803986</v>
      </c>
      <c r="R756" s="47">
        <f t="shared" si="274"/>
        <v>67.186666666666667</v>
      </c>
      <c r="S756" s="47">
        <f t="shared" si="280"/>
        <v>63.034814814814808</v>
      </c>
      <c r="T756" s="89">
        <f t="shared" si="281"/>
        <v>6.5866011727793161</v>
      </c>
      <c r="U756" s="48"/>
      <c r="V756" s="33"/>
      <c r="W756" s="33"/>
      <c r="X756" s="35">
        <f t="shared" si="284"/>
        <v>3</v>
      </c>
      <c r="Y756" s="61" t="str">
        <f t="shared" si="285"/>
        <v xml:space="preserve"> </v>
      </c>
      <c r="Z756" s="61">
        <f t="shared" si="286"/>
        <v>11.107803306248254</v>
      </c>
      <c r="AA756" s="68"/>
      <c r="AB756" s="61">
        <f t="shared" si="282"/>
        <v>-0.89336746227992769</v>
      </c>
      <c r="AC756" s="61">
        <f t="shared" si="283"/>
        <v>-0.432</v>
      </c>
      <c r="AD756" s="61"/>
      <c r="AE756" s="84"/>
      <c r="AF756" s="61"/>
      <c r="AG756" s="44"/>
    </row>
    <row r="757" spans="1:33" ht="14.1" customHeight="1">
      <c r="A757" s="7">
        <v>184812</v>
      </c>
      <c r="B757" s="8">
        <f t="shared" si="276"/>
        <v>1848.9583333336241</v>
      </c>
      <c r="C757" s="9">
        <v>7.1784500000000001E-2</v>
      </c>
      <c r="D757" s="9">
        <v>6.6666669999999997E-2</v>
      </c>
      <c r="E757" s="9">
        <v>5.1178300000000003E-3</v>
      </c>
      <c r="H757" s="11">
        <f t="shared" si="277"/>
        <v>2.2833656550705452</v>
      </c>
      <c r="L757" s="31">
        <f t="shared" si="273"/>
        <v>1848.9583333336241</v>
      </c>
      <c r="M757" s="30">
        <f t="shared" si="275"/>
        <v>2.2833656550705452</v>
      </c>
      <c r="P757" s="47">
        <f t="shared" si="278"/>
        <v>1961.747201457039</v>
      </c>
      <c r="Q757" s="47">
        <f t="shared" si="279"/>
        <v>1961.8650741100921</v>
      </c>
      <c r="R757" s="47">
        <f t="shared" si="274"/>
        <v>70.49666666666667</v>
      </c>
      <c r="S757" s="47">
        <f t="shared" si="280"/>
        <v>63.448888888888888</v>
      </c>
      <c r="T757" s="89">
        <f t="shared" si="281"/>
        <v>11.107803306248254</v>
      </c>
      <c r="U757" s="48"/>
      <c r="V757" s="33"/>
      <c r="W757" s="33"/>
      <c r="X757" s="35">
        <f t="shared" si="284"/>
        <v>4</v>
      </c>
      <c r="Y757" s="61">
        <f t="shared" si="285"/>
        <v>11.107803306248254</v>
      </c>
      <c r="Z757" s="61">
        <f t="shared" si="286"/>
        <v>11.107803306248254</v>
      </c>
      <c r="AA757" s="68"/>
      <c r="AB757" s="61">
        <f t="shared" si="282"/>
        <v>-0.39553747744058393</v>
      </c>
      <c r="AC757" s="61">
        <f t="shared" si="283"/>
        <v>-0.432</v>
      </c>
      <c r="AD757" s="61"/>
      <c r="AE757" s="84"/>
      <c r="AF757" s="61"/>
      <c r="AG757" s="44"/>
    </row>
    <row r="758" spans="1:33" ht="14.1" customHeight="1">
      <c r="A758" s="7">
        <v>184901</v>
      </c>
      <c r="B758" s="8">
        <f t="shared" si="276"/>
        <v>1849.0416666669573</v>
      </c>
      <c r="C758" s="9">
        <v>5.4459900000000004E-3</v>
      </c>
      <c r="D758" s="9">
        <v>0</v>
      </c>
      <c r="E758" s="9">
        <v>5.4459900000000004E-3</v>
      </c>
      <c r="H758" s="11">
        <f t="shared" si="277"/>
        <v>2.2833656550705452</v>
      </c>
      <c r="L758" s="31">
        <f t="shared" si="273"/>
        <v>1849.0416666669573</v>
      </c>
      <c r="M758" s="30">
        <f t="shared" si="275"/>
        <v>2.2833656550705452</v>
      </c>
      <c r="P758" s="47">
        <f t="shared" si="278"/>
        <v>1961.982946763145</v>
      </c>
      <c r="Q758" s="47">
        <f t="shared" si="279"/>
        <v>1962.1008194161982</v>
      </c>
      <c r="R758" s="47">
        <f t="shared" si="274"/>
        <v>69.45</v>
      </c>
      <c r="S758" s="47">
        <f t="shared" si="280"/>
        <v>64.305000000000007</v>
      </c>
      <c r="T758" s="89">
        <f t="shared" si="281"/>
        <v>8.0009330534172918</v>
      </c>
      <c r="U758" s="48"/>
      <c r="V758" s="33"/>
      <c r="W758" s="33"/>
      <c r="X758" s="35">
        <f t="shared" si="284"/>
        <v>5</v>
      </c>
      <c r="Y758" s="61" t="str">
        <f t="shared" si="285"/>
        <v xml:space="preserve"> </v>
      </c>
      <c r="Z758" s="61">
        <f t="shared" si="286"/>
        <v>11.107803306248254</v>
      </c>
      <c r="AA758" s="68"/>
      <c r="AB758" s="61">
        <f t="shared" si="282"/>
        <v>0.28736888900260515</v>
      </c>
      <c r="AC758" s="61">
        <f t="shared" si="283"/>
        <v>-0.432</v>
      </c>
      <c r="AD758" s="61"/>
      <c r="AE758" s="84"/>
      <c r="AF758" s="61"/>
      <c r="AG758" s="44"/>
    </row>
    <row r="759" spans="1:33" ht="14.1" customHeight="1">
      <c r="A759" s="7">
        <v>184902</v>
      </c>
      <c r="B759" s="8">
        <f t="shared" si="276"/>
        <v>1849.1250000002906</v>
      </c>
      <c r="C759" s="9">
        <v>3.10941E-3</v>
      </c>
      <c r="D759" s="9">
        <v>0</v>
      </c>
      <c r="E759" s="9">
        <v>3.10941E-3</v>
      </c>
      <c r="H759" s="11">
        <f t="shared" si="277"/>
        <v>2.2833656550705452</v>
      </c>
      <c r="L759" s="31">
        <f t="shared" si="273"/>
        <v>1849.1250000002906</v>
      </c>
      <c r="M759" s="30">
        <f t="shared" si="275"/>
        <v>2.2833656550705452</v>
      </c>
      <c r="P759" s="47">
        <f t="shared" si="278"/>
        <v>1962.2186920692511</v>
      </c>
      <c r="Q759" s="47">
        <f t="shared" si="279"/>
        <v>1962.3365647223043</v>
      </c>
      <c r="R759" s="47">
        <f t="shared" si="274"/>
        <v>62.435000000000002</v>
      </c>
      <c r="S759" s="47">
        <f t="shared" si="280"/>
        <v>64.930555555555557</v>
      </c>
      <c r="T759" s="89">
        <f t="shared" si="281"/>
        <v>-3.8434224598930422</v>
      </c>
      <c r="U759" s="48"/>
      <c r="V759" s="33"/>
      <c r="W759" s="33"/>
      <c r="X759" s="35">
        <f t="shared" si="284"/>
        <v>6</v>
      </c>
      <c r="Y759" s="61" t="str">
        <f t="shared" si="285"/>
        <v xml:space="preserve"> </v>
      </c>
      <c r="Z759" s="61">
        <f t="shared" si="286"/>
        <v>11.107803306248254</v>
      </c>
      <c r="AA759" s="68"/>
      <c r="AB759" s="61">
        <f t="shared" si="282"/>
        <v>0.83581215853202184</v>
      </c>
      <c r="AC759" s="61">
        <f t="shared" si="283"/>
        <v>-0.432</v>
      </c>
      <c r="AD759" s="61"/>
      <c r="AE759" s="84"/>
      <c r="AF759" s="61"/>
      <c r="AG759" s="44"/>
    </row>
    <row r="760" spans="1:33" ht="14.1" customHeight="1">
      <c r="A760" s="7">
        <v>184903</v>
      </c>
      <c r="B760" s="8">
        <f t="shared" si="276"/>
        <v>1849.2083333336238</v>
      </c>
      <c r="C760" s="9">
        <v>4.1100650000000002E-2</v>
      </c>
      <c r="D760" s="9">
        <v>3.7499999999999999E-2</v>
      </c>
      <c r="E760" s="9">
        <v>3.6006499999999999E-3</v>
      </c>
      <c r="H760" s="11">
        <f t="shared" si="277"/>
        <v>2.3689918671356907</v>
      </c>
      <c r="L760" s="31">
        <f t="shared" si="273"/>
        <v>1849.2083333336238</v>
      </c>
      <c r="M760" s="30">
        <f t="shared" si="275"/>
        <v>2.3689918671356907</v>
      </c>
      <c r="P760" s="47">
        <f t="shared" si="278"/>
        <v>1962.4544373753572</v>
      </c>
      <c r="Q760" s="47">
        <f t="shared" si="279"/>
        <v>1962.5723100284104</v>
      </c>
      <c r="R760" s="47">
        <f t="shared" si="274"/>
        <v>57.366666666666667</v>
      </c>
      <c r="S760" s="47">
        <f t="shared" si="280"/>
        <v>65.467222222222233</v>
      </c>
      <c r="T760" s="89">
        <f t="shared" si="281"/>
        <v>-12.373452363778325</v>
      </c>
      <c r="U760" s="48"/>
      <c r="V760" s="33"/>
      <c r="W760" s="33"/>
      <c r="X760" s="35">
        <f t="shared" si="284"/>
        <v>7</v>
      </c>
      <c r="Y760" s="61" t="str">
        <f t="shared" si="285"/>
        <v xml:space="preserve"> </v>
      </c>
      <c r="Z760" s="61">
        <f t="shared" si="286"/>
        <v>11.107803306248254</v>
      </c>
      <c r="AA760" s="68"/>
      <c r="AB760" s="61">
        <f t="shared" si="282"/>
        <v>0.99316963006689185</v>
      </c>
      <c r="AC760" s="61">
        <f t="shared" si="283"/>
        <v>-0.432</v>
      </c>
      <c r="AD760" s="61"/>
      <c r="AE760" s="84"/>
      <c r="AF760" s="61"/>
      <c r="AG760" s="44"/>
    </row>
    <row r="761" spans="1:33" ht="14.1" customHeight="1">
      <c r="A761" s="7">
        <v>184904</v>
      </c>
      <c r="B761" s="8">
        <f t="shared" si="276"/>
        <v>1849.2916666669571</v>
      </c>
      <c r="C761" s="9">
        <v>-1.944599E-2</v>
      </c>
      <c r="D761" s="9">
        <v>-2.4096389999999999E-2</v>
      </c>
      <c r="E761" s="9">
        <v>4.6503999999999998E-3</v>
      </c>
      <c r="H761" s="11">
        <f t="shared" si="277"/>
        <v>2.3119077151983607</v>
      </c>
      <c r="L761" s="31">
        <f t="shared" si="273"/>
        <v>1849.2916666669571</v>
      </c>
      <c r="M761" s="30">
        <f t="shared" si="275"/>
        <v>2.3119077151983607</v>
      </c>
      <c r="P761" s="47">
        <f t="shared" si="278"/>
        <v>1962.6901826814633</v>
      </c>
      <c r="Q761" s="47">
        <f t="shared" si="279"/>
        <v>1962.8080553345164</v>
      </c>
      <c r="R761" s="47">
        <f t="shared" si="274"/>
        <v>58.35</v>
      </c>
      <c r="S761" s="47">
        <f t="shared" si="280"/>
        <v>66.097037037037055</v>
      </c>
      <c r="T761" s="89">
        <f t="shared" si="281"/>
        <v>-11.720702446459208</v>
      </c>
      <c r="U761" s="48"/>
      <c r="V761" s="33"/>
      <c r="W761" s="33"/>
      <c r="X761" s="35">
        <f t="shared" si="284"/>
        <v>8</v>
      </c>
      <c r="Y761" s="61" t="str">
        <f t="shared" si="285"/>
        <v xml:space="preserve"> </v>
      </c>
      <c r="Z761" s="61">
        <f t="shared" si="286"/>
        <v>8.0009330534172918</v>
      </c>
      <c r="AA761" s="68"/>
      <c r="AB761" s="61">
        <f t="shared" si="282"/>
        <v>0.68581199384254465</v>
      </c>
      <c r="AC761" s="61">
        <f t="shared" si="283"/>
        <v>-0.432</v>
      </c>
      <c r="AD761" s="61"/>
      <c r="AE761" s="84"/>
      <c r="AF761" s="61"/>
      <c r="AG761" s="44"/>
    </row>
    <row r="762" spans="1:33" ht="14.1" customHeight="1">
      <c r="A762" s="7">
        <v>184905</v>
      </c>
      <c r="B762" s="8">
        <f t="shared" si="276"/>
        <v>1849.3750000002904</v>
      </c>
      <c r="C762" s="9">
        <v>2.7930469999999999E-2</v>
      </c>
      <c r="D762" s="9">
        <v>2.4691359999999999E-2</v>
      </c>
      <c r="E762" s="9">
        <v>3.2391099999999999E-3</v>
      </c>
      <c r="H762" s="11">
        <f t="shared" si="277"/>
        <v>2.3689918608811009</v>
      </c>
      <c r="L762" s="31">
        <f t="shared" si="273"/>
        <v>1849.3750000002904</v>
      </c>
      <c r="M762" s="30">
        <f t="shared" si="275"/>
        <v>2.3689918608811009</v>
      </c>
      <c r="P762" s="47">
        <f t="shared" si="278"/>
        <v>1962.9259279875694</v>
      </c>
      <c r="Q762" s="47">
        <f t="shared" si="279"/>
        <v>1963.0438006406225</v>
      </c>
      <c r="R762" s="47">
        <f t="shared" si="274"/>
        <v>64.530000000000015</v>
      </c>
      <c r="S762" s="47">
        <f t="shared" si="280"/>
        <v>66.608148148148146</v>
      </c>
      <c r="T762" s="89">
        <f t="shared" si="281"/>
        <v>-3.1199608545278368</v>
      </c>
      <c r="U762" s="48"/>
      <c r="V762" s="33"/>
      <c r="W762" s="33"/>
      <c r="X762" s="35">
        <f t="shared" si="284"/>
        <v>9</v>
      </c>
      <c r="Y762" s="61" t="str">
        <f t="shared" si="285"/>
        <v xml:space="preserve"> </v>
      </c>
      <c r="Z762" s="61">
        <f t="shared" si="286"/>
        <v>2.0927443862214012</v>
      </c>
      <c r="AA762" s="68"/>
      <c r="AB762" s="61">
        <f t="shared" si="282"/>
        <v>5.7555303747977508E-2</v>
      </c>
      <c r="AC762" s="61">
        <f t="shared" si="283"/>
        <v>-0.432</v>
      </c>
      <c r="AD762" s="61"/>
      <c r="AE762" s="84"/>
      <c r="AF762" s="61"/>
      <c r="AG762" s="44"/>
    </row>
    <row r="763" spans="1:33" ht="14.1" customHeight="1">
      <c r="A763" s="7">
        <v>184906</v>
      </c>
      <c r="B763" s="8">
        <f t="shared" si="276"/>
        <v>1849.4583333336236</v>
      </c>
      <c r="C763" s="9">
        <v>2.856123E-2</v>
      </c>
      <c r="D763" s="9">
        <v>2.4096389999999999E-2</v>
      </c>
      <c r="E763" s="9">
        <v>4.4648500000000002E-3</v>
      </c>
      <c r="H763" s="11">
        <f t="shared" si="277"/>
        <v>2.4260760126677177</v>
      </c>
      <c r="L763" s="31">
        <f t="shared" si="273"/>
        <v>1849.4583333336236</v>
      </c>
      <c r="M763" s="30">
        <f t="shared" si="275"/>
        <v>2.4260760126677177</v>
      </c>
      <c r="P763" s="47">
        <f t="shared" si="278"/>
        <v>1963.1616732936754</v>
      </c>
      <c r="Q763" s="47">
        <f t="shared" si="279"/>
        <v>1963.2795459467286</v>
      </c>
      <c r="R763" s="47">
        <f t="shared" si="274"/>
        <v>69.056666666666672</v>
      </c>
      <c r="S763" s="47">
        <f t="shared" si="280"/>
        <v>67.641111111111115</v>
      </c>
      <c r="T763" s="89">
        <f t="shared" si="281"/>
        <v>2.0927443862214012</v>
      </c>
      <c r="U763" s="48"/>
      <c r="V763" s="33"/>
      <c r="W763" s="33"/>
      <c r="X763" s="35">
        <f t="shared" si="284"/>
        <v>1</v>
      </c>
      <c r="Y763" s="61">
        <f t="shared" si="285"/>
        <v>2.0927443862214012</v>
      </c>
      <c r="Z763" s="61">
        <f t="shared" si="286"/>
        <v>2.0927443862214012</v>
      </c>
      <c r="AA763" s="68"/>
      <c r="AB763" s="61">
        <f t="shared" si="282"/>
        <v>-0.59763215262620595</v>
      </c>
      <c r="AC763" s="61">
        <f t="shared" si="283"/>
        <v>-0.432</v>
      </c>
      <c r="AD763" s="61"/>
      <c r="AE763" s="84"/>
      <c r="AF763" s="61"/>
      <c r="AG763" s="44"/>
    </row>
    <row r="764" spans="1:33" ht="14.1" customHeight="1">
      <c r="A764" s="7">
        <v>184907</v>
      </c>
      <c r="B764" s="8">
        <f t="shared" si="276"/>
        <v>1849.5416666669569</v>
      </c>
      <c r="C764" s="9">
        <v>-6.3093799999999998E-3</v>
      </c>
      <c r="D764" s="9">
        <v>-1.1764709999999999E-2</v>
      </c>
      <c r="E764" s="9">
        <v>5.4553300000000004E-3</v>
      </c>
      <c r="H764" s="11">
        <f t="shared" si="277"/>
        <v>2.3975339319407256</v>
      </c>
      <c r="L764" s="31">
        <f t="shared" si="273"/>
        <v>1849.5416666669569</v>
      </c>
      <c r="M764" s="30">
        <f t="shared" si="275"/>
        <v>2.3975339319407256</v>
      </c>
      <c r="P764" s="47">
        <f t="shared" si="278"/>
        <v>1963.3974185997815</v>
      </c>
      <c r="Q764" s="47">
        <f t="shared" si="279"/>
        <v>1963.5152912528347</v>
      </c>
      <c r="R764" s="47">
        <f t="shared" si="274"/>
        <v>70.333333333333329</v>
      </c>
      <c r="S764" s="47">
        <f t="shared" si="280"/>
        <v>69.78685185185185</v>
      </c>
      <c r="T764" s="89">
        <f t="shared" si="281"/>
        <v>0.78307226501861393</v>
      </c>
      <c r="U764" s="48"/>
      <c r="V764" s="33"/>
      <c r="W764" s="33"/>
      <c r="X764" s="35">
        <f t="shared" si="284"/>
        <v>2</v>
      </c>
      <c r="Y764" s="61" t="str">
        <f t="shared" si="285"/>
        <v xml:space="preserve"> </v>
      </c>
      <c r="Z764" s="61">
        <f t="shared" si="286"/>
        <v>2.0927443862214012</v>
      </c>
      <c r="AA764" s="68"/>
      <c r="AB764" s="61">
        <f t="shared" si="282"/>
        <v>-0.97318088284507931</v>
      </c>
      <c r="AC764" s="61">
        <f t="shared" si="283"/>
        <v>-0.432</v>
      </c>
      <c r="AD764" s="61"/>
      <c r="AE764" s="84"/>
      <c r="AF764" s="61"/>
      <c r="AG764" s="44"/>
    </row>
    <row r="765" spans="1:33" ht="14.1" customHeight="1">
      <c r="A765" s="7">
        <v>184908</v>
      </c>
      <c r="B765" s="8">
        <f t="shared" si="276"/>
        <v>1849.6250000002901</v>
      </c>
      <c r="C765" s="9">
        <v>-3.2636110000000003E-2</v>
      </c>
      <c r="D765" s="9">
        <v>-3.5714290000000003E-2</v>
      </c>
      <c r="E765" s="9">
        <v>3.0781699999999999E-3</v>
      </c>
      <c r="H765" s="11">
        <f t="shared" si="277"/>
        <v>2.311907709810554</v>
      </c>
      <c r="L765" s="31">
        <f t="shared" si="273"/>
        <v>1849.6250000002901</v>
      </c>
      <c r="M765" s="30">
        <f t="shared" si="275"/>
        <v>2.311907709810554</v>
      </c>
      <c r="P765" s="47">
        <f t="shared" si="278"/>
        <v>1963.6331639058876</v>
      </c>
      <c r="Q765" s="47">
        <f t="shared" si="279"/>
        <v>1963.7510365589408</v>
      </c>
      <c r="R765" s="47">
        <f t="shared" si="274"/>
        <v>72.855000000000004</v>
      </c>
      <c r="S765" s="47">
        <f t="shared" si="280"/>
        <v>72.704259259259274</v>
      </c>
      <c r="T765" s="89">
        <f t="shared" si="281"/>
        <v>0.20733412633116011</v>
      </c>
      <c r="U765" s="48"/>
      <c r="V765" s="33"/>
      <c r="W765" s="33"/>
      <c r="X765" s="35">
        <f t="shared" si="284"/>
        <v>3</v>
      </c>
      <c r="Y765" s="61" t="str">
        <f t="shared" si="285"/>
        <v xml:space="preserve"> </v>
      </c>
      <c r="Z765" s="61">
        <f t="shared" si="286"/>
        <v>2.0927443862214012</v>
      </c>
      <c r="AA765" s="68"/>
      <c r="AB765" s="61">
        <f t="shared" si="282"/>
        <v>-0.89336746228000119</v>
      </c>
      <c r="AC765" s="61">
        <f t="shared" si="283"/>
        <v>-0.432</v>
      </c>
      <c r="AD765" s="61"/>
      <c r="AE765" s="84"/>
      <c r="AF765" s="61"/>
      <c r="AG765" s="44"/>
    </row>
    <row r="766" spans="1:33" ht="14.1" customHeight="1">
      <c r="A766" s="7">
        <v>184909</v>
      </c>
      <c r="B766" s="8">
        <f t="shared" si="276"/>
        <v>1849.7083333336234</v>
      </c>
      <c r="C766" s="9">
        <v>3.9312799999999997E-3</v>
      </c>
      <c r="D766" s="9">
        <v>0</v>
      </c>
      <c r="E766" s="9">
        <v>3.9312799999999997E-3</v>
      </c>
      <c r="H766" s="11">
        <f t="shared" si="277"/>
        <v>2.311907709810554</v>
      </c>
      <c r="L766" s="31">
        <f t="shared" si="273"/>
        <v>1849.7083333336234</v>
      </c>
      <c r="M766" s="30">
        <f t="shared" si="275"/>
        <v>2.311907709810554</v>
      </c>
      <c r="P766" s="47">
        <f t="shared" si="278"/>
        <v>1963.8689092119937</v>
      </c>
      <c r="Q766" s="47">
        <f t="shared" si="279"/>
        <v>1963.9867818650469</v>
      </c>
      <c r="R766" s="47">
        <f t="shared" si="274"/>
        <v>75.096666666666678</v>
      </c>
      <c r="S766" s="47">
        <f t="shared" si="280"/>
        <v>75.729444444444454</v>
      </c>
      <c r="T766" s="89">
        <f t="shared" si="281"/>
        <v>-0.83557694423862516</v>
      </c>
      <c r="U766" s="48"/>
      <c r="V766" s="33"/>
      <c r="W766" s="33"/>
      <c r="X766" s="35">
        <f t="shared" si="284"/>
        <v>4</v>
      </c>
      <c r="Y766" s="61" t="str">
        <f t="shared" si="285"/>
        <v xml:space="preserve"> </v>
      </c>
      <c r="Z766" s="61">
        <f t="shared" si="286"/>
        <v>2.0927443862214012</v>
      </c>
      <c r="AA766" s="68"/>
      <c r="AB766" s="61">
        <f t="shared" si="282"/>
        <v>-0.3955374774407473</v>
      </c>
      <c r="AC766" s="61">
        <f t="shared" si="283"/>
        <v>-0.432</v>
      </c>
      <c r="AD766" s="61"/>
      <c r="AE766" s="84"/>
      <c r="AF766" s="61"/>
      <c r="AG766" s="44"/>
    </row>
    <row r="767" spans="1:33" ht="14.1" customHeight="1">
      <c r="A767" s="7">
        <v>184910</v>
      </c>
      <c r="B767" s="8">
        <f t="shared" si="276"/>
        <v>1849.7916666669566</v>
      </c>
      <c r="C767" s="9">
        <v>-7.35814E-3</v>
      </c>
      <c r="D767" s="9">
        <v>-1.234568E-2</v>
      </c>
      <c r="E767" s="9">
        <v>4.9875400000000004E-3</v>
      </c>
      <c r="H767" s="11">
        <f t="shared" si="277"/>
        <v>2.2833656370357001</v>
      </c>
      <c r="L767" s="31">
        <f t="shared" si="273"/>
        <v>1849.7916666669566</v>
      </c>
      <c r="M767" s="30">
        <f t="shared" si="275"/>
        <v>2.2833656370357001</v>
      </c>
      <c r="P767" s="47">
        <f t="shared" si="278"/>
        <v>1964.1046545180998</v>
      </c>
      <c r="Q767" s="47">
        <f t="shared" si="279"/>
        <v>1964.2225271711529</v>
      </c>
      <c r="R767" s="47">
        <f t="shared" si="274"/>
        <v>78.74666666666667</v>
      </c>
      <c r="S767" s="47">
        <f t="shared" si="280"/>
        <v>78.203333333333333</v>
      </c>
      <c r="T767" s="89">
        <f t="shared" si="281"/>
        <v>0.6947700439026594</v>
      </c>
      <c r="U767" s="48"/>
      <c r="V767" s="33"/>
      <c r="W767" s="33"/>
      <c r="X767" s="35">
        <f t="shared" si="284"/>
        <v>5</v>
      </c>
      <c r="Y767" s="61" t="str">
        <f t="shared" si="285"/>
        <v xml:space="preserve"> </v>
      </c>
      <c r="Z767" s="61">
        <f t="shared" si="286"/>
        <v>1.9016883890358605</v>
      </c>
      <c r="AA767" s="68"/>
      <c r="AB767" s="61">
        <f t="shared" si="282"/>
        <v>0.28736888900242119</v>
      </c>
      <c r="AC767" s="61">
        <f t="shared" si="283"/>
        <v>-0.432</v>
      </c>
      <c r="AD767" s="61"/>
      <c r="AE767" s="84"/>
      <c r="AF767" s="61"/>
      <c r="AG767" s="44"/>
    </row>
    <row r="768" spans="1:33" ht="14.1" customHeight="1">
      <c r="A768" s="7">
        <v>184911</v>
      </c>
      <c r="B768" s="8">
        <f t="shared" si="276"/>
        <v>1849.8750000002899</v>
      </c>
      <c r="C768" s="9">
        <v>3.28196E-3</v>
      </c>
      <c r="D768" s="9">
        <v>0</v>
      </c>
      <c r="E768" s="9">
        <v>3.28196E-3</v>
      </c>
      <c r="H768" s="11">
        <f t="shared" si="277"/>
        <v>2.2833656370357001</v>
      </c>
      <c r="L768" s="31">
        <f t="shared" si="273"/>
        <v>1849.8750000002899</v>
      </c>
      <c r="M768" s="30">
        <f t="shared" si="275"/>
        <v>2.2833656370357001</v>
      </c>
      <c r="P768" s="47">
        <f t="shared" si="278"/>
        <v>1964.3403998242059</v>
      </c>
      <c r="Q768" s="47">
        <f t="shared" si="279"/>
        <v>1964.458272477259</v>
      </c>
      <c r="R768" s="47">
        <f t="shared" si="274"/>
        <v>81.74666666666667</v>
      </c>
      <c r="S768" s="47">
        <f t="shared" si="280"/>
        <v>80.221111111111114</v>
      </c>
      <c r="T768" s="89">
        <f t="shared" si="281"/>
        <v>1.9016883890358605</v>
      </c>
      <c r="U768" s="48"/>
      <c r="V768" s="33"/>
      <c r="W768" s="33"/>
      <c r="X768" s="35">
        <f t="shared" si="284"/>
        <v>6</v>
      </c>
      <c r="Y768" s="61">
        <f t="shared" si="285"/>
        <v>1.9016883890358605</v>
      </c>
      <c r="Z768" s="61">
        <f t="shared" si="286"/>
        <v>1.9016883890358605</v>
      </c>
      <c r="AA768" s="68"/>
      <c r="AB768" s="61">
        <f t="shared" si="282"/>
        <v>0.83581215853193203</v>
      </c>
      <c r="AC768" s="61">
        <f t="shared" si="283"/>
        <v>-0.432</v>
      </c>
      <c r="AD768" s="61"/>
      <c r="AE768" s="84"/>
      <c r="AF768" s="61"/>
      <c r="AG768" s="44"/>
    </row>
    <row r="769" spans="1:33" ht="14.1" customHeight="1">
      <c r="A769" s="7">
        <v>184912</v>
      </c>
      <c r="B769" s="8">
        <f t="shared" si="276"/>
        <v>1849.9583333336232</v>
      </c>
      <c r="C769" s="9">
        <v>5.2369799999999996E-3</v>
      </c>
      <c r="D769" s="9">
        <v>0</v>
      </c>
      <c r="E769" s="9">
        <v>5.2369799999999996E-3</v>
      </c>
      <c r="H769" s="11">
        <f t="shared" si="277"/>
        <v>2.2833656370357001</v>
      </c>
      <c r="L769" s="31">
        <f t="shared" si="273"/>
        <v>1849.9583333336232</v>
      </c>
      <c r="M769" s="30">
        <f t="shared" si="275"/>
        <v>2.2833656370357001</v>
      </c>
      <c r="P769" s="47">
        <f t="shared" si="278"/>
        <v>1964.5761451303119</v>
      </c>
      <c r="Q769" s="47">
        <f t="shared" si="279"/>
        <v>1964.6940177833651</v>
      </c>
      <c r="R769" s="47">
        <f t="shared" si="274"/>
        <v>83.623333333333335</v>
      </c>
      <c r="S769" s="47">
        <f t="shared" si="280"/>
        <v>82.124074074074088</v>
      </c>
      <c r="T769" s="89">
        <f t="shared" si="281"/>
        <v>1.8256026337745368</v>
      </c>
      <c r="U769" s="48"/>
      <c r="V769" s="33"/>
      <c r="W769" s="33"/>
      <c r="X769" s="35">
        <f t="shared" si="284"/>
        <v>7</v>
      </c>
      <c r="Y769" s="61" t="str">
        <f t="shared" si="285"/>
        <v xml:space="preserve"> </v>
      </c>
      <c r="Z769" s="61">
        <f t="shared" si="286"/>
        <v>1.9016883890358605</v>
      </c>
      <c r="AA769" s="68"/>
      <c r="AB769" s="61">
        <f t="shared" si="282"/>
        <v>0.99316963006691261</v>
      </c>
      <c r="AC769" s="61">
        <f t="shared" si="283"/>
        <v>-0.432</v>
      </c>
      <c r="AD769" s="61"/>
      <c r="AE769" s="84"/>
      <c r="AF769" s="61"/>
      <c r="AG769" s="44"/>
    </row>
    <row r="770" spans="1:33" ht="14.1" customHeight="1">
      <c r="A770" s="7">
        <v>185001</v>
      </c>
      <c r="B770" s="8">
        <f t="shared" si="276"/>
        <v>1850.0416666669564</v>
      </c>
      <c r="C770" s="9">
        <v>5.2707400000000003E-3</v>
      </c>
      <c r="D770" s="9">
        <v>0</v>
      </c>
      <c r="E770" s="9">
        <v>5.2707400000000003E-3</v>
      </c>
      <c r="H770" s="11">
        <f t="shared" si="277"/>
        <v>2.2833656370357001</v>
      </c>
      <c r="L770" s="31">
        <f t="shared" ref="L770:L833" si="287">B770</f>
        <v>1850.0416666669564</v>
      </c>
      <c r="M770" s="30">
        <f t="shared" si="275"/>
        <v>2.2833656370357001</v>
      </c>
      <c r="P770" s="47">
        <f t="shared" si="278"/>
        <v>1964.811890436418</v>
      </c>
      <c r="Q770" s="47">
        <f t="shared" si="279"/>
        <v>1964.9297630894712</v>
      </c>
      <c r="R770" s="47">
        <f t="shared" ref="R770:R833" si="288">AVERAGEIFS(StkIndex,Year,"&gt;"&amp;P770,Year,"&lt;="&amp;P771)</f>
        <v>85.576666666666668</v>
      </c>
      <c r="S770" s="47">
        <f t="shared" si="280"/>
        <v>84.268333333333345</v>
      </c>
      <c r="T770" s="89">
        <f t="shared" si="281"/>
        <v>1.5525800518185751</v>
      </c>
      <c r="U770" s="48"/>
      <c r="V770" s="33"/>
      <c r="W770" s="33"/>
      <c r="X770" s="35">
        <f t="shared" si="284"/>
        <v>8</v>
      </c>
      <c r="Y770" s="61" t="str">
        <f t="shared" si="285"/>
        <v xml:space="preserve"> </v>
      </c>
      <c r="Z770" s="61">
        <f t="shared" si="286"/>
        <v>1.9016883890358605</v>
      </c>
      <c r="AA770" s="68"/>
      <c r="AB770" s="61">
        <f t="shared" si="282"/>
        <v>0.68581199384267411</v>
      </c>
      <c r="AC770" s="61">
        <f t="shared" si="283"/>
        <v>-0.432</v>
      </c>
      <c r="AD770" s="61"/>
      <c r="AE770" s="84"/>
      <c r="AF770" s="61"/>
      <c r="AG770" s="44"/>
    </row>
    <row r="771" spans="1:33" ht="14.1" customHeight="1">
      <c r="A771" s="7">
        <v>185002</v>
      </c>
      <c r="B771" s="8">
        <f t="shared" si="276"/>
        <v>1850.1250000002897</v>
      </c>
      <c r="C771" s="9">
        <v>-9.2854200000000008E-3</v>
      </c>
      <c r="D771" s="9">
        <v>-1.2500000000000001E-2</v>
      </c>
      <c r="E771" s="9">
        <v>3.2145799999999999E-3</v>
      </c>
      <c r="H771" s="11">
        <f t="shared" si="277"/>
        <v>2.2548235665727536</v>
      </c>
      <c r="L771" s="31">
        <f t="shared" si="287"/>
        <v>1850.1250000002897</v>
      </c>
      <c r="M771" s="30">
        <f t="shared" ref="M771:M834" si="289">H771</f>
        <v>2.2548235665727536</v>
      </c>
      <c r="P771" s="47">
        <f t="shared" si="278"/>
        <v>1965.0476357425241</v>
      </c>
      <c r="Q771" s="47">
        <f t="shared" si="279"/>
        <v>1965.1655083955773</v>
      </c>
      <c r="R771" s="47">
        <f t="shared" si="288"/>
        <v>86.795000000000002</v>
      </c>
      <c r="S771" s="47">
        <f t="shared" si="280"/>
        <v>86.047592592592594</v>
      </c>
      <c r="T771" s="89">
        <f t="shared" si="281"/>
        <v>0.8685976967957032</v>
      </c>
      <c r="U771" s="48"/>
      <c r="V771" s="33"/>
      <c r="W771" s="33"/>
      <c r="X771" s="35">
        <f t="shared" si="284"/>
        <v>9</v>
      </c>
      <c r="Y771" s="61" t="str">
        <f t="shared" si="285"/>
        <v xml:space="preserve"> </v>
      </c>
      <c r="Z771" s="61">
        <f t="shared" si="286"/>
        <v>6.7355890396267881</v>
      </c>
      <c r="AA771" s="68"/>
      <c r="AB771" s="61">
        <f t="shared" si="282"/>
        <v>5.7555303748155096E-2</v>
      </c>
      <c r="AC771" s="61">
        <f t="shared" si="283"/>
        <v>-0.432</v>
      </c>
      <c r="AD771" s="61"/>
      <c r="AE771" s="84"/>
      <c r="AF771" s="61"/>
      <c r="AG771" s="44"/>
    </row>
    <row r="772" spans="1:33" ht="14.1" customHeight="1">
      <c r="A772" s="7">
        <v>185003</v>
      </c>
      <c r="B772" s="8">
        <f t="shared" ref="B772:B835" si="290">B771+(1/12)</f>
        <v>1850.2083333336229</v>
      </c>
      <c r="C772" s="9">
        <v>4.1952719999999999E-2</v>
      </c>
      <c r="D772" s="9">
        <v>3.7974679999999997E-2</v>
      </c>
      <c r="E772" s="9">
        <v>3.9780400000000004E-3</v>
      </c>
      <c r="H772" s="11">
        <f t="shared" ref="H772:H835" si="291">H771+(H771*D772)</f>
        <v>2.3404497699698128</v>
      </c>
      <c r="L772" s="31">
        <f t="shared" si="287"/>
        <v>1850.2083333336229</v>
      </c>
      <c r="M772" s="30">
        <f t="shared" si="289"/>
        <v>2.3404497699698128</v>
      </c>
      <c r="P772" s="47">
        <f t="shared" ref="P772:P835" si="292">P771+0.235745306106089</f>
        <v>1965.2833810486302</v>
      </c>
      <c r="Q772" s="47">
        <f t="shared" ref="Q772:Q835" si="293">Q771+0.235745306106089</f>
        <v>1965.4012537016833</v>
      </c>
      <c r="R772" s="47">
        <f t="shared" si="288"/>
        <v>87.216666666666654</v>
      </c>
      <c r="S772" s="47">
        <f t="shared" si="280"/>
        <v>86.999074074074059</v>
      </c>
      <c r="T772" s="89">
        <f t="shared" si="281"/>
        <v>0.25010909013505334</v>
      </c>
      <c r="U772" s="48"/>
      <c r="V772" s="33"/>
      <c r="W772" s="33"/>
      <c r="X772" s="35">
        <f t="shared" si="284"/>
        <v>1</v>
      </c>
      <c r="Y772" s="61" t="str">
        <f t="shared" si="285"/>
        <v xml:space="preserve"> </v>
      </c>
      <c r="Z772" s="61">
        <f t="shared" si="286"/>
        <v>6.7355890396267881</v>
      </c>
      <c r="AA772" s="68"/>
      <c r="AB772" s="61">
        <f t="shared" si="282"/>
        <v>-0.5976321526260634</v>
      </c>
      <c r="AC772" s="61">
        <f t="shared" si="283"/>
        <v>-0.432</v>
      </c>
      <c r="AD772" s="61"/>
      <c r="AE772" s="84"/>
      <c r="AF772" s="61"/>
      <c r="AG772" s="44"/>
    </row>
    <row r="773" spans="1:33" ht="14.1" customHeight="1">
      <c r="A773" s="7">
        <v>185004</v>
      </c>
      <c r="B773" s="8">
        <f t="shared" si="290"/>
        <v>1850.2916666669562</v>
      </c>
      <c r="C773" s="9">
        <v>-7.4730899999999999E-3</v>
      </c>
      <c r="D773" s="9">
        <v>-1.219512E-2</v>
      </c>
      <c r="E773" s="9">
        <v>4.7220300000000003E-3</v>
      </c>
      <c r="H773" s="11">
        <f t="shared" si="291"/>
        <v>2.3119077041710585</v>
      </c>
      <c r="L773" s="31">
        <f t="shared" si="287"/>
        <v>1850.2916666669562</v>
      </c>
      <c r="M773" s="30">
        <f t="shared" si="289"/>
        <v>2.3119077041710585</v>
      </c>
      <c r="P773" s="47">
        <f t="shared" si="292"/>
        <v>1965.5191263547363</v>
      </c>
      <c r="Q773" s="47">
        <f t="shared" si="293"/>
        <v>1965.6369990077894</v>
      </c>
      <c r="R773" s="47">
        <f t="shared" si="288"/>
        <v>87.46</v>
      </c>
      <c r="S773" s="47">
        <f t="shared" si="280"/>
        <v>86.843888888888884</v>
      </c>
      <c r="T773" s="89">
        <f t="shared" si="281"/>
        <v>0.70944670833359424</v>
      </c>
      <c r="U773" s="48"/>
      <c r="V773" s="33"/>
      <c r="W773" s="33"/>
      <c r="X773" s="35">
        <f t="shared" si="284"/>
        <v>2</v>
      </c>
      <c r="Y773" s="61" t="str">
        <f t="shared" si="285"/>
        <v xml:space="preserve"> </v>
      </c>
      <c r="Z773" s="61">
        <f t="shared" si="286"/>
        <v>6.7355890396267881</v>
      </c>
      <c r="AA773" s="68"/>
      <c r="AB773" s="61">
        <f t="shared" si="282"/>
        <v>-0.97318088284503845</v>
      </c>
      <c r="AC773" s="61">
        <f t="shared" si="283"/>
        <v>-0.432</v>
      </c>
      <c r="AD773" s="61"/>
      <c r="AE773" s="84"/>
      <c r="AF773" s="61"/>
      <c r="AG773" s="44"/>
    </row>
    <row r="774" spans="1:33" ht="14.1" customHeight="1">
      <c r="A774" s="7">
        <v>185005</v>
      </c>
      <c r="B774" s="8">
        <f t="shared" si="290"/>
        <v>1850.3750000002894</v>
      </c>
      <c r="C774" s="9">
        <v>4.010499E-2</v>
      </c>
      <c r="D774" s="9">
        <v>3.703704E-2</v>
      </c>
      <c r="E774" s="9">
        <v>3.0679499999999998E-3</v>
      </c>
      <c r="H774" s="11">
        <f t="shared" si="291"/>
        <v>2.3975339222867502</v>
      </c>
      <c r="L774" s="31">
        <f t="shared" si="287"/>
        <v>1850.3750000002894</v>
      </c>
      <c r="M774" s="30">
        <f t="shared" si="289"/>
        <v>2.3975339222867502</v>
      </c>
      <c r="P774" s="47">
        <f t="shared" si="292"/>
        <v>1965.7548716608424</v>
      </c>
      <c r="Q774" s="47">
        <f t="shared" si="293"/>
        <v>1965.8727443138955</v>
      </c>
      <c r="R774" s="47">
        <f t="shared" si="288"/>
        <v>92.15333333333335</v>
      </c>
      <c r="S774" s="47">
        <f t="shared" si="280"/>
        <v>86.337962962962976</v>
      </c>
      <c r="T774" s="89">
        <f t="shared" si="281"/>
        <v>6.7355890396267881</v>
      </c>
      <c r="U774" s="48"/>
      <c r="V774" s="33"/>
      <c r="W774" s="33"/>
      <c r="X774" s="35">
        <f t="shared" si="284"/>
        <v>3</v>
      </c>
      <c r="Y774" s="61">
        <f t="shared" si="285"/>
        <v>6.7355890396267881</v>
      </c>
      <c r="Z774" s="61">
        <f t="shared" si="286"/>
        <v>6.7355890396267881</v>
      </c>
      <c r="AA774" s="68"/>
      <c r="AB774" s="61">
        <f t="shared" si="282"/>
        <v>-0.89336746228008113</v>
      </c>
      <c r="AC774" s="61">
        <f t="shared" si="283"/>
        <v>-0.432</v>
      </c>
      <c r="AD774" s="61"/>
      <c r="AE774" s="84"/>
      <c r="AF774" s="61"/>
      <c r="AG774" s="44"/>
    </row>
    <row r="775" spans="1:33" ht="14.1" customHeight="1">
      <c r="A775" s="7">
        <v>185006</v>
      </c>
      <c r="B775" s="8">
        <f t="shared" si="290"/>
        <v>1850.4583333336227</v>
      </c>
      <c r="C775" s="9">
        <v>2.8268870000000001E-2</v>
      </c>
      <c r="D775" s="9">
        <v>2.3809520000000001E-2</v>
      </c>
      <c r="E775" s="9">
        <v>4.45934E-3</v>
      </c>
      <c r="H775" s="11">
        <f t="shared" si="291"/>
        <v>2.454618054160115</v>
      </c>
      <c r="L775" s="31">
        <f t="shared" si="287"/>
        <v>1850.4583333336227</v>
      </c>
      <c r="M775" s="30">
        <f t="shared" si="289"/>
        <v>2.454618054160115</v>
      </c>
      <c r="P775" s="47">
        <f t="shared" si="292"/>
        <v>1965.9906169669484</v>
      </c>
      <c r="Q775" s="47">
        <f t="shared" si="293"/>
        <v>1966.1084896200016</v>
      </c>
      <c r="R775" s="47">
        <f t="shared" si="288"/>
        <v>91.11</v>
      </c>
      <c r="S775" s="47">
        <f t="shared" ref="S775:S838" si="294">AVERAGE(R771:R779)</f>
        <v>86.2264814814815</v>
      </c>
      <c r="T775" s="89">
        <f t="shared" ref="T775:T838" si="295">100*((R775/S775)-1)</f>
        <v>5.6635947966487743</v>
      </c>
      <c r="U775" s="48"/>
      <c r="V775" s="33"/>
      <c r="W775" s="33"/>
      <c r="X775" s="35">
        <f t="shared" si="284"/>
        <v>4</v>
      </c>
      <c r="Y775" s="61" t="str">
        <f t="shared" si="285"/>
        <v xml:space="preserve"> </v>
      </c>
      <c r="Z775" s="61">
        <f t="shared" si="286"/>
        <v>6.7355890396267881</v>
      </c>
      <c r="AA775" s="68"/>
      <c r="AB775" s="61">
        <f t="shared" si="282"/>
        <v>-0.39553747744089762</v>
      </c>
      <c r="AC775" s="61">
        <f t="shared" si="283"/>
        <v>-0.432</v>
      </c>
      <c r="AD775" s="61"/>
      <c r="AE775" s="84"/>
      <c r="AF775" s="61"/>
      <c r="AG775" s="44"/>
    </row>
    <row r="776" spans="1:33" ht="14.1" customHeight="1">
      <c r="A776" s="7">
        <v>185007</v>
      </c>
      <c r="B776" s="8">
        <f t="shared" si="290"/>
        <v>1850.541666666956</v>
      </c>
      <c r="C776" s="9">
        <v>-2.9624370000000001E-2</v>
      </c>
      <c r="D776" s="9">
        <v>-3.488372E-2</v>
      </c>
      <c r="E776" s="9">
        <v>5.2593500000000003E-3</v>
      </c>
      <c r="H776" s="11">
        <f t="shared" si="291"/>
        <v>2.3689918452518488</v>
      </c>
      <c r="L776" s="31">
        <f t="shared" si="287"/>
        <v>1850.541666666956</v>
      </c>
      <c r="M776" s="30">
        <f t="shared" si="289"/>
        <v>2.3689918452518488</v>
      </c>
      <c r="P776" s="47">
        <f t="shared" si="292"/>
        <v>1966.2263622730545</v>
      </c>
      <c r="Q776" s="47">
        <f t="shared" si="293"/>
        <v>1966.3442349261077</v>
      </c>
      <c r="R776" s="47">
        <f t="shared" si="288"/>
        <v>87.31</v>
      </c>
      <c r="S776" s="47">
        <f t="shared" si="294"/>
        <v>86.704444444444462</v>
      </c>
      <c r="T776" s="89">
        <f t="shared" si="295"/>
        <v>0.6984135120588375</v>
      </c>
      <c r="U776" s="48"/>
      <c r="V776" s="33"/>
      <c r="W776" s="33"/>
      <c r="X776" s="35">
        <f t="shared" si="284"/>
        <v>5</v>
      </c>
      <c r="Y776" s="61" t="str">
        <f t="shared" si="285"/>
        <v xml:space="preserve"> </v>
      </c>
      <c r="Z776" s="61">
        <f t="shared" si="286"/>
        <v>6.7355890396267881</v>
      </c>
      <c r="AA776" s="68"/>
      <c r="AB776" s="61">
        <f t="shared" si="282"/>
        <v>0.28736888900226443</v>
      </c>
      <c r="AC776" s="61">
        <f t="shared" si="283"/>
        <v>-0.432</v>
      </c>
      <c r="AD776" s="61"/>
      <c r="AE776" s="84"/>
      <c r="AF776" s="61"/>
      <c r="AG776" s="44"/>
    </row>
    <row r="777" spans="1:33" ht="14.1" customHeight="1">
      <c r="A777" s="7">
        <v>185008</v>
      </c>
      <c r="B777" s="8">
        <f t="shared" si="290"/>
        <v>1850.6250000002892</v>
      </c>
      <c r="C777" s="9">
        <v>1.5017610000000001E-2</v>
      </c>
      <c r="D777" s="9">
        <v>1.204819E-2</v>
      </c>
      <c r="E777" s="9">
        <v>2.96942E-3</v>
      </c>
      <c r="H777" s="11">
        <f t="shared" si="291"/>
        <v>2.3975339091118935</v>
      </c>
      <c r="L777" s="31">
        <f t="shared" si="287"/>
        <v>1850.6250000002892</v>
      </c>
      <c r="M777" s="30">
        <f t="shared" si="289"/>
        <v>2.3975339091118935</v>
      </c>
      <c r="P777" s="47">
        <f t="shared" si="292"/>
        <v>1966.4621075791606</v>
      </c>
      <c r="Q777" s="47">
        <f t="shared" si="293"/>
        <v>1966.5799802322138</v>
      </c>
      <c r="R777" s="47">
        <f t="shared" si="288"/>
        <v>80.349999999999994</v>
      </c>
      <c r="S777" s="47">
        <f t="shared" si="294"/>
        <v>87.348148148148155</v>
      </c>
      <c r="T777" s="89">
        <f t="shared" si="295"/>
        <v>-8.0117876526458751</v>
      </c>
      <c r="U777" s="48"/>
      <c r="V777" s="33"/>
      <c r="W777" s="33"/>
      <c r="X777" s="35">
        <f t="shared" si="284"/>
        <v>6</v>
      </c>
      <c r="Y777" s="61" t="str">
        <f t="shared" si="285"/>
        <v xml:space="preserve"> </v>
      </c>
      <c r="Z777" s="61">
        <f t="shared" si="286"/>
        <v>6.7355890396267881</v>
      </c>
      <c r="AA777" s="68"/>
      <c r="AB777" s="61">
        <f t="shared" si="282"/>
        <v>0.83581215853183433</v>
      </c>
      <c r="AC777" s="61">
        <f t="shared" si="283"/>
        <v>-0.432</v>
      </c>
      <c r="AD777" s="61"/>
      <c r="AE777" s="84"/>
      <c r="AF777" s="61"/>
      <c r="AG777" s="44"/>
    </row>
    <row r="778" spans="1:33" ht="14.1" customHeight="1">
      <c r="A778" s="7">
        <v>185009</v>
      </c>
      <c r="B778" s="8">
        <f t="shared" si="290"/>
        <v>1850.7083333336225</v>
      </c>
      <c r="C778" s="9">
        <v>1.57517E-2</v>
      </c>
      <c r="D778" s="9">
        <v>1.190476E-2</v>
      </c>
      <c r="E778" s="9">
        <v>3.8469400000000001E-3</v>
      </c>
      <c r="H778" s="11">
        <f t="shared" si="291"/>
        <v>2.4260759748917322</v>
      </c>
      <c r="L778" s="31">
        <f t="shared" si="287"/>
        <v>1850.7083333336225</v>
      </c>
      <c r="M778" s="30">
        <f t="shared" si="289"/>
        <v>2.4260759748917322</v>
      </c>
      <c r="P778" s="47">
        <f t="shared" si="292"/>
        <v>1966.6978528852667</v>
      </c>
      <c r="Q778" s="47">
        <f t="shared" si="293"/>
        <v>1966.8157255383198</v>
      </c>
      <c r="R778" s="47">
        <f t="shared" si="288"/>
        <v>79.069999999999993</v>
      </c>
      <c r="S778" s="47">
        <f t="shared" si="294"/>
        <v>88.149259259259267</v>
      </c>
      <c r="T778" s="89">
        <f t="shared" si="295"/>
        <v>-10.299870169703762</v>
      </c>
      <c r="U778" s="48"/>
      <c r="V778" s="33"/>
      <c r="W778" s="33"/>
      <c r="X778" s="35">
        <f t="shared" si="284"/>
        <v>7</v>
      </c>
      <c r="Y778" s="61" t="str">
        <f t="shared" si="285"/>
        <v xml:space="preserve"> </v>
      </c>
      <c r="Z778" s="61">
        <f t="shared" si="286"/>
        <v>5.6635947966487743</v>
      </c>
      <c r="AA778" s="68"/>
      <c r="AB778" s="61">
        <f t="shared" ref="AB778:AB841" si="296" xml:space="preserve"> SIN((2*PI()*(Q778-2000+AC778)/2.1217077549548) + 0.707378034)</f>
        <v>0.99316963006693171</v>
      </c>
      <c r="AC778" s="61">
        <f t="shared" ref="AC778:AC841" si="297">AC777</f>
        <v>-0.432</v>
      </c>
      <c r="AD778" s="61"/>
      <c r="AE778" s="84"/>
      <c r="AF778" s="61"/>
      <c r="AG778" s="44"/>
    </row>
    <row r="779" spans="1:33" ht="14.1" customHeight="1">
      <c r="A779" s="7">
        <v>185010</v>
      </c>
      <c r="B779" s="8">
        <f t="shared" si="290"/>
        <v>1850.7916666669557</v>
      </c>
      <c r="C779" s="9">
        <v>6.3708189999999998E-2</v>
      </c>
      <c r="D779" s="9">
        <v>5.8823529999999999E-2</v>
      </c>
      <c r="E779" s="9">
        <v>4.8846599999999999E-3</v>
      </c>
      <c r="H779" s="11">
        <f t="shared" si="291"/>
        <v>2.5687863277830552</v>
      </c>
      <c r="L779" s="31">
        <f t="shared" si="287"/>
        <v>1850.7916666669557</v>
      </c>
      <c r="M779" s="30">
        <f t="shared" si="289"/>
        <v>2.5687863277830552</v>
      </c>
      <c r="P779" s="47">
        <f t="shared" si="292"/>
        <v>1966.9335981913728</v>
      </c>
      <c r="Q779" s="47">
        <f t="shared" si="293"/>
        <v>1967.0514708444259</v>
      </c>
      <c r="R779" s="47">
        <f t="shared" si="288"/>
        <v>84.573333333333338</v>
      </c>
      <c r="S779" s="47">
        <f t="shared" si="294"/>
        <v>88.393888888888881</v>
      </c>
      <c r="T779" s="89">
        <f t="shared" si="295"/>
        <v>-4.3221942190573621</v>
      </c>
      <c r="U779" s="48"/>
      <c r="V779" s="33"/>
      <c r="W779" s="33"/>
      <c r="X779" s="35">
        <f t="shared" si="284"/>
        <v>8</v>
      </c>
      <c r="Y779" s="61" t="str">
        <f t="shared" si="285"/>
        <v xml:space="preserve"> </v>
      </c>
      <c r="Z779" s="61">
        <f t="shared" si="286"/>
        <v>3.5833682217625284</v>
      </c>
      <c r="AA779" s="68"/>
      <c r="AB779" s="61">
        <f t="shared" si="296"/>
        <v>0.68581199384280356</v>
      </c>
      <c r="AC779" s="61">
        <f t="shared" si="297"/>
        <v>-0.432</v>
      </c>
      <c r="AD779" s="61"/>
      <c r="AE779" s="84"/>
      <c r="AF779" s="61"/>
      <c r="AG779" s="44"/>
    </row>
    <row r="780" spans="1:33" ht="14.1" customHeight="1">
      <c r="A780" s="7">
        <v>185011</v>
      </c>
      <c r="B780" s="8">
        <f t="shared" si="290"/>
        <v>1850.875000000289</v>
      </c>
      <c r="C780" s="9">
        <v>1.3985249999999999E-2</v>
      </c>
      <c r="D780" s="9">
        <v>1.111111E-2</v>
      </c>
      <c r="E780" s="9">
        <v>2.8741399999999999E-3</v>
      </c>
      <c r="H780" s="11">
        <f t="shared" si="291"/>
        <v>2.5973283952375485</v>
      </c>
      <c r="L780" s="31">
        <f t="shared" si="287"/>
        <v>1850.875000000289</v>
      </c>
      <c r="M780" s="30">
        <f t="shared" si="289"/>
        <v>2.5973283952375485</v>
      </c>
      <c r="P780" s="47">
        <f t="shared" si="292"/>
        <v>1967.1693434974788</v>
      </c>
      <c r="Q780" s="47">
        <f t="shared" si="293"/>
        <v>1967.287216150532</v>
      </c>
      <c r="R780" s="47">
        <f t="shared" si="288"/>
        <v>91.096666666666678</v>
      </c>
      <c r="S780" s="47">
        <f t="shared" si="294"/>
        <v>88.530555555555566</v>
      </c>
      <c r="T780" s="89">
        <f t="shared" si="295"/>
        <v>2.898559819271429</v>
      </c>
      <c r="U780" s="48"/>
      <c r="V780" s="33"/>
      <c r="W780" s="33"/>
      <c r="X780" s="35">
        <f t="shared" si="284"/>
        <v>9</v>
      </c>
      <c r="Y780" s="61" t="str">
        <f t="shared" si="285"/>
        <v xml:space="preserve"> </v>
      </c>
      <c r="Z780" s="61">
        <f t="shared" si="286"/>
        <v>3.5833682217625284</v>
      </c>
      <c r="AA780" s="68"/>
      <c r="AB780" s="61">
        <f t="shared" si="296"/>
        <v>5.7555303748332683E-2</v>
      </c>
      <c r="AC780" s="61">
        <f t="shared" si="297"/>
        <v>-0.432</v>
      </c>
      <c r="AD780" s="61"/>
      <c r="AE780" s="84"/>
      <c r="AF780" s="61"/>
      <c r="AG780" s="44"/>
    </row>
    <row r="781" spans="1:33" ht="14.1" customHeight="1">
      <c r="A781" s="7">
        <v>185012</v>
      </c>
      <c r="B781" s="8">
        <f t="shared" si="290"/>
        <v>1850.9583333336222</v>
      </c>
      <c r="C781" s="9">
        <v>4.9013130000000002E-2</v>
      </c>
      <c r="D781" s="9">
        <v>4.3956040000000002E-2</v>
      </c>
      <c r="E781" s="9">
        <v>5.0570900000000002E-3</v>
      </c>
      <c r="H781" s="11">
        <f t="shared" si="291"/>
        <v>2.7114966660717461</v>
      </c>
      <c r="L781" s="31">
        <f t="shared" si="287"/>
        <v>1850.9583333336222</v>
      </c>
      <c r="M781" s="30">
        <f t="shared" si="289"/>
        <v>2.7114966660717461</v>
      </c>
      <c r="P781" s="47">
        <f t="shared" si="292"/>
        <v>1967.4050888035849</v>
      </c>
      <c r="Q781" s="47">
        <f t="shared" si="293"/>
        <v>1967.5229614566381</v>
      </c>
      <c r="R781" s="47">
        <f t="shared" si="288"/>
        <v>93.009999999999991</v>
      </c>
      <c r="S781" s="47">
        <f t="shared" si="294"/>
        <v>89.79240740740741</v>
      </c>
      <c r="T781" s="89">
        <f t="shared" si="295"/>
        <v>3.5833682217625284</v>
      </c>
      <c r="U781" s="48"/>
      <c r="V781" s="33"/>
      <c r="W781" s="33"/>
      <c r="X781" s="35">
        <f t="shared" si="284"/>
        <v>1</v>
      </c>
      <c r="Y781" s="61">
        <f t="shared" si="285"/>
        <v>3.5833682217625284</v>
      </c>
      <c r="Z781" s="61">
        <f t="shared" si="286"/>
        <v>3.5833682217625284</v>
      </c>
      <c r="AA781" s="68"/>
      <c r="AB781" s="61">
        <f t="shared" si="296"/>
        <v>-0.59763215262593217</v>
      </c>
      <c r="AC781" s="61">
        <f t="shared" si="297"/>
        <v>-0.432</v>
      </c>
      <c r="AD781" s="61"/>
      <c r="AE781" s="84"/>
      <c r="AF781" s="61"/>
      <c r="AG781" s="44"/>
    </row>
    <row r="782" spans="1:33" ht="14.1" customHeight="1">
      <c r="A782" s="7">
        <v>185101</v>
      </c>
      <c r="B782" s="8">
        <f t="shared" si="290"/>
        <v>1851.0416666669555</v>
      </c>
      <c r="C782" s="9">
        <v>-5.8113100000000001E-3</v>
      </c>
      <c r="D782" s="9">
        <v>-1.052632E-2</v>
      </c>
      <c r="E782" s="9">
        <v>4.7150100000000004E-3</v>
      </c>
      <c r="H782" s="11">
        <f t="shared" si="291"/>
        <v>2.6829545844857416</v>
      </c>
      <c r="L782" s="31">
        <f t="shared" si="287"/>
        <v>1851.0416666669555</v>
      </c>
      <c r="M782" s="30">
        <f t="shared" si="289"/>
        <v>2.6829545844857416</v>
      </c>
      <c r="P782" s="47">
        <f t="shared" si="292"/>
        <v>1967.640834109691</v>
      </c>
      <c r="Q782" s="47">
        <f t="shared" si="293"/>
        <v>1967.7587067627442</v>
      </c>
      <c r="R782" s="47">
        <f t="shared" si="288"/>
        <v>94.67</v>
      </c>
      <c r="S782" s="47">
        <f t="shared" si="294"/>
        <v>92.158703703703694</v>
      </c>
      <c r="T782" s="89">
        <f t="shared" si="295"/>
        <v>2.7249692056979136</v>
      </c>
      <c r="U782" s="48"/>
      <c r="V782" s="33"/>
      <c r="W782" s="33"/>
      <c r="X782" s="35">
        <f t="shared" si="284"/>
        <v>2</v>
      </c>
      <c r="Y782" s="61" t="str">
        <f t="shared" si="285"/>
        <v xml:space="preserve"> </v>
      </c>
      <c r="Z782" s="61">
        <f t="shared" si="286"/>
        <v>3.5833682217625284</v>
      </c>
      <c r="AA782" s="68"/>
      <c r="AB782" s="61">
        <f t="shared" si="296"/>
        <v>-0.97318088284499749</v>
      </c>
      <c r="AC782" s="61">
        <f t="shared" si="297"/>
        <v>-0.432</v>
      </c>
      <c r="AD782" s="61"/>
      <c r="AE782" s="84"/>
      <c r="AF782" s="61"/>
      <c r="AG782" s="44"/>
    </row>
    <row r="783" spans="1:33" ht="14.1" customHeight="1">
      <c r="A783" s="7">
        <v>185102</v>
      </c>
      <c r="B783" s="8">
        <f t="shared" si="290"/>
        <v>1851.1250000002888</v>
      </c>
      <c r="C783" s="9">
        <v>1.380647E-2</v>
      </c>
      <c r="D783" s="9">
        <v>1.06383E-2</v>
      </c>
      <c r="E783" s="9">
        <v>3.1681700000000001E-3</v>
      </c>
      <c r="H783" s="11">
        <f t="shared" si="291"/>
        <v>2.7114966602418762</v>
      </c>
      <c r="L783" s="31">
        <f t="shared" si="287"/>
        <v>1851.1250000002888</v>
      </c>
      <c r="M783" s="30">
        <f t="shared" si="289"/>
        <v>2.7114966602418762</v>
      </c>
      <c r="P783" s="47">
        <f t="shared" si="292"/>
        <v>1967.8765794157971</v>
      </c>
      <c r="Q783" s="47">
        <f t="shared" si="293"/>
        <v>1967.9944520688503</v>
      </c>
      <c r="R783" s="47">
        <f t="shared" si="288"/>
        <v>94.35499999999999</v>
      </c>
      <c r="S783" s="47">
        <f t="shared" si="294"/>
        <v>95.048703703703708</v>
      </c>
      <c r="T783" s="89">
        <f t="shared" si="295"/>
        <v>-0.72984025733398017</v>
      </c>
      <c r="U783" s="48"/>
      <c r="V783" s="33"/>
      <c r="W783" s="33"/>
      <c r="X783" s="35">
        <f t="shared" si="284"/>
        <v>3</v>
      </c>
      <c r="Y783" s="61" t="str">
        <f t="shared" si="285"/>
        <v xml:space="preserve"> </v>
      </c>
      <c r="Z783" s="61">
        <f t="shared" si="286"/>
        <v>3.758144915701167</v>
      </c>
      <c r="AA783" s="68"/>
      <c r="AB783" s="61">
        <f t="shared" si="296"/>
        <v>-0.89336746228016106</v>
      </c>
      <c r="AC783" s="61">
        <f t="shared" si="297"/>
        <v>-0.432</v>
      </c>
      <c r="AD783" s="61"/>
      <c r="AE783" s="84"/>
      <c r="AF783" s="61"/>
      <c r="AG783" s="44"/>
    </row>
    <row r="784" spans="1:33" ht="14.1" customHeight="1">
      <c r="A784" s="7">
        <v>185103</v>
      </c>
      <c r="B784" s="8">
        <f t="shared" si="290"/>
        <v>1851.208333333622</v>
      </c>
      <c r="C784" s="9">
        <v>-6.62993E-3</v>
      </c>
      <c r="D784" s="9">
        <v>-1.052632E-2</v>
      </c>
      <c r="E784" s="9">
        <v>3.89639E-3</v>
      </c>
      <c r="H784" s="11">
        <f t="shared" si="291"/>
        <v>2.6829545787172391</v>
      </c>
      <c r="L784" s="31">
        <f t="shared" si="287"/>
        <v>1851.208333333622</v>
      </c>
      <c r="M784" s="30">
        <f t="shared" si="289"/>
        <v>2.6829545787172391</v>
      </c>
      <c r="P784" s="47">
        <f t="shared" si="292"/>
        <v>1968.1123247219032</v>
      </c>
      <c r="Q784" s="47">
        <f t="shared" si="293"/>
        <v>1968.2301973749563</v>
      </c>
      <c r="R784" s="47">
        <f t="shared" si="288"/>
        <v>92.339999999999989</v>
      </c>
      <c r="S784" s="47">
        <f t="shared" si="294"/>
        <v>96.742777777777775</v>
      </c>
      <c r="T784" s="89">
        <f t="shared" si="295"/>
        <v>-4.5510144311662781</v>
      </c>
      <c r="U784" s="48"/>
      <c r="V784" s="33"/>
      <c r="W784" s="33"/>
      <c r="X784" s="35">
        <f t="shared" si="284"/>
        <v>4</v>
      </c>
      <c r="Y784" s="61" t="str">
        <f t="shared" si="285"/>
        <v xml:space="preserve"> </v>
      </c>
      <c r="Z784" s="61">
        <f t="shared" si="286"/>
        <v>7.3041771383510312</v>
      </c>
      <c r="AA784" s="68"/>
      <c r="AB784" s="61">
        <f t="shared" si="296"/>
        <v>-0.39553747744106099</v>
      </c>
      <c r="AC784" s="61">
        <f t="shared" si="297"/>
        <v>-0.432</v>
      </c>
      <c r="AD784" s="61"/>
      <c r="AE784" s="84"/>
      <c r="AF784" s="61"/>
      <c r="AG784" s="44"/>
    </row>
    <row r="785" spans="1:33" ht="14.1" customHeight="1">
      <c r="A785" s="7">
        <v>185104</v>
      </c>
      <c r="B785" s="8">
        <f t="shared" si="290"/>
        <v>1851.2916666669553</v>
      </c>
      <c r="C785" s="9">
        <v>2.5857439999999999E-2</v>
      </c>
      <c r="D785" s="9">
        <v>2.12766E-2</v>
      </c>
      <c r="E785" s="9">
        <v>4.58085E-3</v>
      </c>
      <c r="H785" s="11">
        <f t="shared" si="291"/>
        <v>2.7400387301067743</v>
      </c>
      <c r="L785" s="31">
        <f t="shared" si="287"/>
        <v>1851.2916666669553</v>
      </c>
      <c r="M785" s="30">
        <f t="shared" si="289"/>
        <v>2.7400387301067743</v>
      </c>
      <c r="P785" s="47">
        <f t="shared" si="292"/>
        <v>1968.3480700280093</v>
      </c>
      <c r="Q785" s="47">
        <f t="shared" si="293"/>
        <v>1968.4659426810624</v>
      </c>
      <c r="R785" s="47">
        <f t="shared" si="288"/>
        <v>98.666666666666671</v>
      </c>
      <c r="S785" s="47">
        <f t="shared" si="294"/>
        <v>97.912037037037038</v>
      </c>
      <c r="T785" s="89">
        <f t="shared" si="295"/>
        <v>0.77072201995367351</v>
      </c>
      <c r="U785" s="48"/>
      <c r="V785" s="33"/>
      <c r="W785" s="33"/>
      <c r="X785" s="35">
        <f t="shared" si="284"/>
        <v>5</v>
      </c>
      <c r="Y785" s="61" t="str">
        <f t="shared" si="285"/>
        <v xml:space="preserve"> </v>
      </c>
      <c r="Z785" s="61">
        <f t="shared" si="286"/>
        <v>7.3041771383510312</v>
      </c>
      <c r="AA785" s="68"/>
      <c r="AB785" s="61">
        <f t="shared" si="296"/>
        <v>0.28736888900210766</v>
      </c>
      <c r="AC785" s="61">
        <f t="shared" si="297"/>
        <v>-0.432</v>
      </c>
      <c r="AD785" s="61"/>
      <c r="AE785" s="84"/>
      <c r="AF785" s="61"/>
      <c r="AG785" s="44"/>
    </row>
    <row r="786" spans="1:33" ht="14.1" customHeight="1">
      <c r="A786" s="7">
        <v>185105</v>
      </c>
      <c r="B786" s="8">
        <f t="shared" si="290"/>
        <v>1851.3750000002885</v>
      </c>
      <c r="C786" s="9">
        <v>-6.9840299999999996E-3</v>
      </c>
      <c r="D786" s="9">
        <v>-1.0416669999999999E-2</v>
      </c>
      <c r="E786" s="9">
        <v>3.4326399999999998E-3</v>
      </c>
      <c r="H786" s="11">
        <f t="shared" si="291"/>
        <v>2.7114966508680332</v>
      </c>
      <c r="L786" s="31">
        <f t="shared" si="287"/>
        <v>1851.3750000002885</v>
      </c>
      <c r="M786" s="30">
        <f t="shared" si="289"/>
        <v>2.7114966508680332</v>
      </c>
      <c r="P786" s="47">
        <f t="shared" si="292"/>
        <v>1968.5838153341153</v>
      </c>
      <c r="Q786" s="47">
        <f t="shared" si="293"/>
        <v>1968.7016879871685</v>
      </c>
      <c r="R786" s="47">
        <f t="shared" si="288"/>
        <v>101.64666666666666</v>
      </c>
      <c r="S786" s="47">
        <f t="shared" si="294"/>
        <v>97.965000000000003</v>
      </c>
      <c r="T786" s="89">
        <f t="shared" si="295"/>
        <v>3.758144915701167</v>
      </c>
      <c r="U786" s="48"/>
      <c r="V786" s="33"/>
      <c r="W786" s="33"/>
      <c r="X786" s="35">
        <f t="shared" si="284"/>
        <v>6</v>
      </c>
      <c r="Y786" s="61" t="str">
        <f t="shared" si="285"/>
        <v xml:space="preserve"> </v>
      </c>
      <c r="Z786" s="61">
        <f t="shared" si="286"/>
        <v>7.3041771383510312</v>
      </c>
      <c r="AA786" s="68"/>
      <c r="AB786" s="61">
        <f t="shared" si="296"/>
        <v>0.83581215853174451</v>
      </c>
      <c r="AC786" s="61">
        <f t="shared" si="297"/>
        <v>-0.432</v>
      </c>
      <c r="AD786" s="61"/>
      <c r="AE786" s="84"/>
      <c r="AF786" s="61"/>
      <c r="AG786" s="44"/>
    </row>
    <row r="787" spans="1:33" ht="14.1" customHeight="1">
      <c r="A787" s="7">
        <v>185106</v>
      </c>
      <c r="B787" s="8">
        <f t="shared" si="290"/>
        <v>1851.4583333336218</v>
      </c>
      <c r="C787" s="9">
        <v>1.5097340000000001E-2</v>
      </c>
      <c r="D787" s="9">
        <v>1.052632E-2</v>
      </c>
      <c r="E787" s="9">
        <v>4.5710200000000003E-3</v>
      </c>
      <c r="H787" s="11">
        <f t="shared" si="291"/>
        <v>2.7400387322939985</v>
      </c>
      <c r="L787" s="31">
        <f t="shared" si="287"/>
        <v>1851.4583333336218</v>
      </c>
      <c r="M787" s="30">
        <f t="shared" si="289"/>
        <v>2.7400387322939985</v>
      </c>
      <c r="P787" s="47">
        <f t="shared" si="292"/>
        <v>1968.8195606402214</v>
      </c>
      <c r="Q787" s="47">
        <f t="shared" si="293"/>
        <v>1968.9374332932746</v>
      </c>
      <c r="R787" s="47">
        <f t="shared" si="288"/>
        <v>105.08</v>
      </c>
      <c r="S787" s="47">
        <f t="shared" si="294"/>
        <v>97.927222222222227</v>
      </c>
      <c r="T787" s="89">
        <f t="shared" si="295"/>
        <v>7.3041771383510312</v>
      </c>
      <c r="U787" s="48"/>
      <c r="V787" s="33"/>
      <c r="W787" s="33"/>
      <c r="X787" s="35">
        <f t="shared" si="284"/>
        <v>7</v>
      </c>
      <c r="Y787" s="61">
        <f t="shared" si="285"/>
        <v>7.3041771383510312</v>
      </c>
      <c r="Z787" s="61">
        <f t="shared" si="286"/>
        <v>7.3041771383510312</v>
      </c>
      <c r="AA787" s="68"/>
      <c r="AB787" s="61">
        <f t="shared" si="296"/>
        <v>0.9931696300669508</v>
      </c>
      <c r="AC787" s="61">
        <f t="shared" si="297"/>
        <v>-0.432</v>
      </c>
      <c r="AD787" s="61"/>
      <c r="AE787" s="84"/>
      <c r="AF787" s="61"/>
      <c r="AG787" s="44"/>
    </row>
    <row r="788" spans="1:33" ht="14.1" customHeight="1">
      <c r="A788" s="7">
        <v>185107</v>
      </c>
      <c r="B788" s="8">
        <f t="shared" si="290"/>
        <v>1851.5416666669551</v>
      </c>
      <c r="C788" s="9">
        <v>-2.5954060000000001E-2</v>
      </c>
      <c r="D788" s="9">
        <v>-3.125E-2</v>
      </c>
      <c r="E788" s="9">
        <v>5.2959399999999998E-3</v>
      </c>
      <c r="H788" s="11">
        <f t="shared" si="291"/>
        <v>2.6544125219098111</v>
      </c>
      <c r="L788" s="31">
        <f t="shared" si="287"/>
        <v>1851.5416666669551</v>
      </c>
      <c r="M788" s="30">
        <f t="shared" si="289"/>
        <v>2.6544125219098111</v>
      </c>
      <c r="P788" s="47">
        <f t="shared" si="292"/>
        <v>1969.0553059463275</v>
      </c>
      <c r="Q788" s="47">
        <f t="shared" si="293"/>
        <v>1969.1731785993807</v>
      </c>
      <c r="R788" s="47">
        <f t="shared" si="288"/>
        <v>99.82</v>
      </c>
      <c r="S788" s="47">
        <f t="shared" si="294"/>
        <v>97.226666666666659</v>
      </c>
      <c r="T788" s="89">
        <f t="shared" si="295"/>
        <v>2.66730663741086</v>
      </c>
      <c r="U788" s="48"/>
      <c r="V788" s="33"/>
      <c r="W788" s="33"/>
      <c r="X788" s="35">
        <f t="shared" si="284"/>
        <v>8</v>
      </c>
      <c r="Y788" s="61" t="str">
        <f t="shared" si="285"/>
        <v xml:space="preserve"> </v>
      </c>
      <c r="Z788" s="61">
        <f t="shared" si="286"/>
        <v>7.3041771383510312</v>
      </c>
      <c r="AA788" s="68"/>
      <c r="AB788" s="61">
        <f t="shared" si="296"/>
        <v>0.68581199384292268</v>
      </c>
      <c r="AC788" s="61">
        <f t="shared" si="297"/>
        <v>-0.432</v>
      </c>
      <c r="AD788" s="61"/>
      <c r="AE788" s="84"/>
      <c r="AF788" s="61"/>
      <c r="AG788" s="44"/>
    </row>
    <row r="789" spans="1:33" ht="14.1" customHeight="1">
      <c r="A789" s="7">
        <v>185108</v>
      </c>
      <c r="B789" s="8">
        <f t="shared" si="290"/>
        <v>1851.6250000002883</v>
      </c>
      <c r="C789" s="9">
        <v>-6.1151539999999997E-2</v>
      </c>
      <c r="D789" s="9">
        <v>-6.4516130000000005E-2</v>
      </c>
      <c r="E789" s="9">
        <v>3.3645900000000002E-3</v>
      </c>
      <c r="H789" s="11">
        <f t="shared" si="291"/>
        <v>2.4831600985726499</v>
      </c>
      <c r="L789" s="31">
        <f t="shared" si="287"/>
        <v>1851.6250000002883</v>
      </c>
      <c r="M789" s="30">
        <f t="shared" si="289"/>
        <v>2.4831600985726499</v>
      </c>
      <c r="P789" s="47">
        <f t="shared" si="292"/>
        <v>1969.2910512524336</v>
      </c>
      <c r="Q789" s="47">
        <f t="shared" si="293"/>
        <v>1969.4089239054867</v>
      </c>
      <c r="R789" s="47">
        <f t="shared" si="288"/>
        <v>101.61999999999999</v>
      </c>
      <c r="S789" s="47">
        <f t="shared" si="294"/>
        <v>95.514444444444436</v>
      </c>
      <c r="T789" s="89">
        <f t="shared" si="295"/>
        <v>6.3922850528715935</v>
      </c>
      <c r="U789" s="48"/>
      <c r="V789" s="33"/>
      <c r="W789" s="33"/>
      <c r="X789" s="35">
        <f t="shared" si="284"/>
        <v>9</v>
      </c>
      <c r="Y789" s="61" t="str">
        <f t="shared" si="285"/>
        <v xml:space="preserve"> </v>
      </c>
      <c r="Z789" s="61">
        <f t="shared" si="286"/>
        <v>7.3041771383510312</v>
      </c>
      <c r="AA789" s="68"/>
      <c r="AB789" s="61">
        <f t="shared" si="296"/>
        <v>5.755530374849608E-2</v>
      </c>
      <c r="AC789" s="61">
        <f t="shared" si="297"/>
        <v>-0.432</v>
      </c>
      <c r="AD789" s="61"/>
      <c r="AE789" s="84"/>
      <c r="AF789" s="61"/>
      <c r="AG789" s="44"/>
    </row>
    <row r="790" spans="1:33" ht="14.1" customHeight="1">
      <c r="A790" s="7">
        <v>185109</v>
      </c>
      <c r="B790" s="8">
        <f t="shared" si="290"/>
        <v>1851.7083333336216</v>
      </c>
      <c r="C790" s="9">
        <v>1.5535149999999999E-2</v>
      </c>
      <c r="D790" s="9">
        <v>1.1494249999999999E-2</v>
      </c>
      <c r="E790" s="9">
        <v>4.0409E-3</v>
      </c>
      <c r="H790" s="11">
        <f t="shared" si="291"/>
        <v>2.5117021615356685</v>
      </c>
      <c r="L790" s="31">
        <f t="shared" si="287"/>
        <v>1851.7083333336216</v>
      </c>
      <c r="M790" s="30">
        <f t="shared" si="289"/>
        <v>2.5117021615356685</v>
      </c>
      <c r="P790" s="47">
        <f t="shared" si="292"/>
        <v>1969.5267965585397</v>
      </c>
      <c r="Q790" s="47">
        <f t="shared" si="293"/>
        <v>1969.6446692115928</v>
      </c>
      <c r="R790" s="47">
        <f t="shared" si="288"/>
        <v>93.486666666666679</v>
      </c>
      <c r="S790" s="47">
        <f t="shared" si="294"/>
        <v>93.416481481481469</v>
      </c>
      <c r="T790" s="89">
        <f t="shared" si="295"/>
        <v>7.5131480090173675E-2</v>
      </c>
      <c r="U790" s="48"/>
      <c r="V790" s="33"/>
      <c r="W790" s="33"/>
      <c r="X790" s="35">
        <f t="shared" si="284"/>
        <v>1</v>
      </c>
      <c r="Y790" s="61" t="str">
        <f t="shared" si="285"/>
        <v xml:space="preserve"> </v>
      </c>
      <c r="Z790" s="61">
        <f t="shared" si="286"/>
        <v>7.3041771383510312</v>
      </c>
      <c r="AA790" s="68"/>
      <c r="AB790" s="61">
        <f t="shared" si="296"/>
        <v>-0.5976321526257895</v>
      </c>
      <c r="AC790" s="61">
        <f t="shared" si="297"/>
        <v>-0.432</v>
      </c>
      <c r="AD790" s="61"/>
      <c r="AE790" s="84"/>
      <c r="AF790" s="61"/>
      <c r="AG790" s="44"/>
    </row>
    <row r="791" spans="1:33" ht="14.1" customHeight="1">
      <c r="A791" s="7">
        <v>185110</v>
      </c>
      <c r="B791" s="8">
        <f t="shared" si="290"/>
        <v>1851.7916666669548</v>
      </c>
      <c r="C791" s="9">
        <v>1.657405E-2</v>
      </c>
      <c r="D791" s="9">
        <v>1.136364E-2</v>
      </c>
      <c r="E791" s="9">
        <v>5.2104100000000004E-3</v>
      </c>
      <c r="H791" s="11">
        <f t="shared" si="291"/>
        <v>2.5402442406865817</v>
      </c>
      <c r="L791" s="31">
        <f t="shared" si="287"/>
        <v>1851.7916666669548</v>
      </c>
      <c r="M791" s="30">
        <f t="shared" si="289"/>
        <v>2.5402442406865817</v>
      </c>
      <c r="P791" s="47">
        <f t="shared" si="292"/>
        <v>1969.7625418646458</v>
      </c>
      <c r="Q791" s="47">
        <f t="shared" si="293"/>
        <v>1969.8804145176989</v>
      </c>
      <c r="R791" s="47">
        <f t="shared" si="288"/>
        <v>94.33</v>
      </c>
      <c r="S791" s="47">
        <f t="shared" si="294"/>
        <v>91.557592592592584</v>
      </c>
      <c r="T791" s="89">
        <f t="shared" si="295"/>
        <v>3.028047515124066</v>
      </c>
      <c r="U791" s="48"/>
      <c r="V791" s="33"/>
      <c r="W791" s="33"/>
      <c r="X791" s="35">
        <f t="shared" si="284"/>
        <v>2</v>
      </c>
      <c r="Y791" s="61" t="str">
        <f t="shared" si="285"/>
        <v xml:space="preserve"> </v>
      </c>
      <c r="Z791" s="61">
        <f t="shared" si="286"/>
        <v>6.3922850528715935</v>
      </c>
      <c r="AA791" s="68"/>
      <c r="AB791" s="61">
        <f t="shared" si="296"/>
        <v>-0.97318088284496307</v>
      </c>
      <c r="AC791" s="61">
        <f t="shared" si="297"/>
        <v>-0.432</v>
      </c>
      <c r="AD791" s="61"/>
      <c r="AE791" s="84"/>
      <c r="AF791" s="61"/>
      <c r="AG791" s="44"/>
    </row>
    <row r="792" spans="1:33" ht="14.1" customHeight="1">
      <c r="A792" s="7">
        <v>185111</v>
      </c>
      <c r="B792" s="8">
        <f t="shared" si="290"/>
        <v>1851.8750000002881</v>
      </c>
      <c r="C792" s="9">
        <v>2.5707029999999999E-2</v>
      </c>
      <c r="D792" s="9">
        <v>2.2471910000000001E-2</v>
      </c>
      <c r="E792" s="9">
        <v>3.2351200000000002E-3</v>
      </c>
      <c r="H792" s="11">
        <f t="shared" si="291"/>
        <v>2.5973283806413088</v>
      </c>
      <c r="L792" s="31">
        <f t="shared" si="287"/>
        <v>1851.8750000002881</v>
      </c>
      <c r="M792" s="30">
        <f t="shared" si="289"/>
        <v>2.5973283806413088</v>
      </c>
      <c r="P792" s="47">
        <f t="shared" si="292"/>
        <v>1969.9982871707518</v>
      </c>
      <c r="Q792" s="47">
        <f t="shared" si="293"/>
        <v>1970.116159823805</v>
      </c>
      <c r="R792" s="47">
        <f t="shared" si="288"/>
        <v>88.05</v>
      </c>
      <c r="S792" s="47">
        <f t="shared" si="294"/>
        <v>90.429444444444428</v>
      </c>
      <c r="T792" s="89">
        <f t="shared" si="295"/>
        <v>-2.6312717711168165</v>
      </c>
      <c r="U792" s="48"/>
      <c r="V792" s="33"/>
      <c r="W792" s="33"/>
      <c r="X792" s="35">
        <f t="shared" si="284"/>
        <v>3</v>
      </c>
      <c r="Y792" s="61" t="str">
        <f t="shared" si="285"/>
        <v xml:space="preserve"> </v>
      </c>
      <c r="Z792" s="61">
        <f t="shared" si="286"/>
        <v>6.3922850528715935</v>
      </c>
      <c r="AA792" s="68"/>
      <c r="AB792" s="61">
        <f t="shared" si="296"/>
        <v>-0.89336746228023467</v>
      </c>
      <c r="AC792" s="61">
        <f t="shared" si="297"/>
        <v>-0.432</v>
      </c>
      <c r="AD792" s="61"/>
      <c r="AE792" s="84"/>
      <c r="AF792" s="61"/>
      <c r="AG792" s="44"/>
    </row>
    <row r="793" spans="1:33" ht="14.1" customHeight="1">
      <c r="A793" s="7">
        <v>185112</v>
      </c>
      <c r="B793" s="8">
        <f t="shared" si="290"/>
        <v>1851.9583333336213</v>
      </c>
      <c r="C793" s="9">
        <v>1.601174E-2</v>
      </c>
      <c r="D793" s="9">
        <v>1.098901E-2</v>
      </c>
      <c r="E793" s="9">
        <v>5.0227300000000004E-3</v>
      </c>
      <c r="H793" s="11">
        <f t="shared" si="291"/>
        <v>2.6258704481894601</v>
      </c>
      <c r="L793" s="31">
        <f t="shared" si="287"/>
        <v>1851.9583333336213</v>
      </c>
      <c r="M793" s="30">
        <f t="shared" si="289"/>
        <v>2.6258704481894601</v>
      </c>
      <c r="P793" s="47">
        <f t="shared" si="292"/>
        <v>1970.2340324768579</v>
      </c>
      <c r="Q793" s="47">
        <f t="shared" si="293"/>
        <v>1970.3519051299111</v>
      </c>
      <c r="R793" s="47">
        <f t="shared" si="288"/>
        <v>76.929999999999993</v>
      </c>
      <c r="S793" s="47">
        <f t="shared" si="294"/>
        <v>90.593518518518508</v>
      </c>
      <c r="T793" s="89">
        <f t="shared" si="295"/>
        <v>-15.082225242996284</v>
      </c>
      <c r="U793" s="48"/>
      <c r="V793" s="33"/>
      <c r="W793" s="33"/>
      <c r="X793" s="35">
        <f t="shared" si="284"/>
        <v>4</v>
      </c>
      <c r="Y793" s="61" t="str">
        <f t="shared" si="285"/>
        <v xml:space="preserve"> </v>
      </c>
      <c r="Z793" s="61">
        <f t="shared" si="286"/>
        <v>3.9077607910387835</v>
      </c>
      <c r="AA793" s="68"/>
      <c r="AB793" s="61">
        <f t="shared" si="296"/>
        <v>-0.39553747744122436</v>
      </c>
      <c r="AC793" s="61">
        <f t="shared" si="297"/>
        <v>-0.432</v>
      </c>
      <c r="AD793" s="61"/>
      <c r="AE793" s="84"/>
      <c r="AF793" s="61"/>
      <c r="AG793" s="44"/>
    </row>
    <row r="794" spans="1:33" ht="14.1" customHeight="1">
      <c r="A794" s="7">
        <v>185201</v>
      </c>
      <c r="B794" s="8">
        <f t="shared" si="290"/>
        <v>1852.0416666669546</v>
      </c>
      <c r="C794" s="9">
        <v>-2.7484339999999999E-2</v>
      </c>
      <c r="D794" s="9">
        <v>-3.2608699999999997E-2</v>
      </c>
      <c r="E794" s="9">
        <v>5.1243499999999997E-3</v>
      </c>
      <c r="H794" s="11">
        <f t="shared" si="291"/>
        <v>2.5402442265055845</v>
      </c>
      <c r="L794" s="31">
        <f t="shared" si="287"/>
        <v>1852.0416666669546</v>
      </c>
      <c r="M794" s="30">
        <f t="shared" si="289"/>
        <v>2.5402442265055845</v>
      </c>
      <c r="P794" s="47">
        <f t="shared" si="292"/>
        <v>1970.469777782964</v>
      </c>
      <c r="Q794" s="47">
        <f t="shared" si="293"/>
        <v>1970.5876504360172</v>
      </c>
      <c r="R794" s="47">
        <f t="shared" si="288"/>
        <v>79.784999999999997</v>
      </c>
      <c r="S794" s="47">
        <f t="shared" si="294"/>
        <v>90.165740740740731</v>
      </c>
      <c r="T794" s="89">
        <f t="shared" si="295"/>
        <v>-11.512954538452846</v>
      </c>
      <c r="U794" s="48"/>
      <c r="V794" s="33"/>
      <c r="W794" s="33"/>
      <c r="X794" s="35">
        <f t="shared" si="284"/>
        <v>5</v>
      </c>
      <c r="Y794" s="61" t="str">
        <f t="shared" si="285"/>
        <v xml:space="preserve"> </v>
      </c>
      <c r="Z794" s="61">
        <f t="shared" si="286"/>
        <v>8.3635772924656848</v>
      </c>
      <c r="AA794" s="68"/>
      <c r="AB794" s="61">
        <f t="shared" si="296"/>
        <v>0.2873688890019509</v>
      </c>
      <c r="AC794" s="61">
        <f t="shared" si="297"/>
        <v>-0.432</v>
      </c>
      <c r="AD794" s="61"/>
      <c r="AE794" s="84"/>
      <c r="AF794" s="61"/>
      <c r="AG794" s="44"/>
    </row>
    <row r="795" spans="1:33" ht="14.1" customHeight="1">
      <c r="A795" s="7">
        <v>185202</v>
      </c>
      <c r="B795" s="8">
        <f t="shared" si="290"/>
        <v>1852.1250000002879</v>
      </c>
      <c r="C795" s="9">
        <v>3.16834E-3</v>
      </c>
      <c r="D795" s="9">
        <v>0</v>
      </c>
      <c r="E795" s="9">
        <v>3.16834E-3</v>
      </c>
      <c r="H795" s="11">
        <f t="shared" si="291"/>
        <v>2.5402442265055845</v>
      </c>
      <c r="L795" s="31">
        <f t="shared" si="287"/>
        <v>1852.1250000002879</v>
      </c>
      <c r="M795" s="30">
        <f t="shared" si="289"/>
        <v>2.5402442265055845</v>
      </c>
      <c r="P795" s="47">
        <f t="shared" si="292"/>
        <v>1970.7055230890701</v>
      </c>
      <c r="Q795" s="47">
        <f t="shared" si="293"/>
        <v>1970.8233957421232</v>
      </c>
      <c r="R795" s="47">
        <f t="shared" si="288"/>
        <v>84.916666666666671</v>
      </c>
      <c r="S795" s="47">
        <f t="shared" si="294"/>
        <v>90.391666666666666</v>
      </c>
      <c r="T795" s="89">
        <f t="shared" si="295"/>
        <v>-6.0569742786023673</v>
      </c>
      <c r="U795" s="48"/>
      <c r="V795" s="33"/>
      <c r="W795" s="33"/>
      <c r="X795" s="35">
        <f t="shared" si="284"/>
        <v>6</v>
      </c>
      <c r="Y795" s="61" t="str">
        <f t="shared" si="285"/>
        <v xml:space="preserve"> </v>
      </c>
      <c r="Z795" s="61">
        <f t="shared" si="286"/>
        <v>8.3635772924656848</v>
      </c>
      <c r="AA795" s="68"/>
      <c r="AB795" s="61">
        <f t="shared" si="296"/>
        <v>0.83581215853164681</v>
      </c>
      <c r="AC795" s="61">
        <f t="shared" si="297"/>
        <v>-0.432</v>
      </c>
      <c r="AD795" s="61"/>
      <c r="AE795" s="84"/>
      <c r="AF795" s="61"/>
      <c r="AG795" s="44"/>
    </row>
    <row r="796" spans="1:33" ht="14.1" customHeight="1">
      <c r="A796" s="7">
        <v>185203</v>
      </c>
      <c r="B796" s="8">
        <f t="shared" si="290"/>
        <v>1852.2083333336211</v>
      </c>
      <c r="C796" s="9">
        <v>6.01813E-2</v>
      </c>
      <c r="D796" s="9">
        <v>5.6179779999999999E-2</v>
      </c>
      <c r="E796" s="9">
        <v>4.0015199999999997E-3</v>
      </c>
      <c r="H796" s="11">
        <f t="shared" si="291"/>
        <v>2.6829545882969383</v>
      </c>
      <c r="L796" s="31">
        <f t="shared" si="287"/>
        <v>1852.2083333336211</v>
      </c>
      <c r="M796" s="30">
        <f t="shared" si="289"/>
        <v>2.6829545882969383</v>
      </c>
      <c r="P796" s="47">
        <f t="shared" si="292"/>
        <v>1970.9412683951762</v>
      </c>
      <c r="Q796" s="47">
        <f t="shared" si="293"/>
        <v>1971.0591410482293</v>
      </c>
      <c r="R796" s="47">
        <f t="shared" si="288"/>
        <v>94.926666666666662</v>
      </c>
      <c r="S796" s="47">
        <f t="shared" si="294"/>
        <v>91.356666666666655</v>
      </c>
      <c r="T796" s="89">
        <f t="shared" si="295"/>
        <v>3.9077607910387835</v>
      </c>
      <c r="U796" s="48"/>
      <c r="V796" s="33"/>
      <c r="W796" s="33"/>
      <c r="X796" s="35">
        <f t="shared" si="284"/>
        <v>7</v>
      </c>
      <c r="Y796" s="61" t="str">
        <f t="shared" si="285"/>
        <v xml:space="preserve"> </v>
      </c>
      <c r="Z796" s="61">
        <f t="shared" si="286"/>
        <v>8.3635772924656848</v>
      </c>
      <c r="AA796" s="68"/>
      <c r="AB796" s="61">
        <f t="shared" si="296"/>
        <v>0.99316963006697156</v>
      </c>
      <c r="AC796" s="61">
        <f t="shared" si="297"/>
        <v>-0.432</v>
      </c>
      <c r="AD796" s="61"/>
      <c r="AE796" s="84"/>
      <c r="AF796" s="61"/>
      <c r="AG796" s="44"/>
    </row>
    <row r="797" spans="1:33" ht="14.1" customHeight="1">
      <c r="A797" s="7">
        <v>185204</v>
      </c>
      <c r="B797" s="8">
        <f t="shared" si="290"/>
        <v>1852.2916666669544</v>
      </c>
      <c r="C797" s="9">
        <v>2.583322E-2</v>
      </c>
      <c r="D797" s="9">
        <v>2.12766E-2</v>
      </c>
      <c r="E797" s="9">
        <v>4.5566199999999999E-3</v>
      </c>
      <c r="H797" s="11">
        <f t="shared" si="291"/>
        <v>2.7400387398902968</v>
      </c>
      <c r="L797" s="31">
        <f t="shared" si="287"/>
        <v>1852.2916666669544</v>
      </c>
      <c r="M797" s="30">
        <f t="shared" si="289"/>
        <v>2.7400387398902968</v>
      </c>
      <c r="P797" s="47">
        <f t="shared" si="292"/>
        <v>1971.1770137012822</v>
      </c>
      <c r="Q797" s="47">
        <f t="shared" si="293"/>
        <v>1971.2948863543354</v>
      </c>
      <c r="R797" s="47">
        <f t="shared" si="288"/>
        <v>101.29666666666667</v>
      </c>
      <c r="S797" s="47">
        <f t="shared" si="294"/>
        <v>93.478518518518513</v>
      </c>
      <c r="T797" s="89">
        <f t="shared" si="295"/>
        <v>8.3635772924656848</v>
      </c>
      <c r="U797" s="48"/>
      <c r="V797" s="33"/>
      <c r="W797" s="33"/>
      <c r="X797" s="35">
        <f t="shared" si="284"/>
        <v>8</v>
      </c>
      <c r="Y797" s="61">
        <f t="shared" si="285"/>
        <v>8.3635772924656848</v>
      </c>
      <c r="Z797" s="61">
        <f t="shared" si="286"/>
        <v>8.3635772924656848</v>
      </c>
      <c r="AA797" s="68"/>
      <c r="AB797" s="61">
        <f t="shared" si="296"/>
        <v>0.68581199384304181</v>
      </c>
      <c r="AC797" s="61">
        <f t="shared" si="297"/>
        <v>-0.432</v>
      </c>
      <c r="AD797" s="61"/>
      <c r="AE797" s="84"/>
      <c r="AF797" s="61"/>
      <c r="AG797" s="44"/>
    </row>
    <row r="798" spans="1:33" ht="14.1" customHeight="1">
      <c r="A798" s="7">
        <v>185205</v>
      </c>
      <c r="B798" s="8">
        <f t="shared" si="290"/>
        <v>1852.3750000002876</v>
      </c>
      <c r="C798" s="9">
        <v>2.3865560000000001E-2</v>
      </c>
      <c r="D798" s="9">
        <v>2.0833330000000001E-2</v>
      </c>
      <c r="E798" s="9">
        <v>3.0322299999999999E-3</v>
      </c>
      <c r="H798" s="11">
        <f t="shared" si="291"/>
        <v>2.7971228711712155</v>
      </c>
      <c r="L798" s="31">
        <f t="shared" si="287"/>
        <v>1852.3750000002876</v>
      </c>
      <c r="M798" s="30">
        <f t="shared" si="289"/>
        <v>2.7971228711712155</v>
      </c>
      <c r="P798" s="47">
        <f t="shared" si="292"/>
        <v>1971.4127590073883</v>
      </c>
      <c r="Q798" s="47">
        <f t="shared" si="293"/>
        <v>1971.5306316604415</v>
      </c>
      <c r="R798" s="47">
        <f t="shared" si="288"/>
        <v>97.77</v>
      </c>
      <c r="S798" s="47">
        <f t="shared" si="294"/>
        <v>96.932962962962961</v>
      </c>
      <c r="T798" s="89">
        <f t="shared" si="295"/>
        <v>0.86352156320328444</v>
      </c>
      <c r="U798" s="48"/>
      <c r="V798" s="33"/>
      <c r="W798" s="33"/>
      <c r="X798" s="35">
        <f t="shared" si="284"/>
        <v>9</v>
      </c>
      <c r="Y798" s="61" t="str">
        <f t="shared" si="285"/>
        <v xml:space="preserve"> </v>
      </c>
      <c r="Z798" s="61">
        <f t="shared" si="286"/>
        <v>8.3635772924656848</v>
      </c>
      <c r="AA798" s="68"/>
      <c r="AB798" s="61">
        <f t="shared" si="296"/>
        <v>5.7555303748673667E-2</v>
      </c>
      <c r="AC798" s="61">
        <f t="shared" si="297"/>
        <v>-0.432</v>
      </c>
      <c r="AD798" s="61"/>
      <c r="AE798" s="84"/>
      <c r="AF798" s="61"/>
      <c r="AG798" s="44"/>
    </row>
    <row r="799" spans="1:33" ht="14.1" customHeight="1">
      <c r="A799" s="7">
        <v>185206</v>
      </c>
      <c r="B799" s="8">
        <f t="shared" si="290"/>
        <v>1852.4583333336209</v>
      </c>
      <c r="C799" s="9">
        <v>4.4162699999999999E-3</v>
      </c>
      <c r="D799" s="9">
        <v>0</v>
      </c>
      <c r="E799" s="9">
        <v>4.4162699999999999E-3</v>
      </c>
      <c r="H799" s="11">
        <f t="shared" si="291"/>
        <v>2.7971228711712155</v>
      </c>
      <c r="L799" s="31">
        <f t="shared" si="287"/>
        <v>1852.4583333336209</v>
      </c>
      <c r="M799" s="30">
        <f t="shared" si="289"/>
        <v>2.7971228711712155</v>
      </c>
      <c r="P799" s="47">
        <f t="shared" si="292"/>
        <v>1971.6485043134944</v>
      </c>
      <c r="Q799" s="47">
        <f t="shared" si="293"/>
        <v>1971.7663769665476</v>
      </c>
      <c r="R799" s="47">
        <f t="shared" si="288"/>
        <v>95.52</v>
      </c>
      <c r="S799" s="47">
        <f t="shared" si="294"/>
        <v>100.40944444444443</v>
      </c>
      <c r="T799" s="89">
        <f t="shared" si="295"/>
        <v>-4.8695065205242916</v>
      </c>
      <c r="U799" s="48"/>
      <c r="V799" s="33"/>
      <c r="W799" s="33"/>
      <c r="X799" s="35">
        <f t="shared" si="284"/>
        <v>1</v>
      </c>
      <c r="Y799" s="61" t="str">
        <f t="shared" si="285"/>
        <v xml:space="preserve"> </v>
      </c>
      <c r="Z799" s="61">
        <f t="shared" si="286"/>
        <v>8.3635772924656848</v>
      </c>
      <c r="AA799" s="68"/>
      <c r="AB799" s="61">
        <f t="shared" si="296"/>
        <v>-0.59763215262565828</v>
      </c>
      <c r="AC799" s="61">
        <f t="shared" si="297"/>
        <v>-0.432</v>
      </c>
      <c r="AD799" s="61"/>
      <c r="AE799" s="84"/>
      <c r="AF799" s="61"/>
      <c r="AG799" s="44"/>
    </row>
    <row r="800" spans="1:33" ht="14.1" customHeight="1">
      <c r="A800" s="7">
        <v>185207</v>
      </c>
      <c r="B800" s="8">
        <f t="shared" si="290"/>
        <v>1852.5416666669541</v>
      </c>
      <c r="C800" s="9">
        <v>1.5356109999999999E-2</v>
      </c>
      <c r="D800" s="9">
        <v>1.0204080000000001E-2</v>
      </c>
      <c r="E800" s="9">
        <v>5.1520200000000002E-3</v>
      </c>
      <c r="H800" s="11">
        <f t="shared" si="291"/>
        <v>2.8256649367184763</v>
      </c>
      <c r="L800" s="31">
        <f t="shared" si="287"/>
        <v>1852.5416666669541</v>
      </c>
      <c r="M800" s="30">
        <f t="shared" si="289"/>
        <v>2.8256649367184763</v>
      </c>
      <c r="P800" s="47">
        <f t="shared" si="292"/>
        <v>1971.8842496196005</v>
      </c>
      <c r="Q800" s="47">
        <f t="shared" si="293"/>
        <v>1972.0021222726537</v>
      </c>
      <c r="R800" s="47">
        <f t="shared" si="288"/>
        <v>103.015</v>
      </c>
      <c r="S800" s="47">
        <f t="shared" si="294"/>
        <v>103.96499999999997</v>
      </c>
      <c r="T800" s="89">
        <f t="shared" si="295"/>
        <v>-0.91376905689412036</v>
      </c>
      <c r="U800" s="48"/>
      <c r="V800" s="33"/>
      <c r="W800" s="33"/>
      <c r="X800" s="35">
        <f t="shared" si="284"/>
        <v>2</v>
      </c>
      <c r="Y800" s="61" t="str">
        <f t="shared" si="285"/>
        <v xml:space="preserve"> </v>
      </c>
      <c r="Z800" s="61">
        <f t="shared" si="286"/>
        <v>8.3635772924656848</v>
      </c>
      <c r="AA800" s="68"/>
      <c r="AB800" s="61">
        <f t="shared" si="296"/>
        <v>-0.97318088284492221</v>
      </c>
      <c r="AC800" s="61">
        <f t="shared" si="297"/>
        <v>-0.432</v>
      </c>
      <c r="AD800" s="61"/>
      <c r="AE800" s="84"/>
      <c r="AF800" s="61"/>
      <c r="AG800" s="44"/>
    </row>
    <row r="801" spans="1:33" ht="14.1" customHeight="1">
      <c r="A801" s="7">
        <v>185208</v>
      </c>
      <c r="B801" s="8">
        <f t="shared" si="290"/>
        <v>1852.6250000002874</v>
      </c>
      <c r="C801" s="9">
        <v>2.312225E-2</v>
      </c>
      <c r="D801" s="9">
        <v>2.0202020000000001E-2</v>
      </c>
      <c r="E801" s="9">
        <v>2.9202299999999998E-3</v>
      </c>
      <c r="H801" s="11">
        <f t="shared" si="291"/>
        <v>2.8827490762833619</v>
      </c>
      <c r="L801" s="31">
        <f t="shared" si="287"/>
        <v>1852.6250000002874</v>
      </c>
      <c r="M801" s="30">
        <f t="shared" si="289"/>
        <v>2.8827490762833619</v>
      </c>
      <c r="P801" s="47">
        <f t="shared" si="292"/>
        <v>1972.1199949257066</v>
      </c>
      <c r="Q801" s="47">
        <f t="shared" si="293"/>
        <v>1972.2378675787597</v>
      </c>
      <c r="R801" s="47">
        <f t="shared" si="288"/>
        <v>107.14666666666666</v>
      </c>
      <c r="S801" s="47">
        <f t="shared" si="294"/>
        <v>105.64611111111111</v>
      </c>
      <c r="T801" s="89">
        <f t="shared" si="295"/>
        <v>1.4203604276331383</v>
      </c>
      <c r="U801" s="48"/>
      <c r="V801" s="33"/>
      <c r="W801" s="33"/>
      <c r="X801" s="35">
        <f t="shared" si="284"/>
        <v>3</v>
      </c>
      <c r="Y801" s="61" t="str">
        <f t="shared" si="285"/>
        <v xml:space="preserve"> </v>
      </c>
      <c r="Z801" s="61">
        <f t="shared" si="286"/>
        <v>8.6586121437422605</v>
      </c>
      <c r="AA801" s="68"/>
      <c r="AB801" s="61">
        <f t="shared" si="296"/>
        <v>-0.89336746228030817</v>
      </c>
      <c r="AC801" s="61">
        <f t="shared" si="297"/>
        <v>-0.432</v>
      </c>
      <c r="AD801" s="61"/>
      <c r="AE801" s="84"/>
      <c r="AF801" s="61"/>
      <c r="AG801" s="44"/>
    </row>
    <row r="802" spans="1:33" ht="14.1" customHeight="1">
      <c r="A802" s="7">
        <v>185209</v>
      </c>
      <c r="B802" s="8">
        <f t="shared" si="290"/>
        <v>1852.7083333336207</v>
      </c>
      <c r="C802" s="9">
        <v>1.379123E-2</v>
      </c>
      <c r="D802" s="9">
        <v>9.9009900000000001E-3</v>
      </c>
      <c r="E802" s="9">
        <v>3.8902400000000001E-3</v>
      </c>
      <c r="H802" s="11">
        <f t="shared" si="291"/>
        <v>2.9112911460601527</v>
      </c>
      <c r="L802" s="31">
        <f t="shared" si="287"/>
        <v>1852.7083333336207</v>
      </c>
      <c r="M802" s="30">
        <f t="shared" si="289"/>
        <v>2.9112911460601527</v>
      </c>
      <c r="P802" s="47">
        <f t="shared" si="292"/>
        <v>1972.3557402318127</v>
      </c>
      <c r="Q802" s="47">
        <f t="shared" si="293"/>
        <v>1972.4736128848658</v>
      </c>
      <c r="R802" s="47">
        <f t="shared" si="288"/>
        <v>108.02</v>
      </c>
      <c r="S802" s="47">
        <f t="shared" si="294"/>
        <v>106.0137037037037</v>
      </c>
      <c r="T802" s="89">
        <f t="shared" si="295"/>
        <v>1.8924876937642665</v>
      </c>
      <c r="U802" s="48"/>
      <c r="V802" s="33"/>
      <c r="W802" s="33"/>
      <c r="X802" s="35">
        <f t="shared" ref="X802:X865" si="298">IF(X801=9, 1, X801+1)</f>
        <v>4</v>
      </c>
      <c r="Y802" s="61" t="str">
        <f t="shared" ref="Y802:Y865" si="299">IF(T802=Z802, T802," ")</f>
        <v xml:space="preserve"> </v>
      </c>
      <c r="Z802" s="61">
        <f t="shared" ref="Z802:Z865" si="300">MAX(T799:T805)</f>
        <v>8.6586121437422605</v>
      </c>
      <c r="AA802" s="68"/>
      <c r="AB802" s="61">
        <f t="shared" si="296"/>
        <v>-0.39553747744137469</v>
      </c>
      <c r="AC802" s="61">
        <f t="shared" si="297"/>
        <v>-0.432</v>
      </c>
      <c r="AD802" s="61"/>
      <c r="AE802" s="84"/>
      <c r="AF802" s="61"/>
      <c r="AG802" s="44"/>
    </row>
    <row r="803" spans="1:33" ht="14.1" customHeight="1">
      <c r="A803" s="7">
        <v>185210</v>
      </c>
      <c r="B803" s="8">
        <f t="shared" si="290"/>
        <v>1852.7916666669539</v>
      </c>
      <c r="C803" s="9">
        <v>1.470086E-2</v>
      </c>
      <c r="D803" s="9">
        <v>9.8039200000000007E-3</v>
      </c>
      <c r="E803" s="9">
        <v>4.8969399999999998E-3</v>
      </c>
      <c r="H803" s="11">
        <f t="shared" si="291"/>
        <v>2.9398332115528349</v>
      </c>
      <c r="L803" s="31">
        <f t="shared" si="287"/>
        <v>1852.7916666669539</v>
      </c>
      <c r="M803" s="30">
        <f t="shared" si="289"/>
        <v>2.9398332115528349</v>
      </c>
      <c r="P803" s="47">
        <f t="shared" si="292"/>
        <v>1972.5914855379187</v>
      </c>
      <c r="Q803" s="47">
        <f t="shared" si="293"/>
        <v>1972.7093581909719</v>
      </c>
      <c r="R803" s="47">
        <f t="shared" si="288"/>
        <v>111.07333333333332</v>
      </c>
      <c r="S803" s="47">
        <f t="shared" si="294"/>
        <v>107.03555555555555</v>
      </c>
      <c r="T803" s="89">
        <f t="shared" si="295"/>
        <v>3.7723705518415418</v>
      </c>
      <c r="U803" s="48"/>
      <c r="V803" s="33"/>
      <c r="W803" s="33"/>
      <c r="X803" s="35">
        <f t="shared" si="298"/>
        <v>5</v>
      </c>
      <c r="Y803" s="61" t="str">
        <f t="shared" si="299"/>
        <v xml:space="preserve"> </v>
      </c>
      <c r="Z803" s="61">
        <f t="shared" si="300"/>
        <v>8.6586121437422605</v>
      </c>
      <c r="AA803" s="68"/>
      <c r="AB803" s="61">
        <f t="shared" si="296"/>
        <v>0.28736888900176688</v>
      </c>
      <c r="AC803" s="61">
        <f t="shared" si="297"/>
        <v>-0.432</v>
      </c>
      <c r="AD803" s="61"/>
      <c r="AE803" s="84"/>
      <c r="AF803" s="61"/>
      <c r="AG803" s="44"/>
    </row>
    <row r="804" spans="1:33" ht="14.1" customHeight="1">
      <c r="A804" s="7">
        <v>185211</v>
      </c>
      <c r="B804" s="8">
        <f t="shared" si="290"/>
        <v>1852.8750000002872</v>
      </c>
      <c r="C804" s="9">
        <v>3.1931689999999999E-2</v>
      </c>
      <c r="D804" s="9">
        <v>2.912621E-2</v>
      </c>
      <c r="E804" s="9">
        <v>2.80547E-3</v>
      </c>
      <c r="H804" s="11">
        <f t="shared" si="291"/>
        <v>3.025459411037497</v>
      </c>
      <c r="L804" s="31">
        <f t="shared" si="287"/>
        <v>1852.8750000002872</v>
      </c>
      <c r="M804" s="30">
        <f t="shared" si="289"/>
        <v>3.025459411037497</v>
      </c>
      <c r="P804" s="47">
        <f t="shared" si="292"/>
        <v>1972.8272308440248</v>
      </c>
      <c r="Q804" s="47">
        <f t="shared" si="293"/>
        <v>1972.945103497078</v>
      </c>
      <c r="R804" s="47">
        <f t="shared" si="288"/>
        <v>116.91666666666667</v>
      </c>
      <c r="S804" s="47">
        <f t="shared" si="294"/>
        <v>107.6</v>
      </c>
      <c r="T804" s="89">
        <f t="shared" si="295"/>
        <v>8.6586121437422605</v>
      </c>
      <c r="U804" s="48"/>
      <c r="V804" s="33"/>
      <c r="W804" s="33"/>
      <c r="X804" s="35">
        <f t="shared" si="298"/>
        <v>6</v>
      </c>
      <c r="Y804" s="61">
        <f t="shared" si="299"/>
        <v>8.6586121437422605</v>
      </c>
      <c r="Z804" s="61">
        <f t="shared" si="300"/>
        <v>8.6586121437422605</v>
      </c>
      <c r="AA804" s="68"/>
      <c r="AB804" s="61">
        <f t="shared" si="296"/>
        <v>0.83581215853155699</v>
      </c>
      <c r="AC804" s="61">
        <f t="shared" si="297"/>
        <v>-0.432</v>
      </c>
      <c r="AD804" s="61"/>
      <c r="AE804" s="84"/>
      <c r="AF804" s="61"/>
      <c r="AG804" s="44"/>
    </row>
    <row r="805" spans="1:33" ht="14.1" customHeight="1">
      <c r="A805" s="7">
        <v>185212</v>
      </c>
      <c r="B805" s="8">
        <f t="shared" si="290"/>
        <v>1852.9583333336204</v>
      </c>
      <c r="C805" s="9">
        <v>4.2869520000000001E-2</v>
      </c>
      <c r="D805" s="9">
        <v>3.7735850000000001E-2</v>
      </c>
      <c r="E805" s="9">
        <v>5.1336699999999999E-3</v>
      </c>
      <c r="H805" s="11">
        <f t="shared" si="291"/>
        <v>3.1396276935534964</v>
      </c>
      <c r="L805" s="31">
        <f t="shared" si="287"/>
        <v>1852.9583333336204</v>
      </c>
      <c r="M805" s="30">
        <f t="shared" si="289"/>
        <v>3.1396276935534964</v>
      </c>
      <c r="P805" s="47">
        <f t="shared" si="292"/>
        <v>1973.0629761501309</v>
      </c>
      <c r="Q805" s="47">
        <f t="shared" si="293"/>
        <v>1973.1808488031841</v>
      </c>
      <c r="R805" s="47">
        <f t="shared" si="288"/>
        <v>110.05666666666666</v>
      </c>
      <c r="S805" s="47">
        <f t="shared" si="294"/>
        <v>106.77500000000002</v>
      </c>
      <c r="T805" s="89">
        <f t="shared" si="295"/>
        <v>3.073441036447333</v>
      </c>
      <c r="U805" s="48"/>
      <c r="V805" s="33"/>
      <c r="W805" s="33"/>
      <c r="X805" s="35">
        <f t="shared" si="298"/>
        <v>7</v>
      </c>
      <c r="Y805" s="61" t="str">
        <f t="shared" si="299"/>
        <v xml:space="preserve"> </v>
      </c>
      <c r="Z805" s="61">
        <f t="shared" si="300"/>
        <v>8.6586121437422605</v>
      </c>
      <c r="AA805" s="68"/>
      <c r="AB805" s="61">
        <f t="shared" si="296"/>
        <v>0.99316963006699233</v>
      </c>
      <c r="AC805" s="61">
        <f t="shared" si="297"/>
        <v>-0.432</v>
      </c>
      <c r="AD805" s="61"/>
      <c r="AE805" s="84"/>
      <c r="AF805" s="61"/>
      <c r="AG805" s="44"/>
    </row>
    <row r="806" spans="1:33" ht="14.1" customHeight="1">
      <c r="A806" s="7">
        <v>185301</v>
      </c>
      <c r="B806" s="8">
        <f t="shared" si="290"/>
        <v>1853.0416666669537</v>
      </c>
      <c r="C806" s="9">
        <v>-4.0328320000000001E-2</v>
      </c>
      <c r="D806" s="9">
        <v>-4.5454550000000003E-2</v>
      </c>
      <c r="E806" s="9">
        <v>5.1262299999999998E-3</v>
      </c>
      <c r="H806" s="11">
        <f t="shared" si="291"/>
        <v>2.9969173295754841</v>
      </c>
      <c r="L806" s="31">
        <f t="shared" si="287"/>
        <v>1853.0416666669537</v>
      </c>
      <c r="M806" s="30">
        <f t="shared" si="289"/>
        <v>2.9969173295754841</v>
      </c>
      <c r="P806" s="47">
        <f t="shared" si="292"/>
        <v>1973.298721456237</v>
      </c>
      <c r="Q806" s="47">
        <f t="shared" si="293"/>
        <v>1973.4165941092901</v>
      </c>
      <c r="R806" s="47">
        <f t="shared" si="288"/>
        <v>104.605</v>
      </c>
      <c r="S806" s="47">
        <f t="shared" si="294"/>
        <v>104.63240740740741</v>
      </c>
      <c r="T806" s="89">
        <f t="shared" si="295"/>
        <v>-2.6193994849699198E-2</v>
      </c>
      <c r="U806" s="48"/>
      <c r="V806" s="33"/>
      <c r="W806" s="33"/>
      <c r="X806" s="35">
        <f t="shared" si="298"/>
        <v>8</v>
      </c>
      <c r="Y806" s="61" t="str">
        <f t="shared" si="299"/>
        <v xml:space="preserve"> </v>
      </c>
      <c r="Z806" s="61">
        <f t="shared" si="300"/>
        <v>8.6586121437422605</v>
      </c>
      <c r="AA806" s="68"/>
      <c r="AB806" s="61">
        <f t="shared" si="296"/>
        <v>0.68581199384317126</v>
      </c>
      <c r="AC806" s="61">
        <f t="shared" si="297"/>
        <v>-0.432</v>
      </c>
      <c r="AD806" s="61"/>
      <c r="AE806" s="84"/>
      <c r="AF806" s="61"/>
      <c r="AG806" s="44"/>
    </row>
    <row r="807" spans="1:33" ht="14.1" customHeight="1">
      <c r="A807" s="7">
        <v>185302</v>
      </c>
      <c r="B807" s="8">
        <f t="shared" si="290"/>
        <v>1853.1250000002869</v>
      </c>
      <c r="C807" s="9">
        <v>-6.5333500000000003E-3</v>
      </c>
      <c r="D807" s="9">
        <v>-9.5238100000000006E-3</v>
      </c>
      <c r="E807" s="9">
        <v>2.9904599999999999E-3</v>
      </c>
      <c r="H807" s="11">
        <f t="shared" si="291"/>
        <v>2.9683752583428999</v>
      </c>
      <c r="L807" s="31">
        <f t="shared" si="287"/>
        <v>1853.1250000002869</v>
      </c>
      <c r="M807" s="30">
        <f t="shared" si="289"/>
        <v>2.9683752583428999</v>
      </c>
      <c r="P807" s="47">
        <f t="shared" si="292"/>
        <v>1973.5344667623431</v>
      </c>
      <c r="Q807" s="47">
        <f t="shared" si="293"/>
        <v>1973.6523394153962</v>
      </c>
      <c r="R807" s="47">
        <f t="shared" si="288"/>
        <v>106.96666666666665</v>
      </c>
      <c r="S807" s="47">
        <f t="shared" si="294"/>
        <v>100.59314814814815</v>
      </c>
      <c r="T807" s="89">
        <f t="shared" si="295"/>
        <v>6.335937025384597</v>
      </c>
      <c r="U807" s="48"/>
      <c r="V807" s="33"/>
      <c r="W807" s="33"/>
      <c r="X807" s="35">
        <f t="shared" si="298"/>
        <v>9</v>
      </c>
      <c r="Y807" s="61" t="str">
        <f t="shared" si="299"/>
        <v xml:space="preserve"> </v>
      </c>
      <c r="Z807" s="61">
        <f t="shared" si="300"/>
        <v>8.6586121437422605</v>
      </c>
      <c r="AA807" s="68"/>
      <c r="AB807" s="61">
        <f t="shared" si="296"/>
        <v>5.7555303748837064E-2</v>
      </c>
      <c r="AC807" s="61">
        <f t="shared" si="297"/>
        <v>-0.432</v>
      </c>
      <c r="AD807" s="61"/>
      <c r="AE807" s="84"/>
      <c r="AF807" s="61"/>
      <c r="AG807" s="44"/>
    </row>
    <row r="808" spans="1:33" ht="14.1" customHeight="1">
      <c r="A808" s="7">
        <v>185303</v>
      </c>
      <c r="B808" s="8">
        <f t="shared" si="290"/>
        <v>1853.2083333336202</v>
      </c>
      <c r="C808" s="9">
        <v>-5.4871700000000004E-3</v>
      </c>
      <c r="D808" s="9">
        <v>-9.6153799999999998E-3</v>
      </c>
      <c r="E808" s="9">
        <v>4.1282200000000002E-3</v>
      </c>
      <c r="H808" s="11">
        <f t="shared" si="291"/>
        <v>2.9398332022513349</v>
      </c>
      <c r="L808" s="31">
        <f t="shared" si="287"/>
        <v>1853.2083333336202</v>
      </c>
      <c r="M808" s="30">
        <f t="shared" si="289"/>
        <v>2.9398332022513349</v>
      </c>
      <c r="P808" s="47">
        <f t="shared" si="292"/>
        <v>1973.7702120684492</v>
      </c>
      <c r="Q808" s="47">
        <f t="shared" si="293"/>
        <v>1973.8880847215023</v>
      </c>
      <c r="R808" s="47">
        <f t="shared" si="288"/>
        <v>100.60000000000001</v>
      </c>
      <c r="S808" s="47">
        <f t="shared" si="294"/>
        <v>96.244444444444454</v>
      </c>
      <c r="T808" s="89">
        <f t="shared" si="295"/>
        <v>4.5255137381666977</v>
      </c>
      <c r="U808" s="48"/>
      <c r="V808" s="33"/>
      <c r="W808" s="33"/>
      <c r="X808" s="35">
        <f t="shared" si="298"/>
        <v>1</v>
      </c>
      <c r="Y808" s="61" t="str">
        <f t="shared" si="299"/>
        <v xml:space="preserve"> </v>
      </c>
      <c r="Z808" s="61">
        <f t="shared" si="300"/>
        <v>6.335937025384597</v>
      </c>
      <c r="AA808" s="68"/>
      <c r="AB808" s="61">
        <f t="shared" si="296"/>
        <v>-0.59763215262551572</v>
      </c>
      <c r="AC808" s="61">
        <f t="shared" si="297"/>
        <v>-0.432</v>
      </c>
      <c r="AD808" s="61"/>
      <c r="AE808" s="84"/>
      <c r="AF808" s="61"/>
      <c r="AG808" s="44"/>
    </row>
    <row r="809" spans="1:33" ht="14.1" customHeight="1">
      <c r="A809" s="7">
        <v>185304</v>
      </c>
      <c r="B809" s="8">
        <f t="shared" si="290"/>
        <v>1853.2916666669535</v>
      </c>
      <c r="C809" s="9">
        <v>-4.8847400000000003E-3</v>
      </c>
      <c r="D809" s="9">
        <v>-9.7087400000000004E-3</v>
      </c>
      <c r="E809" s="9">
        <v>4.8239900000000002E-3</v>
      </c>
      <c r="H809" s="11">
        <f t="shared" si="291"/>
        <v>2.9112911260473093</v>
      </c>
      <c r="L809" s="31">
        <f t="shared" si="287"/>
        <v>1853.2916666669535</v>
      </c>
      <c r="M809" s="30">
        <f t="shared" si="289"/>
        <v>2.9112911260473093</v>
      </c>
      <c r="P809" s="47">
        <f t="shared" si="292"/>
        <v>1974.0059573745552</v>
      </c>
      <c r="Q809" s="47">
        <f t="shared" si="293"/>
        <v>1974.1238300276084</v>
      </c>
      <c r="R809" s="47">
        <f t="shared" si="288"/>
        <v>95.589999999999989</v>
      </c>
      <c r="S809" s="47">
        <f t="shared" si="294"/>
        <v>91.665925925925933</v>
      </c>
      <c r="T809" s="89">
        <f t="shared" si="295"/>
        <v>4.2808426734761262</v>
      </c>
      <c r="U809" s="48"/>
      <c r="V809" s="33"/>
      <c r="W809" s="33"/>
      <c r="X809" s="35">
        <f t="shared" si="298"/>
        <v>2</v>
      </c>
      <c r="Y809" s="61" t="str">
        <f t="shared" si="299"/>
        <v xml:space="preserve"> </v>
      </c>
      <c r="Z809" s="61">
        <f t="shared" si="300"/>
        <v>6.335937025384597</v>
      </c>
      <c r="AA809" s="68"/>
      <c r="AB809" s="61">
        <f t="shared" si="296"/>
        <v>-0.97318088284488125</v>
      </c>
      <c r="AC809" s="61">
        <f t="shared" si="297"/>
        <v>-0.432</v>
      </c>
      <c r="AD809" s="61"/>
      <c r="AE809" s="84"/>
      <c r="AF809" s="61"/>
      <c r="AG809" s="44"/>
    </row>
    <row r="810" spans="1:33" ht="14.1" customHeight="1">
      <c r="A810" s="7">
        <v>185305</v>
      </c>
      <c r="B810" s="8">
        <f t="shared" si="290"/>
        <v>1853.3750000002867</v>
      </c>
      <c r="C810" s="9">
        <v>3.2811649999999998E-2</v>
      </c>
      <c r="D810" s="9">
        <v>2.9411759999999999E-2</v>
      </c>
      <c r="E810" s="9">
        <v>3.39989E-3</v>
      </c>
      <c r="H810" s="11">
        <f t="shared" si="291"/>
        <v>2.9969173219367424</v>
      </c>
      <c r="L810" s="31">
        <f t="shared" si="287"/>
        <v>1853.3750000002867</v>
      </c>
      <c r="M810" s="30">
        <f t="shared" si="289"/>
        <v>2.9969173219367424</v>
      </c>
      <c r="P810" s="47">
        <f t="shared" si="292"/>
        <v>1974.2417026806613</v>
      </c>
      <c r="Q810" s="47">
        <f t="shared" si="293"/>
        <v>1974.3595753337145</v>
      </c>
      <c r="R810" s="47">
        <f t="shared" si="288"/>
        <v>87.863333333333344</v>
      </c>
      <c r="S810" s="47">
        <f t="shared" si="294"/>
        <v>89.134074074074078</v>
      </c>
      <c r="T810" s="89">
        <f t="shared" si="295"/>
        <v>-1.4256509128985795</v>
      </c>
      <c r="U810" s="48"/>
      <c r="V810" s="33"/>
      <c r="W810" s="33"/>
      <c r="X810" s="35">
        <f t="shared" si="298"/>
        <v>3</v>
      </c>
      <c r="Y810" s="61" t="str">
        <f t="shared" si="299"/>
        <v xml:space="preserve"> </v>
      </c>
      <c r="Z810" s="61">
        <f t="shared" si="300"/>
        <v>6.335937025384597</v>
      </c>
      <c r="AA810" s="68"/>
      <c r="AB810" s="61">
        <f t="shared" si="296"/>
        <v>-0.8933674622803881</v>
      </c>
      <c r="AC810" s="61">
        <f t="shared" si="297"/>
        <v>-0.432</v>
      </c>
      <c r="AD810" s="61"/>
      <c r="AE810" s="84"/>
      <c r="AF810" s="61"/>
      <c r="AG810" s="44"/>
    </row>
    <row r="811" spans="1:33" ht="14.1" customHeight="1">
      <c r="A811" s="7">
        <v>185306</v>
      </c>
      <c r="B811" s="8">
        <f t="shared" si="290"/>
        <v>1853.45833333362</v>
      </c>
      <c r="C811" s="9">
        <v>-4.70223E-3</v>
      </c>
      <c r="D811" s="9">
        <v>-9.5238100000000006E-3</v>
      </c>
      <c r="E811" s="9">
        <v>4.8215799999999998E-3</v>
      </c>
      <c r="H811" s="11">
        <f t="shared" si="291"/>
        <v>2.9683752507769081</v>
      </c>
      <c r="L811" s="31">
        <f t="shared" si="287"/>
        <v>1853.45833333362</v>
      </c>
      <c r="M811" s="30">
        <f t="shared" si="289"/>
        <v>2.9683752507769081</v>
      </c>
      <c r="P811" s="47">
        <f t="shared" si="292"/>
        <v>1974.4774479867674</v>
      </c>
      <c r="Q811" s="47">
        <f t="shared" si="293"/>
        <v>1974.5953206398206</v>
      </c>
      <c r="R811" s="47">
        <f t="shared" si="288"/>
        <v>71.666666666666671</v>
      </c>
      <c r="S811" s="47">
        <f t="shared" si="294"/>
        <v>87.541666666666671</v>
      </c>
      <c r="T811" s="89">
        <f t="shared" si="295"/>
        <v>-18.134221799143269</v>
      </c>
      <c r="U811" s="48"/>
      <c r="V811" s="33"/>
      <c r="W811" s="33"/>
      <c r="X811" s="35">
        <f t="shared" si="298"/>
        <v>4</v>
      </c>
      <c r="Y811" s="61" t="str">
        <f t="shared" si="299"/>
        <v xml:space="preserve"> </v>
      </c>
      <c r="Z811" s="61">
        <f t="shared" si="300"/>
        <v>4.5255137381666977</v>
      </c>
      <c r="AA811" s="68"/>
      <c r="AB811" s="61">
        <f t="shared" si="296"/>
        <v>-0.39553747744153805</v>
      </c>
      <c r="AC811" s="61">
        <f t="shared" si="297"/>
        <v>-0.432</v>
      </c>
      <c r="AD811" s="61"/>
      <c r="AE811" s="84"/>
      <c r="AF811" s="61"/>
      <c r="AG811" s="44"/>
    </row>
    <row r="812" spans="1:33" ht="14.1" customHeight="1">
      <c r="A812" s="7">
        <v>185307</v>
      </c>
      <c r="B812" s="8">
        <f t="shared" si="290"/>
        <v>1853.5416666669532</v>
      </c>
      <c r="C812" s="9">
        <v>-4.2839200000000001E-3</v>
      </c>
      <c r="D812" s="9">
        <v>-9.6153799999999998E-3</v>
      </c>
      <c r="E812" s="9">
        <v>5.3314699999999996E-3</v>
      </c>
      <c r="H812" s="11">
        <f t="shared" si="291"/>
        <v>2.9398331947580929</v>
      </c>
      <c r="L812" s="31">
        <f t="shared" si="287"/>
        <v>1853.5416666669532</v>
      </c>
      <c r="M812" s="30">
        <f t="shared" si="289"/>
        <v>2.9398331947580929</v>
      </c>
      <c r="P812" s="47">
        <f t="shared" si="292"/>
        <v>1974.7131932928735</v>
      </c>
      <c r="Q812" s="47">
        <f t="shared" si="293"/>
        <v>1974.8310659459266</v>
      </c>
      <c r="R812" s="47">
        <f t="shared" si="288"/>
        <v>71.935000000000002</v>
      </c>
      <c r="S812" s="47">
        <f t="shared" si="294"/>
        <v>85.43981481481481</v>
      </c>
      <c r="T812" s="89">
        <f t="shared" si="295"/>
        <v>-15.806231373611478</v>
      </c>
      <c r="U812" s="48"/>
      <c r="V812" s="33"/>
      <c r="W812" s="33"/>
      <c r="X812" s="35">
        <f t="shared" si="298"/>
        <v>5</v>
      </c>
      <c r="Y812" s="61" t="str">
        <f t="shared" si="299"/>
        <v xml:space="preserve"> </v>
      </c>
      <c r="Z812" s="61">
        <f t="shared" si="300"/>
        <v>4.2808426734761262</v>
      </c>
      <c r="AA812" s="68"/>
      <c r="AB812" s="61">
        <f t="shared" si="296"/>
        <v>0.28736888900161012</v>
      </c>
      <c r="AC812" s="61">
        <f t="shared" si="297"/>
        <v>-0.432</v>
      </c>
      <c r="AD812" s="61"/>
      <c r="AE812" s="84"/>
      <c r="AF812" s="61"/>
      <c r="AG812" s="44"/>
    </row>
    <row r="813" spans="1:33" ht="14.1" customHeight="1">
      <c r="A813" s="7">
        <v>185308</v>
      </c>
      <c r="B813" s="8">
        <f t="shared" si="290"/>
        <v>1853.6250000002865</v>
      </c>
      <c r="C813" s="9">
        <v>-4.5182050000000001E-2</v>
      </c>
      <c r="D813" s="9">
        <v>-4.854369E-2</v>
      </c>
      <c r="E813" s="9">
        <v>3.3616399999999999E-3</v>
      </c>
      <c r="H813" s="11">
        <f t="shared" si="291"/>
        <v>2.7971228435000466</v>
      </c>
      <c r="L813" s="31">
        <f t="shared" si="287"/>
        <v>1853.6250000002865</v>
      </c>
      <c r="M813" s="30">
        <f t="shared" si="289"/>
        <v>2.7971228435000466</v>
      </c>
      <c r="P813" s="47">
        <f t="shared" si="292"/>
        <v>1974.9489385989796</v>
      </c>
      <c r="Q813" s="47">
        <f t="shared" si="293"/>
        <v>1975.0668112520327</v>
      </c>
      <c r="R813" s="47">
        <f t="shared" si="288"/>
        <v>75.710000000000008</v>
      </c>
      <c r="S813" s="47">
        <f t="shared" si="294"/>
        <v>85.030925925925928</v>
      </c>
      <c r="T813" s="89">
        <f t="shared" si="295"/>
        <v>-10.961806924278083</v>
      </c>
      <c r="U813" s="48"/>
      <c r="V813" s="33"/>
      <c r="W813" s="33"/>
      <c r="X813" s="35">
        <f t="shared" si="298"/>
        <v>6</v>
      </c>
      <c r="Y813" s="61" t="str">
        <f t="shared" si="299"/>
        <v xml:space="preserve"> </v>
      </c>
      <c r="Z813" s="61">
        <f t="shared" si="300"/>
        <v>3.2792511832677063</v>
      </c>
      <c r="AA813" s="68"/>
      <c r="AB813" s="61">
        <f t="shared" si="296"/>
        <v>0.83581215853145929</v>
      </c>
      <c r="AC813" s="61">
        <f t="shared" si="297"/>
        <v>-0.432</v>
      </c>
      <c r="AD813" s="61"/>
      <c r="AE813" s="84"/>
      <c r="AF813" s="61"/>
      <c r="AG813" s="44"/>
    </row>
    <row r="814" spans="1:33" ht="14.1" customHeight="1">
      <c r="A814" s="7">
        <v>185309</v>
      </c>
      <c r="B814" s="8">
        <f t="shared" si="290"/>
        <v>1853.7083333336197</v>
      </c>
      <c r="C814" s="9">
        <v>-1.6593670000000001E-2</v>
      </c>
      <c r="D814" s="9">
        <v>-2.0408160000000002E-2</v>
      </c>
      <c r="E814" s="9">
        <v>3.8144899999999998E-3</v>
      </c>
      <c r="H814" s="11">
        <f t="shared" si="291"/>
        <v>2.7400387129702426</v>
      </c>
      <c r="L814" s="31">
        <f t="shared" si="287"/>
        <v>1853.7083333336197</v>
      </c>
      <c r="M814" s="30">
        <f t="shared" si="289"/>
        <v>2.7400387129702426</v>
      </c>
      <c r="P814" s="47">
        <f t="shared" si="292"/>
        <v>1975.1846839050856</v>
      </c>
      <c r="Q814" s="47">
        <f t="shared" si="293"/>
        <v>1975.3025565581388</v>
      </c>
      <c r="R814" s="47">
        <f t="shared" si="288"/>
        <v>87.27</v>
      </c>
      <c r="S814" s="47">
        <f t="shared" si="294"/>
        <v>85.765925925925941</v>
      </c>
      <c r="T814" s="89">
        <f t="shared" si="295"/>
        <v>1.7536965383817993</v>
      </c>
      <c r="U814" s="48"/>
      <c r="V814" s="33"/>
      <c r="W814" s="33"/>
      <c r="X814" s="35">
        <f t="shared" si="298"/>
        <v>7</v>
      </c>
      <c r="Y814" s="61" t="str">
        <f t="shared" si="299"/>
        <v xml:space="preserve"> </v>
      </c>
      <c r="Z814" s="61">
        <f t="shared" si="300"/>
        <v>3.2792511832677063</v>
      </c>
      <c r="AA814" s="68"/>
      <c r="AB814" s="61">
        <f t="shared" si="296"/>
        <v>0.99316963006701142</v>
      </c>
      <c r="AC814" s="61">
        <f t="shared" si="297"/>
        <v>-0.432</v>
      </c>
      <c r="AD814" s="61"/>
      <c r="AE814" s="84"/>
      <c r="AF814" s="61"/>
      <c r="AG814" s="44"/>
    </row>
    <row r="815" spans="1:33" ht="14.1" customHeight="1">
      <c r="A815" s="7">
        <v>185310</v>
      </c>
      <c r="B815" s="8">
        <f t="shared" si="290"/>
        <v>1853.791666666953</v>
      </c>
      <c r="C815" s="9">
        <v>-5.2451499999999996E-3</v>
      </c>
      <c r="D815" s="9">
        <v>-1.0416669999999999E-2</v>
      </c>
      <c r="E815" s="9">
        <v>5.1715199999999998E-3</v>
      </c>
      <c r="H815" s="11">
        <f t="shared" si="291"/>
        <v>2.7114966339100071</v>
      </c>
      <c r="L815" s="31">
        <f t="shared" si="287"/>
        <v>1853.791666666953</v>
      </c>
      <c r="M815" s="30">
        <f t="shared" si="289"/>
        <v>2.7114966339100071</v>
      </c>
      <c r="P815" s="47">
        <f t="shared" si="292"/>
        <v>1975.4204292111917</v>
      </c>
      <c r="Q815" s="47">
        <f t="shared" si="293"/>
        <v>1975.5383018642449</v>
      </c>
      <c r="R815" s="47">
        <f t="shared" si="288"/>
        <v>90.273333333333326</v>
      </c>
      <c r="S815" s="47">
        <f t="shared" si="294"/>
        <v>87.407037037037043</v>
      </c>
      <c r="T815" s="89">
        <f t="shared" si="295"/>
        <v>3.2792511832677063</v>
      </c>
      <c r="U815" s="48"/>
      <c r="V815" s="33"/>
      <c r="W815" s="33"/>
      <c r="X815" s="35">
        <f t="shared" si="298"/>
        <v>8</v>
      </c>
      <c r="Y815" s="61" t="str">
        <f t="shared" si="299"/>
        <v xml:space="preserve"> </v>
      </c>
      <c r="Z815" s="61">
        <f t="shared" si="300"/>
        <v>5.2705164274474248</v>
      </c>
      <c r="AA815" s="68"/>
      <c r="AB815" s="61">
        <f t="shared" si="296"/>
        <v>0.68581199384330072</v>
      </c>
      <c r="AC815" s="61">
        <f t="shared" si="297"/>
        <v>-0.432</v>
      </c>
      <c r="AD815" s="61"/>
      <c r="AE815" s="84"/>
      <c r="AF815" s="61"/>
      <c r="AG815" s="44"/>
    </row>
    <row r="816" spans="1:33" ht="14.1" customHeight="1">
      <c r="A816" s="7">
        <v>185311</v>
      </c>
      <c r="B816" s="8">
        <f t="shared" si="290"/>
        <v>1853.8750000002863</v>
      </c>
      <c r="C816" s="9">
        <v>-5.9596780000000002E-2</v>
      </c>
      <c r="D816" s="9">
        <v>-6.3157889999999994E-2</v>
      </c>
      <c r="E816" s="9">
        <v>3.5611200000000001E-3</v>
      </c>
      <c r="H816" s="11">
        <f t="shared" si="291"/>
        <v>2.5402442277701485</v>
      </c>
      <c r="L816" s="31">
        <f t="shared" si="287"/>
        <v>1853.8750000002863</v>
      </c>
      <c r="M816" s="30">
        <f t="shared" si="289"/>
        <v>2.5402442277701485</v>
      </c>
      <c r="P816" s="47">
        <f t="shared" si="292"/>
        <v>1975.6561745172978</v>
      </c>
      <c r="Q816" s="47">
        <f t="shared" si="293"/>
        <v>1975.774047170351</v>
      </c>
      <c r="R816" s="47">
        <f t="shared" si="288"/>
        <v>88.050000000000011</v>
      </c>
      <c r="S816" s="47">
        <f t="shared" si="294"/>
        <v>90.964444444444439</v>
      </c>
      <c r="T816" s="89">
        <f t="shared" si="295"/>
        <v>-3.2039380466115985</v>
      </c>
      <c r="U816" s="48"/>
      <c r="V816" s="33"/>
      <c r="W816" s="33"/>
      <c r="X816" s="35">
        <f t="shared" si="298"/>
        <v>9</v>
      </c>
      <c r="Y816" s="61" t="str">
        <f t="shared" si="299"/>
        <v xml:space="preserve"> </v>
      </c>
      <c r="Z816" s="61">
        <f t="shared" si="300"/>
        <v>5.2705164274474248</v>
      </c>
      <c r="AA816" s="68"/>
      <c r="AB816" s="61">
        <f t="shared" si="296"/>
        <v>5.7555303749028834E-2</v>
      </c>
      <c r="AC816" s="61">
        <f t="shared" si="297"/>
        <v>-0.432</v>
      </c>
      <c r="AD816" s="61"/>
      <c r="AE816" s="84"/>
      <c r="AF816" s="61"/>
      <c r="AG816" s="44"/>
    </row>
    <row r="817" spans="1:33" ht="14.1" customHeight="1">
      <c r="A817" s="7">
        <v>185312</v>
      </c>
      <c r="B817" s="8">
        <f t="shared" si="290"/>
        <v>1853.9583333336195</v>
      </c>
      <c r="C817" s="9">
        <v>8.3769949999999996E-2</v>
      </c>
      <c r="D817" s="9">
        <v>7.8651689999999996E-2</v>
      </c>
      <c r="E817" s="9">
        <v>5.1182600000000003E-3</v>
      </c>
      <c r="H817" s="11">
        <f t="shared" si="291"/>
        <v>2.7400387292970154</v>
      </c>
      <c r="L817" s="31">
        <f t="shared" si="287"/>
        <v>1853.9583333336195</v>
      </c>
      <c r="M817" s="30">
        <f t="shared" si="289"/>
        <v>2.7400387292970154</v>
      </c>
      <c r="P817" s="47">
        <f t="shared" si="292"/>
        <v>1975.8919198234039</v>
      </c>
      <c r="Q817" s="47">
        <f t="shared" si="293"/>
        <v>1976.0097924764571</v>
      </c>
      <c r="R817" s="47">
        <f t="shared" si="288"/>
        <v>96.92</v>
      </c>
      <c r="S817" s="47">
        <f t="shared" si="294"/>
        <v>94.512037037037032</v>
      </c>
      <c r="T817" s="89">
        <f t="shared" si="295"/>
        <v>2.5477844287911555</v>
      </c>
      <c r="U817" s="48"/>
      <c r="V817" s="33"/>
      <c r="W817" s="33"/>
      <c r="X817" s="35">
        <f t="shared" si="298"/>
        <v>1</v>
      </c>
      <c r="Y817" s="61" t="str">
        <f t="shared" si="299"/>
        <v xml:space="preserve"> </v>
      </c>
      <c r="Z817" s="61">
        <f t="shared" si="300"/>
        <v>5.2705164274474248</v>
      </c>
      <c r="AA817" s="68"/>
      <c r="AB817" s="61">
        <f t="shared" si="296"/>
        <v>-0.59763215262538449</v>
      </c>
      <c r="AC817" s="61">
        <f t="shared" si="297"/>
        <v>-0.432</v>
      </c>
      <c r="AD817" s="61"/>
      <c r="AE817" s="84"/>
      <c r="AF817" s="61"/>
      <c r="AG817" s="44"/>
    </row>
    <row r="818" spans="1:33" ht="14.1" customHeight="1">
      <c r="A818" s="7">
        <v>185401</v>
      </c>
      <c r="B818" s="8">
        <f t="shared" si="290"/>
        <v>1854.0416666669528</v>
      </c>
      <c r="C818" s="9">
        <v>-1.5358999999999999E-2</v>
      </c>
      <c r="D818" s="9">
        <v>-2.0833330000000001E-2</v>
      </c>
      <c r="E818" s="9">
        <v>5.4743300000000003E-3</v>
      </c>
      <c r="H818" s="11">
        <f t="shared" si="291"/>
        <v>2.6829545982367899</v>
      </c>
      <c r="L818" s="31">
        <f t="shared" si="287"/>
        <v>1854.0416666669528</v>
      </c>
      <c r="M818" s="30">
        <f t="shared" si="289"/>
        <v>2.6829545982367899</v>
      </c>
      <c r="P818" s="47">
        <f t="shared" si="292"/>
        <v>1976.12766512951</v>
      </c>
      <c r="Q818" s="47">
        <f t="shared" si="293"/>
        <v>1976.2455377825631</v>
      </c>
      <c r="R818" s="47">
        <f t="shared" si="288"/>
        <v>102.205</v>
      </c>
      <c r="S818" s="47">
        <f t="shared" si="294"/>
        <v>97.087962962962962</v>
      </c>
      <c r="T818" s="89">
        <f t="shared" si="295"/>
        <v>5.2705164274474248</v>
      </c>
      <c r="U818" s="48"/>
      <c r="V818" s="33"/>
      <c r="W818" s="33"/>
      <c r="X818" s="35">
        <f t="shared" si="298"/>
        <v>2</v>
      </c>
      <c r="Y818" s="61">
        <f t="shared" si="299"/>
        <v>5.2705164274474248</v>
      </c>
      <c r="Z818" s="61">
        <f t="shared" si="300"/>
        <v>5.2705164274474248</v>
      </c>
      <c r="AA818" s="68"/>
      <c r="AB818" s="61">
        <f t="shared" si="296"/>
        <v>-0.97318088284484039</v>
      </c>
      <c r="AC818" s="61">
        <f t="shared" si="297"/>
        <v>-0.432</v>
      </c>
      <c r="AD818" s="61"/>
      <c r="AE818" s="84"/>
      <c r="AF818" s="61"/>
      <c r="AG818" s="44"/>
    </row>
    <row r="819" spans="1:33" ht="14.1" customHeight="1">
      <c r="A819" s="7">
        <v>185402</v>
      </c>
      <c r="B819" s="8">
        <f t="shared" si="290"/>
        <v>1854.125000000286</v>
      </c>
      <c r="C819" s="9">
        <v>3.5366400000000002E-3</v>
      </c>
      <c r="D819" s="9">
        <v>0</v>
      </c>
      <c r="E819" s="9">
        <v>3.5366400000000002E-3</v>
      </c>
      <c r="H819" s="11">
        <f t="shared" si="291"/>
        <v>2.6829545982367899</v>
      </c>
      <c r="L819" s="31">
        <f t="shared" si="287"/>
        <v>1854.125000000286</v>
      </c>
      <c r="M819" s="30">
        <f t="shared" si="289"/>
        <v>2.6829545982367899</v>
      </c>
      <c r="P819" s="47">
        <f t="shared" si="292"/>
        <v>1976.3634104356161</v>
      </c>
      <c r="Q819" s="47">
        <f t="shared" si="293"/>
        <v>1976.4812830886692</v>
      </c>
      <c r="R819" s="47">
        <f t="shared" si="288"/>
        <v>102.63333333333333</v>
      </c>
      <c r="S819" s="47">
        <f t="shared" si="294"/>
        <v>98.333888888888893</v>
      </c>
      <c r="T819" s="89">
        <f t="shared" si="295"/>
        <v>4.3722916819678881</v>
      </c>
      <c r="U819" s="48"/>
      <c r="V819" s="33"/>
      <c r="W819" s="33"/>
      <c r="X819" s="35">
        <f t="shared" si="298"/>
        <v>3</v>
      </c>
      <c r="Y819" s="61" t="str">
        <f t="shared" si="299"/>
        <v xml:space="preserve"> </v>
      </c>
      <c r="Z819" s="61">
        <f t="shared" si="300"/>
        <v>5.2705164274474248</v>
      </c>
      <c r="AA819" s="68"/>
      <c r="AB819" s="61">
        <f t="shared" si="296"/>
        <v>-0.89336746228046804</v>
      </c>
      <c r="AC819" s="61">
        <f t="shared" si="297"/>
        <v>-0.432</v>
      </c>
      <c r="AD819" s="61"/>
      <c r="AE819" s="84"/>
      <c r="AF819" s="61"/>
      <c r="AG819" s="44"/>
    </row>
    <row r="820" spans="1:33" ht="14.1" customHeight="1">
      <c r="A820" s="7">
        <v>185403</v>
      </c>
      <c r="B820" s="8">
        <f t="shared" si="290"/>
        <v>1854.2083333336193</v>
      </c>
      <c r="C820" s="9">
        <v>4.6108490000000002E-2</v>
      </c>
      <c r="D820" s="9">
        <v>4.2553189999999998E-2</v>
      </c>
      <c r="E820" s="9">
        <v>3.5553E-3</v>
      </c>
      <c r="H820" s="11">
        <f t="shared" si="291"/>
        <v>2.7971228750169339</v>
      </c>
      <c r="L820" s="31">
        <f t="shared" si="287"/>
        <v>1854.2083333336193</v>
      </c>
      <c r="M820" s="30">
        <f t="shared" si="289"/>
        <v>2.7971228750169339</v>
      </c>
      <c r="P820" s="47">
        <f t="shared" si="292"/>
        <v>1976.5991557417221</v>
      </c>
      <c r="Q820" s="47">
        <f t="shared" si="293"/>
        <v>1976.7170283947753</v>
      </c>
      <c r="R820" s="47">
        <f t="shared" si="288"/>
        <v>103.68333333333332</v>
      </c>
      <c r="S820" s="47">
        <f t="shared" si="294"/>
        <v>99.04240740740741</v>
      </c>
      <c r="T820" s="89">
        <f t="shared" si="295"/>
        <v>4.6857967686868118</v>
      </c>
      <c r="U820" s="48"/>
      <c r="V820" s="33"/>
      <c r="W820" s="33"/>
      <c r="X820" s="35">
        <f t="shared" si="298"/>
        <v>4</v>
      </c>
      <c r="Y820" s="61" t="str">
        <f t="shared" si="299"/>
        <v xml:space="preserve"> </v>
      </c>
      <c r="Z820" s="61">
        <f t="shared" si="300"/>
        <v>5.2705164274474248</v>
      </c>
      <c r="AA820" s="68"/>
      <c r="AB820" s="61">
        <f t="shared" si="296"/>
        <v>-0.39553747744168838</v>
      </c>
      <c r="AC820" s="61">
        <f t="shared" si="297"/>
        <v>-0.432</v>
      </c>
      <c r="AD820" s="61"/>
      <c r="AE820" s="84"/>
      <c r="AF820" s="61"/>
      <c r="AG820" s="44"/>
    </row>
    <row r="821" spans="1:33" ht="14.1" customHeight="1">
      <c r="A821" s="7">
        <v>185404</v>
      </c>
      <c r="B821" s="8">
        <f t="shared" si="290"/>
        <v>1854.2916666669526</v>
      </c>
      <c r="C821" s="9">
        <v>-1.55015E-2</v>
      </c>
      <c r="D821" s="9">
        <v>-2.0408160000000002E-2</v>
      </c>
      <c r="E821" s="9">
        <v>4.9066700000000001E-3</v>
      </c>
      <c r="H821" s="11">
        <f t="shared" si="291"/>
        <v>2.7400387438439284</v>
      </c>
      <c r="L821" s="31">
        <f t="shared" si="287"/>
        <v>1854.2916666669526</v>
      </c>
      <c r="M821" s="30">
        <f t="shared" si="289"/>
        <v>2.7400387438439284</v>
      </c>
      <c r="P821" s="47">
        <f t="shared" si="292"/>
        <v>1976.8349010478282</v>
      </c>
      <c r="Q821" s="47">
        <f t="shared" si="293"/>
        <v>1976.9527737008814</v>
      </c>
      <c r="R821" s="47">
        <f t="shared" si="288"/>
        <v>103.86333333333334</v>
      </c>
      <c r="S821" s="47">
        <f t="shared" si="294"/>
        <v>99.713518518518526</v>
      </c>
      <c r="T821" s="89">
        <f t="shared" si="295"/>
        <v>4.1617374218362535</v>
      </c>
      <c r="U821" s="48"/>
      <c r="V821" s="33"/>
      <c r="W821" s="33"/>
      <c r="X821" s="35">
        <f t="shared" si="298"/>
        <v>5</v>
      </c>
      <c r="Y821" s="61" t="str">
        <f t="shared" si="299"/>
        <v xml:space="preserve"> </v>
      </c>
      <c r="Z821" s="61">
        <f t="shared" si="300"/>
        <v>5.2705164274474248</v>
      </c>
      <c r="AA821" s="68"/>
      <c r="AB821" s="61">
        <f t="shared" si="296"/>
        <v>0.28736888900143975</v>
      </c>
      <c r="AC821" s="61">
        <f t="shared" si="297"/>
        <v>-0.432</v>
      </c>
      <c r="AD821" s="61"/>
      <c r="AE821" s="84"/>
      <c r="AF821" s="61"/>
      <c r="AG821" s="44"/>
    </row>
    <row r="822" spans="1:33" ht="14.1" customHeight="1">
      <c r="A822" s="7">
        <v>185405</v>
      </c>
      <c r="B822" s="8">
        <f t="shared" si="290"/>
        <v>1854.3750000002858</v>
      </c>
      <c r="C822" s="9">
        <v>-2.7879149999999998E-2</v>
      </c>
      <c r="D822" s="9">
        <v>-3.125E-2</v>
      </c>
      <c r="E822" s="9">
        <v>3.3708499999999999E-3</v>
      </c>
      <c r="H822" s="11">
        <f t="shared" si="291"/>
        <v>2.6544125330988058</v>
      </c>
      <c r="L822" s="31">
        <f t="shared" si="287"/>
        <v>1854.3750000002858</v>
      </c>
      <c r="M822" s="30">
        <f t="shared" si="289"/>
        <v>2.6544125330988058</v>
      </c>
      <c r="P822" s="47">
        <f t="shared" si="292"/>
        <v>1977.0706463539343</v>
      </c>
      <c r="Q822" s="47">
        <f t="shared" si="293"/>
        <v>1977.1885190069875</v>
      </c>
      <c r="R822" s="47">
        <f t="shared" si="288"/>
        <v>98.893333333333331</v>
      </c>
      <c r="S822" s="47">
        <f t="shared" si="294"/>
        <v>98.77796296296296</v>
      </c>
      <c r="T822" s="89">
        <f t="shared" si="295"/>
        <v>0.11679768129417845</v>
      </c>
      <c r="U822" s="48"/>
      <c r="V822" s="33"/>
      <c r="W822" s="33"/>
      <c r="X822" s="35">
        <f t="shared" si="298"/>
        <v>6</v>
      </c>
      <c r="Y822" s="61" t="str">
        <f t="shared" si="299"/>
        <v xml:space="preserve"> </v>
      </c>
      <c r="Z822" s="61">
        <f t="shared" si="300"/>
        <v>4.6857967686868118</v>
      </c>
      <c r="AA822" s="68"/>
      <c r="AB822" s="61">
        <f t="shared" si="296"/>
        <v>0.83581215853136159</v>
      </c>
      <c r="AC822" s="61">
        <f t="shared" si="297"/>
        <v>-0.432</v>
      </c>
      <c r="AD822" s="61"/>
      <c r="AE822" s="84"/>
      <c r="AF822" s="61"/>
      <c r="AG822" s="44"/>
    </row>
    <row r="823" spans="1:33" ht="14.1" customHeight="1">
      <c r="A823" s="7">
        <v>185406</v>
      </c>
      <c r="B823" s="8">
        <f t="shared" si="290"/>
        <v>1854.4583333336191</v>
      </c>
      <c r="C823" s="9">
        <v>4.6304400000000004E-3</v>
      </c>
      <c r="D823" s="9">
        <v>0</v>
      </c>
      <c r="E823" s="9">
        <v>4.6304400000000004E-3</v>
      </c>
      <c r="H823" s="11">
        <f t="shared" si="291"/>
        <v>2.6544125330988058</v>
      </c>
      <c r="L823" s="31">
        <f t="shared" si="287"/>
        <v>1854.4583333336191</v>
      </c>
      <c r="M823" s="30">
        <f t="shared" si="289"/>
        <v>2.6544125330988058</v>
      </c>
      <c r="P823" s="47">
        <f t="shared" si="292"/>
        <v>1977.3063916600404</v>
      </c>
      <c r="Q823" s="47">
        <f t="shared" si="293"/>
        <v>1977.4242643130935</v>
      </c>
      <c r="R823" s="47">
        <f t="shared" si="288"/>
        <v>98.483333333333348</v>
      </c>
      <c r="S823" s="47">
        <f t="shared" si="294"/>
        <v>98.147777777777776</v>
      </c>
      <c r="T823" s="89">
        <f t="shared" si="295"/>
        <v>0.34188808259656422</v>
      </c>
      <c r="U823" s="48"/>
      <c r="V823" s="33"/>
      <c r="W823" s="33"/>
      <c r="X823" s="35">
        <f t="shared" si="298"/>
        <v>7</v>
      </c>
      <c r="Y823" s="61" t="str">
        <f t="shared" si="299"/>
        <v xml:space="preserve"> </v>
      </c>
      <c r="Z823" s="61">
        <f t="shared" si="300"/>
        <v>4.6857967686868118</v>
      </c>
      <c r="AA823" s="68"/>
      <c r="AB823" s="61">
        <f t="shared" si="296"/>
        <v>0.99316963006703218</v>
      </c>
      <c r="AC823" s="61">
        <f t="shared" si="297"/>
        <v>-0.432</v>
      </c>
      <c r="AD823" s="61"/>
      <c r="AE823" s="84"/>
      <c r="AF823" s="61"/>
      <c r="AG823" s="44"/>
    </row>
    <row r="824" spans="1:33" ht="14.1" customHeight="1">
      <c r="A824" s="7">
        <v>185407</v>
      </c>
      <c r="B824" s="8">
        <f t="shared" si="290"/>
        <v>1854.5416666669523</v>
      </c>
      <c r="C824" s="9">
        <v>-8.0509620000000004E-2</v>
      </c>
      <c r="D824" s="9">
        <v>-8.6021509999999995E-2</v>
      </c>
      <c r="E824" s="9">
        <v>5.5118900000000002E-3</v>
      </c>
      <c r="H824" s="11">
        <f t="shared" si="291"/>
        <v>2.4260759588387213</v>
      </c>
      <c r="L824" s="31">
        <f t="shared" si="287"/>
        <v>1854.5416666669523</v>
      </c>
      <c r="M824" s="30">
        <f t="shared" si="289"/>
        <v>2.4260759588387213</v>
      </c>
      <c r="P824" s="47">
        <f t="shared" si="292"/>
        <v>1977.5421369661465</v>
      </c>
      <c r="Q824" s="47">
        <f t="shared" si="293"/>
        <v>1977.6600096191996</v>
      </c>
      <c r="R824" s="47">
        <f t="shared" si="288"/>
        <v>96.65</v>
      </c>
      <c r="S824" s="47">
        <f t="shared" si="294"/>
        <v>98.096296296296316</v>
      </c>
      <c r="T824" s="89">
        <f t="shared" si="295"/>
        <v>-1.4743638148455918</v>
      </c>
      <c r="U824" s="48"/>
      <c r="V824" s="33"/>
      <c r="W824" s="33"/>
      <c r="X824" s="35">
        <f t="shared" si="298"/>
        <v>8</v>
      </c>
      <c r="Y824" s="61" t="str">
        <f t="shared" si="299"/>
        <v xml:space="preserve"> </v>
      </c>
      <c r="Z824" s="61">
        <f t="shared" si="300"/>
        <v>4.1617374218362535</v>
      </c>
      <c r="AA824" s="68"/>
      <c r="AB824" s="61">
        <f t="shared" si="296"/>
        <v>0.68581199384341984</v>
      </c>
      <c r="AC824" s="61">
        <f t="shared" si="297"/>
        <v>-0.432</v>
      </c>
      <c r="AD824" s="61"/>
      <c r="AE824" s="84"/>
      <c r="AF824" s="61"/>
      <c r="AG824" s="44"/>
    </row>
    <row r="825" spans="1:33" ht="14.1" customHeight="1">
      <c r="A825" s="7">
        <v>185408</v>
      </c>
      <c r="B825" s="8">
        <f t="shared" si="290"/>
        <v>1854.6250000002856</v>
      </c>
      <c r="C825" s="9">
        <v>-6.6846450000000002E-2</v>
      </c>
      <c r="D825" s="9">
        <v>-7.0588239999999997E-2</v>
      </c>
      <c r="E825" s="9">
        <v>3.7417800000000001E-3</v>
      </c>
      <c r="H825" s="11">
        <f t="shared" si="291"/>
        <v>2.2548235267979835</v>
      </c>
      <c r="L825" s="31">
        <f t="shared" si="287"/>
        <v>1854.6250000002856</v>
      </c>
      <c r="M825" s="30">
        <f t="shared" si="289"/>
        <v>2.2548235267979835</v>
      </c>
      <c r="P825" s="47">
        <f t="shared" si="292"/>
        <v>1977.7778822722526</v>
      </c>
      <c r="Q825" s="47">
        <f t="shared" si="293"/>
        <v>1977.8957549253057</v>
      </c>
      <c r="R825" s="47">
        <f t="shared" si="288"/>
        <v>94.089999999999989</v>
      </c>
      <c r="S825" s="47">
        <f t="shared" si="294"/>
        <v>97.012037037037032</v>
      </c>
      <c r="T825" s="89">
        <f t="shared" si="295"/>
        <v>-3.0120355435083512</v>
      </c>
      <c r="U825" s="48"/>
      <c r="V825" s="33"/>
      <c r="W825" s="33"/>
      <c r="X825" s="35">
        <f t="shared" si="298"/>
        <v>9</v>
      </c>
      <c r="Y825" s="61" t="str">
        <f t="shared" si="299"/>
        <v xml:space="preserve"> </v>
      </c>
      <c r="Z825" s="61">
        <f t="shared" si="300"/>
        <v>5.0333251472074902</v>
      </c>
      <c r="AA825" s="68"/>
      <c r="AB825" s="61">
        <f t="shared" si="296"/>
        <v>5.7555303749192238E-2</v>
      </c>
      <c r="AC825" s="61">
        <f t="shared" si="297"/>
        <v>-0.432</v>
      </c>
      <c r="AD825" s="61"/>
      <c r="AE825" s="84"/>
      <c r="AF825" s="61"/>
      <c r="AG825" s="44"/>
    </row>
    <row r="826" spans="1:33" ht="14.1" customHeight="1">
      <c r="A826" s="7">
        <v>185409</v>
      </c>
      <c r="B826" s="8">
        <f t="shared" si="290"/>
        <v>1854.7083333336188</v>
      </c>
      <c r="C826" s="9">
        <v>-5.8586600000000003E-2</v>
      </c>
      <c r="D826" s="9">
        <v>-6.3291139999999996E-2</v>
      </c>
      <c r="E826" s="9">
        <v>4.7045400000000001E-3</v>
      </c>
      <c r="H826" s="11">
        <f t="shared" si="291"/>
        <v>2.1121131752881186</v>
      </c>
      <c r="L826" s="31">
        <f t="shared" si="287"/>
        <v>1854.7083333336188</v>
      </c>
      <c r="M826" s="30">
        <f t="shared" si="289"/>
        <v>2.1121131752881186</v>
      </c>
      <c r="P826" s="47">
        <f t="shared" si="292"/>
        <v>1978.0136275783586</v>
      </c>
      <c r="Q826" s="47">
        <f t="shared" si="293"/>
        <v>1978.1315002314118</v>
      </c>
      <c r="R826" s="47">
        <f t="shared" si="288"/>
        <v>88.5</v>
      </c>
      <c r="S826" s="47">
        <f t="shared" si="294"/>
        <v>96.298333333333332</v>
      </c>
      <c r="T826" s="89">
        <f t="shared" si="295"/>
        <v>-8.0980979248515883</v>
      </c>
      <c r="U826" s="48"/>
      <c r="V826" s="33"/>
      <c r="W826" s="33"/>
      <c r="X826" s="35">
        <f t="shared" si="298"/>
        <v>1</v>
      </c>
      <c r="Y826" s="61" t="str">
        <f t="shared" si="299"/>
        <v xml:space="preserve"> </v>
      </c>
      <c r="Z826" s="61">
        <f t="shared" si="300"/>
        <v>5.0333251472074902</v>
      </c>
      <c r="AA826" s="68"/>
      <c r="AB826" s="61">
        <f t="shared" si="296"/>
        <v>-0.59763215262524183</v>
      </c>
      <c r="AC826" s="61">
        <f t="shared" si="297"/>
        <v>-0.432</v>
      </c>
      <c r="AD826" s="61"/>
      <c r="AE826" s="84"/>
      <c r="AF826" s="61"/>
      <c r="AG826" s="44"/>
    </row>
    <row r="827" spans="1:33" ht="14.1" customHeight="1">
      <c r="A827" s="7">
        <v>185410</v>
      </c>
      <c r="B827" s="8">
        <f t="shared" si="290"/>
        <v>1854.7916666669521</v>
      </c>
      <c r="C827" s="9">
        <v>4.567558E-2</v>
      </c>
      <c r="D827" s="9">
        <v>4.054054E-2</v>
      </c>
      <c r="E827" s="9">
        <v>5.1350399999999996E-3</v>
      </c>
      <c r="H827" s="11">
        <f t="shared" si="291"/>
        <v>2.1977393839554136</v>
      </c>
      <c r="L827" s="31">
        <f t="shared" si="287"/>
        <v>1854.7916666669521</v>
      </c>
      <c r="M827" s="30">
        <f t="shared" si="289"/>
        <v>2.1977393839554136</v>
      </c>
      <c r="P827" s="47">
        <f t="shared" si="292"/>
        <v>1978.2493728844647</v>
      </c>
      <c r="Q827" s="47">
        <f t="shared" si="293"/>
        <v>1978.3672455375179</v>
      </c>
      <c r="R827" s="47">
        <f t="shared" si="288"/>
        <v>96.533333333333346</v>
      </c>
      <c r="S827" s="47">
        <f t="shared" si="294"/>
        <v>96.511296296296294</v>
      </c>
      <c r="T827" s="89">
        <f t="shared" si="295"/>
        <v>2.2833634903629552E-2</v>
      </c>
      <c r="U827" s="48"/>
      <c r="V827" s="33"/>
      <c r="W827" s="33"/>
      <c r="X827" s="35">
        <f t="shared" si="298"/>
        <v>2</v>
      </c>
      <c r="Y827" s="61" t="str">
        <f t="shared" si="299"/>
        <v xml:space="preserve"> </v>
      </c>
      <c r="Z827" s="61">
        <f t="shared" si="300"/>
        <v>5.0333251472074902</v>
      </c>
      <c r="AA827" s="68"/>
      <c r="AB827" s="61">
        <f t="shared" si="296"/>
        <v>-0.97318088284480275</v>
      </c>
      <c r="AC827" s="61">
        <f t="shared" si="297"/>
        <v>-0.432</v>
      </c>
      <c r="AD827" s="61"/>
      <c r="AE827" s="84"/>
      <c r="AF827" s="61"/>
      <c r="AG827" s="44"/>
    </row>
    <row r="828" spans="1:33" ht="14.1" customHeight="1">
      <c r="A828" s="7">
        <v>185411</v>
      </c>
      <c r="B828" s="8">
        <f t="shared" si="290"/>
        <v>1854.8750000002854</v>
      </c>
      <c r="C828" s="9">
        <v>-3.5683920000000001E-2</v>
      </c>
      <c r="D828" s="9">
        <v>-3.8961040000000002E-2</v>
      </c>
      <c r="E828" s="9">
        <v>3.2771200000000001E-3</v>
      </c>
      <c r="H828" s="11">
        <f t="shared" si="291"/>
        <v>2.1121131719075512</v>
      </c>
      <c r="L828" s="31">
        <f t="shared" si="287"/>
        <v>1854.8750000002854</v>
      </c>
      <c r="M828" s="30">
        <f t="shared" si="289"/>
        <v>2.1121131719075512</v>
      </c>
      <c r="P828" s="47">
        <f t="shared" si="292"/>
        <v>1978.4851181905708</v>
      </c>
      <c r="Q828" s="47">
        <f t="shared" si="293"/>
        <v>1978.602990843624</v>
      </c>
      <c r="R828" s="47">
        <f t="shared" si="288"/>
        <v>102.17000000000002</v>
      </c>
      <c r="S828" s="47">
        <f t="shared" si="294"/>
        <v>97.273888888888891</v>
      </c>
      <c r="T828" s="89">
        <f t="shared" si="295"/>
        <v>5.0333251472074902</v>
      </c>
      <c r="U828" s="48"/>
      <c r="V828" s="33"/>
      <c r="W828" s="33"/>
      <c r="X828" s="35">
        <f t="shared" si="298"/>
        <v>3</v>
      </c>
      <c r="Y828" s="61">
        <f t="shared" si="299"/>
        <v>5.0333251472074902</v>
      </c>
      <c r="Z828" s="61">
        <f t="shared" si="300"/>
        <v>5.0333251472074902</v>
      </c>
      <c r="AA828" s="68"/>
      <c r="AB828" s="61">
        <f t="shared" si="296"/>
        <v>-0.89336746228054797</v>
      </c>
      <c r="AC828" s="61">
        <f t="shared" si="297"/>
        <v>-0.432</v>
      </c>
      <c r="AD828" s="61"/>
      <c r="AE828" s="84"/>
      <c r="AF828" s="61"/>
      <c r="AG828" s="44"/>
    </row>
    <row r="829" spans="1:33" ht="14.1" customHeight="1">
      <c r="A829" s="7">
        <v>185412</v>
      </c>
      <c r="B829" s="8">
        <f t="shared" si="290"/>
        <v>1854.9583333336186</v>
      </c>
      <c r="C829" s="9">
        <v>-8.8608480000000003E-2</v>
      </c>
      <c r="D829" s="9">
        <v>-9.4594590000000006E-2</v>
      </c>
      <c r="E829" s="9">
        <v>5.9861100000000002E-3</v>
      </c>
      <c r="H829" s="11">
        <f t="shared" si="291"/>
        <v>1.912318692377357</v>
      </c>
      <c r="L829" s="31">
        <f t="shared" si="287"/>
        <v>1854.9583333336186</v>
      </c>
      <c r="M829" s="30">
        <f t="shared" si="289"/>
        <v>1.912318692377357</v>
      </c>
      <c r="P829" s="47">
        <f t="shared" si="292"/>
        <v>1978.7208634966769</v>
      </c>
      <c r="Q829" s="47">
        <f t="shared" si="293"/>
        <v>1978.83873614973</v>
      </c>
      <c r="R829" s="47">
        <f t="shared" si="288"/>
        <v>93.925000000000011</v>
      </c>
      <c r="S829" s="47">
        <f t="shared" si="294"/>
        <v>98.286851851851864</v>
      </c>
      <c r="T829" s="89">
        <f t="shared" si="295"/>
        <v>-4.4378792988776228</v>
      </c>
      <c r="U829" s="48"/>
      <c r="V829" s="33"/>
      <c r="W829" s="33"/>
      <c r="X829" s="35">
        <f t="shared" si="298"/>
        <v>4</v>
      </c>
      <c r="Y829" s="61" t="str">
        <f t="shared" si="299"/>
        <v xml:space="preserve"> </v>
      </c>
      <c r="Z829" s="61">
        <f t="shared" si="300"/>
        <v>5.0333251472074902</v>
      </c>
      <c r="AA829" s="68"/>
      <c r="AB829" s="61">
        <f t="shared" si="296"/>
        <v>-0.3955374774418583</v>
      </c>
      <c r="AC829" s="61">
        <f t="shared" si="297"/>
        <v>-0.432</v>
      </c>
      <c r="AD829" s="61"/>
      <c r="AE829" s="84"/>
      <c r="AF829" s="61"/>
      <c r="AG829" s="44"/>
    </row>
    <row r="830" spans="1:33" ht="14.1" customHeight="1">
      <c r="A830" s="7">
        <v>185501</v>
      </c>
      <c r="B830" s="8">
        <f t="shared" si="290"/>
        <v>1855.0416666669519</v>
      </c>
      <c r="C830" s="9">
        <v>5.1428300000000001E-3</v>
      </c>
      <c r="D830" s="9">
        <v>0</v>
      </c>
      <c r="E830" s="9">
        <v>5.1428300000000001E-3</v>
      </c>
      <c r="H830" s="11">
        <f t="shared" si="291"/>
        <v>1.912318692377357</v>
      </c>
      <c r="L830" s="31">
        <f t="shared" si="287"/>
        <v>1855.0416666669519</v>
      </c>
      <c r="M830" s="30">
        <f t="shared" si="289"/>
        <v>1.912318692377357</v>
      </c>
      <c r="P830" s="47">
        <f t="shared" si="292"/>
        <v>1978.956608802783</v>
      </c>
      <c r="Q830" s="47">
        <f t="shared" si="293"/>
        <v>1979.0744814558361</v>
      </c>
      <c r="R830" s="47">
        <f t="shared" si="288"/>
        <v>97.440000000000012</v>
      </c>
      <c r="S830" s="47">
        <f t="shared" si="294"/>
        <v>100.26796296296295</v>
      </c>
      <c r="T830" s="89">
        <f t="shared" si="295"/>
        <v>-2.8204053212964264</v>
      </c>
      <c r="U830" s="48"/>
      <c r="V830" s="33"/>
      <c r="W830" s="33"/>
      <c r="X830" s="35">
        <f t="shared" si="298"/>
        <v>5</v>
      </c>
      <c r="Y830" s="61" t="str">
        <f t="shared" si="299"/>
        <v xml:space="preserve"> </v>
      </c>
      <c r="Z830" s="61">
        <f t="shared" si="300"/>
        <v>5.0333251472074902</v>
      </c>
      <c r="AA830" s="68"/>
      <c r="AB830" s="61">
        <f t="shared" si="296"/>
        <v>0.28736888900128299</v>
      </c>
      <c r="AC830" s="61">
        <f t="shared" si="297"/>
        <v>-0.432</v>
      </c>
      <c r="AD830" s="61"/>
      <c r="AE830" s="84"/>
      <c r="AF830" s="61"/>
      <c r="AG830" s="44"/>
    </row>
    <row r="831" spans="1:33" ht="14.1" customHeight="1">
      <c r="A831" s="7">
        <v>185502</v>
      </c>
      <c r="B831" s="8">
        <f t="shared" si="290"/>
        <v>1855.1250000002851</v>
      </c>
      <c r="C831" s="9">
        <v>0.10787955</v>
      </c>
      <c r="D831" s="9">
        <v>0.10447761</v>
      </c>
      <c r="E831" s="9">
        <v>3.40194E-3</v>
      </c>
      <c r="H831" s="11">
        <f t="shared" si="291"/>
        <v>2.1121131789152683</v>
      </c>
      <c r="L831" s="31">
        <f t="shared" si="287"/>
        <v>1855.1250000002851</v>
      </c>
      <c r="M831" s="30">
        <f t="shared" si="289"/>
        <v>2.1121131789152683</v>
      </c>
      <c r="P831" s="47">
        <f t="shared" si="292"/>
        <v>1979.192354108889</v>
      </c>
      <c r="Q831" s="47">
        <f t="shared" si="293"/>
        <v>1979.3102267619422</v>
      </c>
      <c r="R831" s="47">
        <f t="shared" si="288"/>
        <v>100.81</v>
      </c>
      <c r="S831" s="47">
        <f t="shared" si="294"/>
        <v>102.01129629629629</v>
      </c>
      <c r="T831" s="89">
        <f t="shared" si="295"/>
        <v>-1.1776110488852853</v>
      </c>
      <c r="U831" s="48"/>
      <c r="V831" s="33"/>
      <c r="W831" s="33"/>
      <c r="X831" s="35">
        <f t="shared" si="298"/>
        <v>6</v>
      </c>
      <c r="Y831" s="61" t="str">
        <f t="shared" si="299"/>
        <v xml:space="preserve"> </v>
      </c>
      <c r="Z831" s="61">
        <f t="shared" si="300"/>
        <v>5.0333251472074902</v>
      </c>
      <c r="AA831" s="68"/>
      <c r="AB831" s="61">
        <f t="shared" si="296"/>
        <v>0.835812158531264</v>
      </c>
      <c r="AC831" s="61">
        <f t="shared" si="297"/>
        <v>-0.432</v>
      </c>
      <c r="AD831" s="61"/>
      <c r="AE831" s="84"/>
      <c r="AF831" s="61"/>
      <c r="AG831" s="44"/>
    </row>
    <row r="832" spans="1:33" ht="14.1" customHeight="1">
      <c r="A832" s="7">
        <v>185503</v>
      </c>
      <c r="B832" s="8">
        <f t="shared" si="290"/>
        <v>1855.2083333336184</v>
      </c>
      <c r="C832" s="9">
        <v>3.145063E-2</v>
      </c>
      <c r="D832" s="9">
        <v>2.702703E-2</v>
      </c>
      <c r="E832" s="9">
        <v>4.4236099999999997E-3</v>
      </c>
      <c r="H832" s="11">
        <f t="shared" si="291"/>
        <v>2.1691973251652068</v>
      </c>
      <c r="L832" s="31">
        <f t="shared" si="287"/>
        <v>1855.2083333336184</v>
      </c>
      <c r="M832" s="30">
        <f t="shared" si="289"/>
        <v>2.1691973251652068</v>
      </c>
      <c r="P832" s="47">
        <f t="shared" si="292"/>
        <v>1979.4280994149951</v>
      </c>
      <c r="Q832" s="47">
        <f t="shared" si="293"/>
        <v>1979.5459720680483</v>
      </c>
      <c r="R832" s="47">
        <f t="shared" si="288"/>
        <v>105.34666666666665</v>
      </c>
      <c r="S832" s="47">
        <f t="shared" si="294"/>
        <v>104.14277777777777</v>
      </c>
      <c r="T832" s="89">
        <f t="shared" si="295"/>
        <v>1.1559984423094249</v>
      </c>
      <c r="U832" s="48"/>
      <c r="V832" s="33"/>
      <c r="W832" s="33"/>
      <c r="X832" s="35">
        <f t="shared" si="298"/>
        <v>7</v>
      </c>
      <c r="Y832" s="61">
        <f t="shared" si="299"/>
        <v>1.1559984423094249</v>
      </c>
      <c r="Z832" s="61">
        <f t="shared" si="300"/>
        <v>1.1559984423094249</v>
      </c>
      <c r="AA832" s="68"/>
      <c r="AB832" s="61">
        <f t="shared" si="296"/>
        <v>0.99316963006705217</v>
      </c>
      <c r="AC832" s="61">
        <f t="shared" si="297"/>
        <v>-0.432</v>
      </c>
      <c r="AD832" s="61"/>
      <c r="AE832" s="84"/>
      <c r="AF832" s="61"/>
      <c r="AG832" s="44"/>
    </row>
    <row r="833" spans="1:33" ht="14.1" customHeight="1">
      <c r="A833" s="7">
        <v>185504</v>
      </c>
      <c r="B833" s="8">
        <f t="shared" si="290"/>
        <v>1855.2916666669516</v>
      </c>
      <c r="C833" s="9">
        <v>4.1467600000000002E-3</v>
      </c>
      <c r="D833" s="9">
        <v>0</v>
      </c>
      <c r="E833" s="9">
        <v>4.1467600000000002E-3</v>
      </c>
      <c r="H833" s="11">
        <f t="shared" si="291"/>
        <v>2.1691973251652068</v>
      </c>
      <c r="L833" s="31">
        <f t="shared" si="287"/>
        <v>1855.2916666669516</v>
      </c>
      <c r="M833" s="30">
        <f t="shared" si="289"/>
        <v>2.1691973251652068</v>
      </c>
      <c r="P833" s="47">
        <f t="shared" si="292"/>
        <v>1979.6638447211012</v>
      </c>
      <c r="Q833" s="47">
        <f t="shared" si="293"/>
        <v>1979.7817173741544</v>
      </c>
      <c r="R833" s="47">
        <f t="shared" si="288"/>
        <v>105.76666666666665</v>
      </c>
      <c r="S833" s="47">
        <f t="shared" si="294"/>
        <v>106.69092592592592</v>
      </c>
      <c r="T833" s="89">
        <f t="shared" si="295"/>
        <v>-0.86629603336741967</v>
      </c>
      <c r="U833" s="48"/>
      <c r="V833" s="33"/>
      <c r="W833" s="33"/>
      <c r="X833" s="35">
        <f t="shared" si="298"/>
        <v>8</v>
      </c>
      <c r="Y833" s="61" t="str">
        <f t="shared" si="299"/>
        <v xml:space="preserve"> </v>
      </c>
      <c r="Z833" s="61">
        <f t="shared" si="300"/>
        <v>1.1559984423094249</v>
      </c>
      <c r="AA833" s="68"/>
      <c r="AB833" s="61">
        <f t="shared" si="296"/>
        <v>0.6858119938435544</v>
      </c>
      <c r="AC833" s="61">
        <f t="shared" si="297"/>
        <v>-0.432</v>
      </c>
      <c r="AD833" s="61"/>
      <c r="AE833" s="84"/>
      <c r="AF833" s="61"/>
      <c r="AG833" s="44"/>
    </row>
    <row r="834" spans="1:33" ht="14.1" customHeight="1">
      <c r="A834" s="7">
        <v>185505</v>
      </c>
      <c r="B834" s="8">
        <f t="shared" si="290"/>
        <v>1855.3750000002849</v>
      </c>
      <c r="C834" s="9">
        <v>2.79423E-3</v>
      </c>
      <c r="D834" s="9">
        <v>0</v>
      </c>
      <c r="E834" s="9">
        <v>2.79423E-3</v>
      </c>
      <c r="H834" s="11">
        <f t="shared" si="291"/>
        <v>2.1691973251652068</v>
      </c>
      <c r="L834" s="31">
        <f t="shared" ref="L834:L897" si="301">B834</f>
        <v>1855.3750000002849</v>
      </c>
      <c r="M834" s="30">
        <f t="shared" si="289"/>
        <v>2.1691973251652068</v>
      </c>
      <c r="P834" s="47">
        <f t="shared" si="292"/>
        <v>1979.8995900272073</v>
      </c>
      <c r="Q834" s="47">
        <f t="shared" si="293"/>
        <v>1980.0174626802605</v>
      </c>
      <c r="R834" s="47">
        <f t="shared" ref="R834:R897" si="302">AVERAGEIFS(StkIndex,Year,"&gt;"&amp;P834,Year,"&lt;="&amp;P835)</f>
        <v>111.92</v>
      </c>
      <c r="S834" s="47">
        <f t="shared" si="294"/>
        <v>111.28555555555556</v>
      </c>
      <c r="T834" s="89">
        <f t="shared" si="295"/>
        <v>0.5701049352516474</v>
      </c>
      <c r="U834" s="48"/>
      <c r="V834" s="33"/>
      <c r="W834" s="33"/>
      <c r="X834" s="35">
        <f t="shared" si="298"/>
        <v>9</v>
      </c>
      <c r="Y834" s="61" t="str">
        <f t="shared" si="299"/>
        <v xml:space="preserve"> </v>
      </c>
      <c r="Z834" s="61">
        <f t="shared" si="300"/>
        <v>4.0224194877085395</v>
      </c>
      <c r="AA834" s="68"/>
      <c r="AB834" s="61">
        <f t="shared" si="296"/>
        <v>5.7555303749369818E-2</v>
      </c>
      <c r="AC834" s="61">
        <f t="shared" si="297"/>
        <v>-0.432</v>
      </c>
      <c r="AD834" s="61"/>
      <c r="AE834" s="84"/>
      <c r="AF834" s="61"/>
      <c r="AG834" s="44"/>
    </row>
    <row r="835" spans="1:33" ht="14.1" customHeight="1">
      <c r="A835" s="7">
        <v>185506</v>
      </c>
      <c r="B835" s="8">
        <f t="shared" si="290"/>
        <v>1855.4583333336182</v>
      </c>
      <c r="C835" s="9">
        <v>1.7775869999999999E-2</v>
      </c>
      <c r="D835" s="9">
        <v>1.315789E-2</v>
      </c>
      <c r="E835" s="9">
        <v>4.6179799999999998E-3</v>
      </c>
      <c r="H835" s="11">
        <f t="shared" si="291"/>
        <v>2.1977393849580249</v>
      </c>
      <c r="L835" s="31">
        <f t="shared" si="301"/>
        <v>1855.4583333336182</v>
      </c>
      <c r="M835" s="30">
        <f t="shared" ref="M835:M898" si="303">H835</f>
        <v>2.1977393849580249</v>
      </c>
      <c r="P835" s="47">
        <f t="shared" si="292"/>
        <v>1980.1353353333134</v>
      </c>
      <c r="Q835" s="47">
        <f t="shared" si="293"/>
        <v>1980.2532079863665</v>
      </c>
      <c r="R835" s="47">
        <f t="shared" si="302"/>
        <v>104.19</v>
      </c>
      <c r="S835" s="47">
        <f t="shared" si="294"/>
        <v>115.27666666666667</v>
      </c>
      <c r="T835" s="89">
        <f t="shared" si="295"/>
        <v>-9.6174420958274336</v>
      </c>
      <c r="U835" s="48"/>
      <c r="V835" s="33"/>
      <c r="W835" s="33"/>
      <c r="X835" s="35">
        <f t="shared" si="298"/>
        <v>1</v>
      </c>
      <c r="Y835" s="61" t="str">
        <f t="shared" si="299"/>
        <v xml:space="preserve"> </v>
      </c>
      <c r="Z835" s="61">
        <f t="shared" si="300"/>
        <v>10.658609704408061</v>
      </c>
      <c r="AA835" s="68"/>
      <c r="AB835" s="61">
        <f t="shared" si="296"/>
        <v>-0.59763215262510494</v>
      </c>
      <c r="AC835" s="61">
        <f t="shared" si="297"/>
        <v>-0.432</v>
      </c>
      <c r="AD835" s="61"/>
      <c r="AE835" s="84"/>
      <c r="AF835" s="61"/>
      <c r="AG835" s="44"/>
    </row>
    <row r="836" spans="1:33" ht="14.1" customHeight="1">
      <c r="A836" s="7">
        <v>185507</v>
      </c>
      <c r="B836" s="8">
        <f t="shared" ref="B836:B899" si="304">B835+(1/12)</f>
        <v>1855.5416666669514</v>
      </c>
      <c r="C836" s="9">
        <v>4.4271499999999998E-2</v>
      </c>
      <c r="D836" s="9">
        <v>3.8961040000000002E-2</v>
      </c>
      <c r="E836" s="9">
        <v>5.3104600000000004E-3</v>
      </c>
      <c r="H836" s="11">
        <f t="shared" ref="H836:H899" si="305">H835+(H835*D836)</f>
        <v>2.2833655970449498</v>
      </c>
      <c r="L836" s="31">
        <f t="shared" si="301"/>
        <v>1855.5416666669514</v>
      </c>
      <c r="M836" s="30">
        <f t="shared" si="303"/>
        <v>2.2833655970449498</v>
      </c>
      <c r="P836" s="47">
        <f t="shared" ref="P836:P899" si="306">P835+0.235745306106089</f>
        <v>1980.3710806394195</v>
      </c>
      <c r="Q836" s="47">
        <f t="shared" ref="Q836:Q899" si="307">Q835+0.235745306106089</f>
        <v>1980.4889532924726</v>
      </c>
      <c r="R836" s="47">
        <f t="shared" si="302"/>
        <v>115.71666666666665</v>
      </c>
      <c r="S836" s="47">
        <f t="shared" si="294"/>
        <v>118.69481481481482</v>
      </c>
      <c r="T836" s="89">
        <f t="shared" si="295"/>
        <v>-2.5090802431383508</v>
      </c>
      <c r="U836" s="48"/>
      <c r="V836" s="33"/>
      <c r="W836" s="33"/>
      <c r="X836" s="35">
        <f t="shared" si="298"/>
        <v>2</v>
      </c>
      <c r="Y836" s="61" t="str">
        <f t="shared" si="299"/>
        <v xml:space="preserve"> </v>
      </c>
      <c r="Z836" s="61">
        <f t="shared" si="300"/>
        <v>10.658609704408061</v>
      </c>
      <c r="AA836" s="68"/>
      <c r="AB836" s="61">
        <f t="shared" si="296"/>
        <v>-0.97318088284476012</v>
      </c>
      <c r="AC836" s="61">
        <f t="shared" si="297"/>
        <v>-0.432</v>
      </c>
      <c r="AD836" s="61"/>
      <c r="AE836" s="84"/>
      <c r="AF836" s="61"/>
      <c r="AG836" s="44"/>
    </row>
    <row r="837" spans="1:33" ht="14.1" customHeight="1">
      <c r="A837" s="7">
        <v>185508</v>
      </c>
      <c r="B837" s="8">
        <f t="shared" si="304"/>
        <v>1855.6250000002847</v>
      </c>
      <c r="C837" s="9">
        <v>-9.0358000000000001E-3</v>
      </c>
      <c r="D837" s="9">
        <v>-1.2500000000000001E-2</v>
      </c>
      <c r="E837" s="9">
        <v>3.4642000000000002E-3</v>
      </c>
      <c r="H837" s="11">
        <f t="shared" si="305"/>
        <v>2.2548235270818879</v>
      </c>
      <c r="L837" s="31">
        <f t="shared" si="301"/>
        <v>1855.6250000002847</v>
      </c>
      <c r="M837" s="30">
        <f t="shared" si="303"/>
        <v>2.2548235270818879</v>
      </c>
      <c r="P837" s="47">
        <f t="shared" si="306"/>
        <v>1980.6068259455255</v>
      </c>
      <c r="Q837" s="47">
        <f t="shared" si="307"/>
        <v>1980.7246985985787</v>
      </c>
      <c r="R837" s="47">
        <f t="shared" si="302"/>
        <v>125.10333333333331</v>
      </c>
      <c r="S837" s="47">
        <f t="shared" si="294"/>
        <v>120.26574074074074</v>
      </c>
      <c r="T837" s="89">
        <f t="shared" si="295"/>
        <v>4.0224194877085395</v>
      </c>
      <c r="U837" s="48"/>
      <c r="V837" s="33"/>
      <c r="W837" s="33"/>
      <c r="X837" s="35">
        <f t="shared" si="298"/>
        <v>3</v>
      </c>
      <c r="Y837" s="61" t="str">
        <f t="shared" si="299"/>
        <v xml:space="preserve"> </v>
      </c>
      <c r="Z837" s="61">
        <f t="shared" si="300"/>
        <v>10.658609704408061</v>
      </c>
      <c r="AA837" s="68"/>
      <c r="AB837" s="61">
        <f t="shared" si="296"/>
        <v>-0.89336746228062469</v>
      </c>
      <c r="AC837" s="61">
        <f t="shared" si="297"/>
        <v>-0.432</v>
      </c>
      <c r="AD837" s="61"/>
      <c r="AE837" s="84"/>
      <c r="AF837" s="61"/>
      <c r="AG837" s="44"/>
    </row>
    <row r="838" spans="1:33" ht="14.1" customHeight="1">
      <c r="A838" s="7">
        <v>185509</v>
      </c>
      <c r="B838" s="8">
        <f t="shared" si="304"/>
        <v>1855.7083333336179</v>
      </c>
      <c r="C838" s="9">
        <v>-9.0722800000000003E-3</v>
      </c>
      <c r="D838" s="9">
        <v>-1.2658229999999999E-2</v>
      </c>
      <c r="E838" s="9">
        <v>3.5859500000000001E-3</v>
      </c>
      <c r="H838" s="11">
        <f t="shared" si="305"/>
        <v>2.2262814522666741</v>
      </c>
      <c r="L838" s="31">
        <f t="shared" si="301"/>
        <v>1855.7083333336179</v>
      </c>
      <c r="M838" s="30">
        <f t="shared" si="303"/>
        <v>2.2262814522666741</v>
      </c>
      <c r="P838" s="47">
        <f t="shared" si="306"/>
        <v>1980.8425712516316</v>
      </c>
      <c r="Q838" s="47">
        <f t="shared" si="307"/>
        <v>1980.9604439046848</v>
      </c>
      <c r="R838" s="47">
        <f t="shared" si="302"/>
        <v>135.27666666666667</v>
      </c>
      <c r="S838" s="47">
        <f t="shared" si="294"/>
        <v>122.24685185185184</v>
      </c>
      <c r="T838" s="89">
        <f t="shared" si="295"/>
        <v>10.658609704408061</v>
      </c>
      <c r="U838" s="48"/>
      <c r="V838" s="33"/>
      <c r="W838" s="33"/>
      <c r="X838" s="35">
        <f t="shared" si="298"/>
        <v>4</v>
      </c>
      <c r="Y838" s="61">
        <f t="shared" si="299"/>
        <v>10.658609704408061</v>
      </c>
      <c r="Z838" s="61">
        <f t="shared" si="300"/>
        <v>10.658609704408061</v>
      </c>
      <c r="AA838" s="68"/>
      <c r="AB838" s="61">
        <f t="shared" si="296"/>
        <v>-0.39553747744201512</v>
      </c>
      <c r="AC838" s="61">
        <f t="shared" si="297"/>
        <v>-0.432</v>
      </c>
      <c r="AD838" s="61"/>
      <c r="AE838" s="84"/>
      <c r="AF838" s="61"/>
      <c r="AG838" s="44"/>
    </row>
    <row r="839" spans="1:33" ht="14.1" customHeight="1">
      <c r="A839" s="7">
        <v>185510</v>
      </c>
      <c r="B839" s="8">
        <f t="shared" si="304"/>
        <v>1855.7916666669512</v>
      </c>
      <c r="C839" s="9">
        <v>-3.3721010000000003E-2</v>
      </c>
      <c r="D839" s="9">
        <v>-3.8461540000000002E-2</v>
      </c>
      <c r="E839" s="9">
        <v>4.7405299999999997E-3</v>
      </c>
      <c r="H839" s="11">
        <f t="shared" si="305"/>
        <v>2.1406552391390612</v>
      </c>
      <c r="L839" s="31">
        <f t="shared" si="301"/>
        <v>1855.7916666669512</v>
      </c>
      <c r="M839" s="30">
        <f t="shared" si="303"/>
        <v>2.1406552391390612</v>
      </c>
      <c r="P839" s="47">
        <f t="shared" si="306"/>
        <v>1981.0783165577377</v>
      </c>
      <c r="Q839" s="47">
        <f t="shared" si="307"/>
        <v>1981.1961892107909</v>
      </c>
      <c r="R839" s="47">
        <f t="shared" si="302"/>
        <v>133.35999999999999</v>
      </c>
      <c r="S839" s="47">
        <f t="shared" ref="S839:S902" si="308">AVERAGE(R835:R843)</f>
        <v>122.6064814814815</v>
      </c>
      <c r="T839" s="89">
        <f t="shared" ref="T839:T902" si="309">100*((R839/S839)-1)</f>
        <v>8.7707585998564994</v>
      </c>
      <c r="U839" s="48"/>
      <c r="V839" s="33"/>
      <c r="W839" s="33"/>
      <c r="X839" s="35">
        <f t="shared" si="298"/>
        <v>5</v>
      </c>
      <c r="Y839" s="61" t="str">
        <f t="shared" si="299"/>
        <v xml:space="preserve"> </v>
      </c>
      <c r="Z839" s="61">
        <f t="shared" si="300"/>
        <v>10.658609704408061</v>
      </c>
      <c r="AA839" s="68"/>
      <c r="AB839" s="61">
        <f t="shared" si="296"/>
        <v>0.28736888900111257</v>
      </c>
      <c r="AC839" s="61">
        <f t="shared" si="297"/>
        <v>-0.432</v>
      </c>
      <c r="AD839" s="61"/>
      <c r="AE839" s="84"/>
      <c r="AF839" s="61"/>
      <c r="AG839" s="44"/>
    </row>
    <row r="840" spans="1:33" ht="14.1" customHeight="1">
      <c r="A840" s="7">
        <v>185511</v>
      </c>
      <c r="B840" s="8">
        <f t="shared" si="304"/>
        <v>1855.8750000002844</v>
      </c>
      <c r="C840" s="9">
        <v>-0.1164462</v>
      </c>
      <c r="D840" s="9">
        <v>-0.12</v>
      </c>
      <c r="E840" s="9">
        <v>3.5538000000000002E-3</v>
      </c>
      <c r="H840" s="11">
        <f t="shared" si="305"/>
        <v>1.8837766104423739</v>
      </c>
      <c r="L840" s="31">
        <f t="shared" si="301"/>
        <v>1855.8750000002844</v>
      </c>
      <c r="M840" s="30">
        <f t="shared" si="303"/>
        <v>1.8837766104423739</v>
      </c>
      <c r="P840" s="47">
        <f t="shared" si="306"/>
        <v>1981.3140618638438</v>
      </c>
      <c r="Q840" s="47">
        <f t="shared" si="307"/>
        <v>1981.4319345168969</v>
      </c>
      <c r="R840" s="47">
        <f t="shared" si="302"/>
        <v>131.57333333333335</v>
      </c>
      <c r="S840" s="47">
        <f t="shared" si="308"/>
        <v>123.54574074074074</v>
      </c>
      <c r="T840" s="89">
        <f t="shared" si="309"/>
        <v>6.497668429896275</v>
      </c>
      <c r="U840" s="48"/>
      <c r="V840" s="33"/>
      <c r="W840" s="33"/>
      <c r="X840" s="35">
        <f t="shared" si="298"/>
        <v>6</v>
      </c>
      <c r="Y840" s="61" t="str">
        <f t="shared" si="299"/>
        <v xml:space="preserve"> </v>
      </c>
      <c r="Z840" s="61">
        <f t="shared" si="300"/>
        <v>10.658609704408061</v>
      </c>
      <c r="AA840" s="68"/>
      <c r="AB840" s="61">
        <f t="shared" si="296"/>
        <v>0.83581215853117408</v>
      </c>
      <c r="AC840" s="61">
        <f t="shared" si="297"/>
        <v>-0.432</v>
      </c>
      <c r="AD840" s="61"/>
      <c r="AE840" s="84"/>
      <c r="AF840" s="61"/>
      <c r="AG840" s="44"/>
    </row>
    <row r="841" spans="1:33" ht="14.1" customHeight="1">
      <c r="A841" s="7">
        <v>185512</v>
      </c>
      <c r="B841" s="8">
        <f t="shared" si="304"/>
        <v>1855.9583333336177</v>
      </c>
      <c r="C841" s="9">
        <v>3.5583129999999998E-2</v>
      </c>
      <c r="D841" s="9">
        <v>3.0303030000000002E-2</v>
      </c>
      <c r="E841" s="9">
        <v>5.2801000000000002E-3</v>
      </c>
      <c r="H841" s="11">
        <f t="shared" si="305"/>
        <v>1.9408607495819075</v>
      </c>
      <c r="L841" s="31">
        <f t="shared" si="301"/>
        <v>1855.9583333336177</v>
      </c>
      <c r="M841" s="30">
        <f t="shared" si="303"/>
        <v>1.9408607495819075</v>
      </c>
      <c r="P841" s="47">
        <f t="shared" si="306"/>
        <v>1981.5498071699499</v>
      </c>
      <c r="Q841" s="47">
        <f t="shared" si="307"/>
        <v>1981.667679823003</v>
      </c>
      <c r="R841" s="47">
        <f t="shared" si="302"/>
        <v>119.48500000000001</v>
      </c>
      <c r="S841" s="47">
        <f t="shared" si="308"/>
        <v>123.54092592592593</v>
      </c>
      <c r="T841" s="89">
        <f t="shared" si="309"/>
        <v>-3.2830625928429669</v>
      </c>
      <c r="U841" s="48"/>
      <c r="V841" s="33"/>
      <c r="W841" s="33"/>
      <c r="X841" s="35">
        <f t="shared" si="298"/>
        <v>7</v>
      </c>
      <c r="Y841" s="61" t="str">
        <f t="shared" si="299"/>
        <v xml:space="preserve"> </v>
      </c>
      <c r="Z841" s="61">
        <f t="shared" si="300"/>
        <v>10.658609704408061</v>
      </c>
      <c r="AA841" s="68"/>
      <c r="AB841" s="61">
        <f t="shared" si="296"/>
        <v>0.99316963006707371</v>
      </c>
      <c r="AC841" s="61">
        <f t="shared" si="297"/>
        <v>-0.432</v>
      </c>
      <c r="AD841" s="61"/>
      <c r="AE841" s="84"/>
      <c r="AF841" s="61"/>
      <c r="AG841" s="44"/>
    </row>
    <row r="842" spans="1:33" ht="14.1" customHeight="1">
      <c r="A842" s="7">
        <v>185601</v>
      </c>
      <c r="B842" s="8">
        <f t="shared" si="304"/>
        <v>1856.041666666951</v>
      </c>
      <c r="C842" s="9">
        <v>5.6266399999999996E-3</v>
      </c>
      <c r="D842" s="9">
        <v>0</v>
      </c>
      <c r="E842" s="9">
        <v>5.6266399999999996E-3</v>
      </c>
      <c r="H842" s="11">
        <f t="shared" si="305"/>
        <v>1.9408607495819075</v>
      </c>
      <c r="L842" s="31">
        <f t="shared" si="301"/>
        <v>1856.041666666951</v>
      </c>
      <c r="M842" s="30">
        <f t="shared" si="303"/>
        <v>1.9408607495819075</v>
      </c>
      <c r="P842" s="47">
        <f t="shared" si="306"/>
        <v>1981.785552476056</v>
      </c>
      <c r="Q842" s="47">
        <f t="shared" si="307"/>
        <v>1981.9034251291091</v>
      </c>
      <c r="R842" s="47">
        <f t="shared" si="302"/>
        <v>123.59666666666668</v>
      </c>
      <c r="S842" s="47">
        <f t="shared" si="308"/>
        <v>124.93277777777777</v>
      </c>
      <c r="T842" s="89">
        <f t="shared" si="309"/>
        <v>-1.0694640228745111</v>
      </c>
      <c r="U842" s="48"/>
      <c r="V842" s="33"/>
      <c r="W842" s="33"/>
      <c r="X842" s="35">
        <f t="shared" si="298"/>
        <v>8</v>
      </c>
      <c r="Y842" s="61" t="str">
        <f t="shared" si="299"/>
        <v xml:space="preserve"> </v>
      </c>
      <c r="Z842" s="61">
        <f t="shared" si="300"/>
        <v>8.7707585998564994</v>
      </c>
      <c r="AA842" s="68"/>
      <c r="AB842" s="61">
        <f t="shared" ref="AB842:AB905" si="310" xml:space="preserve"> SIN((2*PI()*(Q842-2000+AC842)/2.1217077549548) + 0.707378034)</f>
        <v>0.68581199384367875</v>
      </c>
      <c r="AC842" s="61">
        <f t="shared" ref="AC842:AC905" si="311">AC841</f>
        <v>-0.432</v>
      </c>
      <c r="AD842" s="61"/>
      <c r="AE842" s="84"/>
      <c r="AF842" s="61"/>
      <c r="AG842" s="44"/>
    </row>
    <row r="843" spans="1:33" ht="14.1" customHeight="1">
      <c r="A843" s="7">
        <v>185602</v>
      </c>
      <c r="B843" s="8">
        <f t="shared" si="304"/>
        <v>1856.1250000002842</v>
      </c>
      <c r="C843" s="9">
        <v>3.9429799999999996E-3</v>
      </c>
      <c r="D843" s="9">
        <v>0</v>
      </c>
      <c r="E843" s="9">
        <v>3.9429799999999996E-3</v>
      </c>
      <c r="H843" s="11">
        <f t="shared" si="305"/>
        <v>1.9408607495819075</v>
      </c>
      <c r="L843" s="31">
        <f t="shared" si="301"/>
        <v>1856.1250000002842</v>
      </c>
      <c r="M843" s="30">
        <f t="shared" si="303"/>
        <v>1.9408607495819075</v>
      </c>
      <c r="P843" s="47">
        <f t="shared" si="306"/>
        <v>1982.021297782162</v>
      </c>
      <c r="Q843" s="47">
        <f t="shared" si="307"/>
        <v>1982.1391704352152</v>
      </c>
      <c r="R843" s="47">
        <f t="shared" si="302"/>
        <v>115.15666666666665</v>
      </c>
      <c r="S843" s="47">
        <f t="shared" si="308"/>
        <v>126.19981481481483</v>
      </c>
      <c r="T843" s="89">
        <f t="shared" si="309"/>
        <v>-8.7505264285473459</v>
      </c>
      <c r="U843" s="48"/>
      <c r="V843" s="33"/>
      <c r="W843" s="33"/>
      <c r="X843" s="35">
        <f t="shared" si="298"/>
        <v>9</v>
      </c>
      <c r="Y843" s="61" t="str">
        <f t="shared" si="299"/>
        <v xml:space="preserve"> </v>
      </c>
      <c r="Z843" s="61">
        <f t="shared" si="300"/>
        <v>6.497668429896275</v>
      </c>
      <c r="AA843" s="68"/>
      <c r="AB843" s="61">
        <f t="shared" si="310"/>
        <v>5.7555303749533222E-2</v>
      </c>
      <c r="AC843" s="61">
        <f t="shared" si="311"/>
        <v>-0.432</v>
      </c>
      <c r="AD843" s="61"/>
      <c r="AE843" s="84"/>
      <c r="AF843" s="61"/>
      <c r="AG843" s="44"/>
    </row>
    <row r="844" spans="1:33" ht="14.1" customHeight="1">
      <c r="A844" s="7">
        <v>185603</v>
      </c>
      <c r="B844" s="8">
        <f t="shared" si="304"/>
        <v>1856.2083333336175</v>
      </c>
      <c r="C844" s="9">
        <v>6.2667840000000002E-2</v>
      </c>
      <c r="D844" s="9">
        <v>5.8823529999999999E-2</v>
      </c>
      <c r="E844" s="9">
        <v>3.8443100000000001E-3</v>
      </c>
      <c r="H844" s="11">
        <f t="shared" si="305"/>
        <v>2.0550290301107612</v>
      </c>
      <c r="L844" s="31">
        <f t="shared" si="301"/>
        <v>1856.2083333336175</v>
      </c>
      <c r="M844" s="30">
        <f t="shared" si="303"/>
        <v>2.0550290301107612</v>
      </c>
      <c r="P844" s="47">
        <f t="shared" si="306"/>
        <v>1982.2570430882681</v>
      </c>
      <c r="Q844" s="47">
        <f t="shared" si="307"/>
        <v>1982.3749157413213</v>
      </c>
      <c r="R844" s="47">
        <f t="shared" si="302"/>
        <v>112.64333333333333</v>
      </c>
      <c r="S844" s="47">
        <f t="shared" si="308"/>
        <v>129.15166666666667</v>
      </c>
      <c r="T844" s="89">
        <f t="shared" si="309"/>
        <v>-12.782129537623732</v>
      </c>
      <c r="U844" s="48"/>
      <c r="V844" s="33"/>
      <c r="W844" s="33"/>
      <c r="X844" s="35">
        <f t="shared" si="298"/>
        <v>1</v>
      </c>
      <c r="Y844" s="61" t="str">
        <f t="shared" si="299"/>
        <v xml:space="preserve"> </v>
      </c>
      <c r="Z844" s="61">
        <f t="shared" si="300"/>
        <v>3.1572092780954408</v>
      </c>
      <c r="AA844" s="68"/>
      <c r="AB844" s="61">
        <f t="shared" si="310"/>
        <v>-0.59763215262496228</v>
      </c>
      <c r="AC844" s="61">
        <f t="shared" si="311"/>
        <v>-0.432</v>
      </c>
      <c r="AD844" s="61"/>
      <c r="AE844" s="84"/>
      <c r="AF844" s="61"/>
      <c r="AG844" s="44"/>
    </row>
    <row r="845" spans="1:33" ht="14.1" customHeight="1">
      <c r="A845" s="7">
        <v>185604</v>
      </c>
      <c r="B845" s="8">
        <f t="shared" si="304"/>
        <v>1856.2916666669507</v>
      </c>
      <c r="C845" s="9">
        <v>1.8218939999999999E-2</v>
      </c>
      <c r="D845" s="9">
        <v>1.3888889999999999E-2</v>
      </c>
      <c r="E845" s="9">
        <v>4.3300500000000002E-3</v>
      </c>
      <c r="H845" s="11">
        <f t="shared" si="305"/>
        <v>2.0835711022567764</v>
      </c>
      <c r="L845" s="31">
        <f t="shared" si="301"/>
        <v>1856.2916666669507</v>
      </c>
      <c r="M845" s="30">
        <f t="shared" si="303"/>
        <v>2.0835711022567764</v>
      </c>
      <c r="P845" s="47">
        <f t="shared" si="306"/>
        <v>1982.4927883943742</v>
      </c>
      <c r="Q845" s="47">
        <f t="shared" si="307"/>
        <v>1982.6106610474274</v>
      </c>
      <c r="R845" s="47">
        <f t="shared" si="302"/>
        <v>115.67333333333335</v>
      </c>
      <c r="S845" s="47">
        <f t="shared" si="308"/>
        <v>132.85092592592594</v>
      </c>
      <c r="T845" s="89">
        <f t="shared" si="309"/>
        <v>-12.929975815276096</v>
      </c>
      <c r="U845" s="48"/>
      <c r="V845" s="33"/>
      <c r="W845" s="33"/>
      <c r="X845" s="35">
        <f t="shared" si="298"/>
        <v>2</v>
      </c>
      <c r="Y845" s="61" t="str">
        <f t="shared" si="299"/>
        <v xml:space="preserve"> </v>
      </c>
      <c r="Z845" s="61">
        <f t="shared" si="300"/>
        <v>8.9457191443839577</v>
      </c>
      <c r="AA845" s="68"/>
      <c r="AB845" s="61">
        <f t="shared" si="310"/>
        <v>-0.97318088284472082</v>
      </c>
      <c r="AC845" s="61">
        <f t="shared" si="311"/>
        <v>-0.432</v>
      </c>
      <c r="AD845" s="61"/>
      <c r="AE845" s="84"/>
      <c r="AF845" s="61"/>
      <c r="AG845" s="44"/>
    </row>
    <row r="846" spans="1:33" ht="14.1" customHeight="1">
      <c r="A846" s="7">
        <v>185605</v>
      </c>
      <c r="B846" s="8">
        <f t="shared" si="304"/>
        <v>1856.375000000284</v>
      </c>
      <c r="C846" s="9">
        <v>-1.0507010000000001E-2</v>
      </c>
      <c r="D846" s="9">
        <v>-1.369863E-2</v>
      </c>
      <c r="E846" s="9">
        <v>3.19162E-3</v>
      </c>
      <c r="H846" s="11">
        <f t="shared" si="305"/>
        <v>2.0550290326482687</v>
      </c>
      <c r="L846" s="31">
        <f t="shared" si="301"/>
        <v>1856.375000000284</v>
      </c>
      <c r="M846" s="30">
        <f t="shared" si="303"/>
        <v>2.0550290326482687</v>
      </c>
      <c r="P846" s="47">
        <f t="shared" si="306"/>
        <v>1982.7285337004803</v>
      </c>
      <c r="Q846" s="47">
        <f t="shared" si="307"/>
        <v>1982.8464063535334</v>
      </c>
      <c r="R846" s="47">
        <f t="shared" si="302"/>
        <v>137.63</v>
      </c>
      <c r="S846" s="47">
        <f t="shared" si="308"/>
        <v>137.94592592592593</v>
      </c>
      <c r="T846" s="89">
        <f t="shared" si="309"/>
        <v>-0.22902157044897287</v>
      </c>
      <c r="U846" s="48"/>
      <c r="V846" s="33"/>
      <c r="W846" s="33"/>
      <c r="X846" s="35">
        <f t="shared" si="298"/>
        <v>3</v>
      </c>
      <c r="Y846" s="61" t="str">
        <f t="shared" si="299"/>
        <v xml:space="preserve"> </v>
      </c>
      <c r="Z846" s="61">
        <f t="shared" si="300"/>
        <v>9.0684562969061346</v>
      </c>
      <c r="AA846" s="68"/>
      <c r="AB846" s="61">
        <f t="shared" si="310"/>
        <v>-0.89336746228070463</v>
      </c>
      <c r="AC846" s="61">
        <f t="shared" si="311"/>
        <v>-0.432</v>
      </c>
      <c r="AD846" s="61"/>
      <c r="AE846" s="84"/>
      <c r="AF846" s="61"/>
      <c r="AG846" s="44"/>
    </row>
    <row r="847" spans="1:33" ht="14.1" customHeight="1">
      <c r="A847" s="7">
        <v>185606</v>
      </c>
      <c r="B847" s="8">
        <f t="shared" si="304"/>
        <v>1856.4583333336172</v>
      </c>
      <c r="C847" s="9">
        <v>-2.3121800000000001E-2</v>
      </c>
      <c r="D847" s="9">
        <v>-2.7777779999999998E-2</v>
      </c>
      <c r="E847" s="9">
        <v>4.6559799999999997E-3</v>
      </c>
      <c r="H847" s="11">
        <f t="shared" si="305"/>
        <v>1.9979448882857522</v>
      </c>
      <c r="L847" s="31">
        <f t="shared" si="301"/>
        <v>1856.4583333336172</v>
      </c>
      <c r="M847" s="30">
        <f t="shared" si="303"/>
        <v>1.9979448882857522</v>
      </c>
      <c r="P847" s="47">
        <f t="shared" si="306"/>
        <v>1982.9642790065864</v>
      </c>
      <c r="Q847" s="47">
        <f t="shared" si="307"/>
        <v>1983.0821516596395</v>
      </c>
      <c r="R847" s="47">
        <f t="shared" si="302"/>
        <v>146.68</v>
      </c>
      <c r="S847" s="47">
        <f t="shared" si="308"/>
        <v>142.19074074074072</v>
      </c>
      <c r="T847" s="89">
        <f t="shared" si="309"/>
        <v>3.1572092780954408</v>
      </c>
      <c r="U847" s="48"/>
      <c r="V847" s="33"/>
      <c r="W847" s="33"/>
      <c r="X847" s="35">
        <f t="shared" si="298"/>
        <v>4</v>
      </c>
      <c r="Y847" s="61" t="str">
        <f t="shared" si="299"/>
        <v xml:space="preserve"> </v>
      </c>
      <c r="Z847" s="61">
        <f t="shared" si="300"/>
        <v>9.0684562969061346</v>
      </c>
      <c r="AA847" s="68"/>
      <c r="AB847" s="61">
        <f t="shared" si="310"/>
        <v>-0.39553747744217199</v>
      </c>
      <c r="AC847" s="61">
        <f t="shared" si="311"/>
        <v>-0.432</v>
      </c>
      <c r="AD847" s="61"/>
      <c r="AE847" s="84"/>
      <c r="AF847" s="61"/>
      <c r="AG847" s="44"/>
    </row>
    <row r="848" spans="1:33" ht="14.1" customHeight="1">
      <c r="A848" s="7">
        <v>185607</v>
      </c>
      <c r="B848" s="8">
        <f t="shared" si="304"/>
        <v>1856.5416666669505</v>
      </c>
      <c r="C848" s="9">
        <v>1.9487230000000001E-2</v>
      </c>
      <c r="D848" s="9">
        <v>1.428571E-2</v>
      </c>
      <c r="E848" s="9">
        <v>5.2015100000000003E-3</v>
      </c>
      <c r="H848" s="11">
        <f t="shared" si="305"/>
        <v>2.0264869495557849</v>
      </c>
      <c r="L848" s="31">
        <f t="shared" si="301"/>
        <v>1856.5416666669505</v>
      </c>
      <c r="M848" s="30">
        <f t="shared" si="303"/>
        <v>2.0264869495557849</v>
      </c>
      <c r="P848" s="47">
        <f t="shared" si="306"/>
        <v>1983.2000243126924</v>
      </c>
      <c r="Q848" s="47">
        <f t="shared" si="307"/>
        <v>1983.3178969657456</v>
      </c>
      <c r="R848" s="47">
        <f t="shared" si="302"/>
        <v>159.92666666666665</v>
      </c>
      <c r="S848" s="47">
        <f t="shared" si="308"/>
        <v>146.7948148148148</v>
      </c>
      <c r="T848" s="89">
        <f t="shared" si="309"/>
        <v>8.9457191443839577</v>
      </c>
      <c r="U848" s="48"/>
      <c r="V848" s="33"/>
      <c r="W848" s="33"/>
      <c r="X848" s="35">
        <f t="shared" si="298"/>
        <v>5</v>
      </c>
      <c r="Y848" s="61" t="str">
        <f t="shared" si="299"/>
        <v xml:space="preserve"> </v>
      </c>
      <c r="Z848" s="61">
        <f t="shared" si="300"/>
        <v>9.0684562969061346</v>
      </c>
      <c r="AA848" s="68"/>
      <c r="AB848" s="61">
        <f t="shared" si="310"/>
        <v>0.28736888900094903</v>
      </c>
      <c r="AC848" s="61">
        <f t="shared" si="311"/>
        <v>-0.432</v>
      </c>
      <c r="AD848" s="61"/>
      <c r="AE848" s="84"/>
      <c r="AF848" s="61"/>
      <c r="AG848" s="44"/>
    </row>
    <row r="849" spans="1:33" ht="14.1" customHeight="1">
      <c r="A849" s="7">
        <v>185608</v>
      </c>
      <c r="B849" s="8">
        <f t="shared" si="304"/>
        <v>1856.6250000002838</v>
      </c>
      <c r="C849" s="9">
        <v>3.2687200000000001E-3</v>
      </c>
      <c r="D849" s="9">
        <v>0</v>
      </c>
      <c r="E849" s="9">
        <v>3.2687200000000001E-3</v>
      </c>
      <c r="H849" s="11">
        <f t="shared" si="305"/>
        <v>2.0264869495557849</v>
      </c>
      <c r="L849" s="31">
        <f t="shared" si="301"/>
        <v>1856.6250000002838</v>
      </c>
      <c r="M849" s="30">
        <f t="shared" si="303"/>
        <v>2.0264869495557849</v>
      </c>
      <c r="P849" s="47">
        <f t="shared" si="306"/>
        <v>1983.4357696187985</v>
      </c>
      <c r="Q849" s="47">
        <f t="shared" si="307"/>
        <v>1983.5536422718517</v>
      </c>
      <c r="R849" s="47">
        <f t="shared" si="302"/>
        <v>164.86666666666667</v>
      </c>
      <c r="S849" s="47">
        <f t="shared" si="308"/>
        <v>151.1588888888889</v>
      </c>
      <c r="T849" s="89">
        <f t="shared" si="309"/>
        <v>9.0684562969061346</v>
      </c>
      <c r="U849" s="48"/>
      <c r="V849" s="33"/>
      <c r="W849" s="33"/>
      <c r="X849" s="35">
        <f t="shared" si="298"/>
        <v>6</v>
      </c>
      <c r="Y849" s="61">
        <f t="shared" si="299"/>
        <v>9.0684562969061346</v>
      </c>
      <c r="Z849" s="61">
        <f t="shared" si="300"/>
        <v>9.0684562969061346</v>
      </c>
      <c r="AA849" s="68"/>
      <c r="AB849" s="61">
        <f t="shared" si="310"/>
        <v>0.83581215853107649</v>
      </c>
      <c r="AC849" s="61">
        <f t="shared" si="311"/>
        <v>-0.432</v>
      </c>
      <c r="AD849" s="61"/>
      <c r="AE849" s="84"/>
      <c r="AF849" s="61"/>
      <c r="AG849" s="44"/>
    </row>
    <row r="850" spans="1:33" ht="14.1" customHeight="1">
      <c r="A850" s="7">
        <v>185609</v>
      </c>
      <c r="B850" s="8">
        <f t="shared" si="304"/>
        <v>1856.708333333617</v>
      </c>
      <c r="C850" s="9">
        <v>-3.8132840000000001E-2</v>
      </c>
      <c r="D850" s="9">
        <v>-4.2253520000000003E-2</v>
      </c>
      <c r="E850" s="9">
        <v>4.1206799999999998E-3</v>
      </c>
      <c r="H850" s="11">
        <f t="shared" si="305"/>
        <v>1.9408607427029905</v>
      </c>
      <c r="L850" s="31">
        <f t="shared" si="301"/>
        <v>1856.708333333617</v>
      </c>
      <c r="M850" s="30">
        <f t="shared" si="303"/>
        <v>1.9408607427029905</v>
      </c>
      <c r="P850" s="47">
        <f t="shared" si="306"/>
        <v>1983.6715149249046</v>
      </c>
      <c r="Q850" s="47">
        <f t="shared" si="307"/>
        <v>1983.7893875779578</v>
      </c>
      <c r="R850" s="47">
        <f t="shared" si="302"/>
        <v>165.34</v>
      </c>
      <c r="S850" s="47">
        <f t="shared" si="308"/>
        <v>156.78296296296296</v>
      </c>
      <c r="T850" s="89">
        <f t="shared" si="309"/>
        <v>5.4578870531095225</v>
      </c>
      <c r="U850" s="48"/>
      <c r="V850" s="33"/>
      <c r="W850" s="33"/>
      <c r="X850" s="35">
        <f t="shared" si="298"/>
        <v>7</v>
      </c>
      <c r="Y850" s="61" t="str">
        <f t="shared" si="299"/>
        <v xml:space="preserve"> </v>
      </c>
      <c r="Z850" s="61">
        <f t="shared" si="300"/>
        <v>9.0684562969061346</v>
      </c>
      <c r="AA850" s="68"/>
      <c r="AB850" s="61">
        <f t="shared" si="310"/>
        <v>0.99316963006709369</v>
      </c>
      <c r="AC850" s="61">
        <f t="shared" si="311"/>
        <v>-0.432</v>
      </c>
      <c r="AD850" s="61"/>
      <c r="AE850" s="84"/>
      <c r="AF850" s="61"/>
      <c r="AG850" s="44"/>
    </row>
    <row r="851" spans="1:33" ht="14.1" customHeight="1">
      <c r="A851" s="7">
        <v>185610</v>
      </c>
      <c r="B851" s="8">
        <f t="shared" si="304"/>
        <v>1856.7916666669503</v>
      </c>
      <c r="C851" s="9">
        <v>4.8269899999999998E-3</v>
      </c>
      <c r="D851" s="9">
        <v>0</v>
      </c>
      <c r="E851" s="9">
        <v>4.8269899999999998E-3</v>
      </c>
      <c r="H851" s="11">
        <f t="shared" si="305"/>
        <v>1.9408607427029905</v>
      </c>
      <c r="L851" s="31">
        <f t="shared" si="301"/>
        <v>1856.7916666669503</v>
      </c>
      <c r="M851" s="30">
        <f t="shared" si="303"/>
        <v>1.9408607427029905</v>
      </c>
      <c r="P851" s="47">
        <f t="shared" si="306"/>
        <v>1983.9072602310107</v>
      </c>
      <c r="Q851" s="47">
        <f t="shared" si="307"/>
        <v>1984.0251328840639</v>
      </c>
      <c r="R851" s="47">
        <f t="shared" si="302"/>
        <v>161.80000000000001</v>
      </c>
      <c r="S851" s="47">
        <f t="shared" si="308"/>
        <v>160.39629629629633</v>
      </c>
      <c r="T851" s="89">
        <f t="shared" si="309"/>
        <v>0.87514720483985453</v>
      </c>
      <c r="U851" s="48"/>
      <c r="V851" s="33"/>
      <c r="W851" s="33"/>
      <c r="X851" s="35">
        <f t="shared" si="298"/>
        <v>8</v>
      </c>
      <c r="Y851" s="61" t="str">
        <f t="shared" si="299"/>
        <v xml:space="preserve"> </v>
      </c>
      <c r="Z851" s="61">
        <f t="shared" si="300"/>
        <v>9.0684562969061346</v>
      </c>
      <c r="AA851" s="68"/>
      <c r="AB851" s="61">
        <f t="shared" si="310"/>
        <v>0.6858119938438082</v>
      </c>
      <c r="AC851" s="61">
        <f t="shared" si="311"/>
        <v>-0.432</v>
      </c>
      <c r="AD851" s="61"/>
      <c r="AE851" s="84"/>
      <c r="AF851" s="61"/>
      <c r="AG851" s="44"/>
    </row>
    <row r="852" spans="1:33" ht="14.1" customHeight="1">
      <c r="A852" s="7">
        <v>185611</v>
      </c>
      <c r="B852" s="8">
        <f t="shared" si="304"/>
        <v>1856.8750000002835</v>
      </c>
      <c r="C852" s="9">
        <v>3.1747400000000001E-3</v>
      </c>
      <c r="D852" s="9">
        <v>0</v>
      </c>
      <c r="E852" s="9">
        <v>3.1747400000000001E-3</v>
      </c>
      <c r="H852" s="11">
        <f t="shared" si="305"/>
        <v>1.9408607427029905</v>
      </c>
      <c r="L852" s="31">
        <f t="shared" si="301"/>
        <v>1856.8750000002835</v>
      </c>
      <c r="M852" s="30">
        <f t="shared" si="303"/>
        <v>1.9408607427029905</v>
      </c>
      <c r="P852" s="47">
        <f t="shared" si="306"/>
        <v>1984.1430055371168</v>
      </c>
      <c r="Q852" s="47">
        <f t="shared" si="307"/>
        <v>1984.2608781901699</v>
      </c>
      <c r="R852" s="47">
        <f t="shared" si="302"/>
        <v>156.59333333333333</v>
      </c>
      <c r="S852" s="47">
        <f t="shared" si="308"/>
        <v>164.16037037037037</v>
      </c>
      <c r="T852" s="89">
        <f t="shared" si="309"/>
        <v>-4.6095394521617266</v>
      </c>
      <c r="U852" s="48"/>
      <c r="V852" s="33"/>
      <c r="W852" s="33"/>
      <c r="X852" s="35">
        <f t="shared" si="298"/>
        <v>9</v>
      </c>
      <c r="Y852" s="61" t="str">
        <f t="shared" si="299"/>
        <v xml:space="preserve"> </v>
      </c>
      <c r="Z852" s="61">
        <f t="shared" si="300"/>
        <v>9.0684562969061346</v>
      </c>
      <c r="AA852" s="68"/>
      <c r="AB852" s="61">
        <f t="shared" si="310"/>
        <v>5.7555303749710809E-2</v>
      </c>
      <c r="AC852" s="61">
        <f t="shared" si="311"/>
        <v>-0.432</v>
      </c>
      <c r="AD852" s="61"/>
      <c r="AE852" s="84"/>
      <c r="AF852" s="61"/>
      <c r="AG852" s="44"/>
    </row>
    <row r="853" spans="1:33" ht="14.1" customHeight="1">
      <c r="A853" s="7">
        <v>185612</v>
      </c>
      <c r="B853" s="8">
        <f t="shared" si="304"/>
        <v>1856.9583333336168</v>
      </c>
      <c r="C853" s="9">
        <v>4.9549169999999997E-2</v>
      </c>
      <c r="D853" s="9">
        <v>4.4117650000000001E-2</v>
      </c>
      <c r="E853" s="9">
        <v>5.4315199999999996E-3</v>
      </c>
      <c r="H853" s="11">
        <f t="shared" si="305"/>
        <v>2.0264869576483009</v>
      </c>
      <c r="L853" s="31">
        <f t="shared" si="301"/>
        <v>1856.9583333336168</v>
      </c>
      <c r="M853" s="30">
        <f t="shared" si="303"/>
        <v>2.0264869576483009</v>
      </c>
      <c r="P853" s="47">
        <f t="shared" si="306"/>
        <v>1984.3787508432229</v>
      </c>
      <c r="Q853" s="47">
        <f t="shared" si="307"/>
        <v>1984.496623496276</v>
      </c>
      <c r="R853" s="47">
        <f t="shared" si="302"/>
        <v>151.92000000000002</v>
      </c>
      <c r="S853" s="47">
        <f t="shared" si="308"/>
        <v>167.58777777777777</v>
      </c>
      <c r="T853" s="89">
        <f t="shared" si="309"/>
        <v>-9.3489978717620552</v>
      </c>
      <c r="U853" s="48"/>
      <c r="V853" s="33"/>
      <c r="W853" s="33"/>
      <c r="X853" s="35">
        <f t="shared" si="298"/>
        <v>1</v>
      </c>
      <c r="Y853" s="61" t="str">
        <f t="shared" si="299"/>
        <v xml:space="preserve"> </v>
      </c>
      <c r="Z853" s="61">
        <f t="shared" si="300"/>
        <v>5.4578870531095225</v>
      </c>
      <c r="AA853" s="68"/>
      <c r="AB853" s="61">
        <f t="shared" si="310"/>
        <v>-0.59763215262481961</v>
      </c>
      <c r="AC853" s="61">
        <f t="shared" si="311"/>
        <v>-0.432</v>
      </c>
      <c r="AD853" s="61"/>
      <c r="AE853" s="84"/>
      <c r="AF853" s="61"/>
      <c r="AG853" s="44"/>
    </row>
    <row r="854" spans="1:33" ht="14.1" customHeight="1">
      <c r="A854" s="7">
        <v>185701</v>
      </c>
      <c r="B854" s="8">
        <f t="shared" si="304"/>
        <v>1857.0416666669501</v>
      </c>
      <c r="C854" s="9">
        <v>5.2247500000000002E-3</v>
      </c>
      <c r="D854" s="9">
        <v>0</v>
      </c>
      <c r="E854" s="9">
        <v>5.2247500000000002E-3</v>
      </c>
      <c r="H854" s="11">
        <f t="shared" si="305"/>
        <v>2.0264869576483009</v>
      </c>
      <c r="L854" s="31">
        <f t="shared" si="301"/>
        <v>1857.0416666669501</v>
      </c>
      <c r="M854" s="30">
        <f t="shared" si="303"/>
        <v>2.0264869576483009</v>
      </c>
      <c r="P854" s="47">
        <f t="shared" si="306"/>
        <v>1984.6144961493289</v>
      </c>
      <c r="Q854" s="47">
        <f t="shared" si="307"/>
        <v>1984.7323688023821</v>
      </c>
      <c r="R854" s="47">
        <f t="shared" si="302"/>
        <v>166.29</v>
      </c>
      <c r="S854" s="47">
        <f t="shared" si="308"/>
        <v>170.02962962962962</v>
      </c>
      <c r="T854" s="89">
        <f t="shared" si="309"/>
        <v>-2.1993987975951867</v>
      </c>
      <c r="U854" s="48"/>
      <c r="V854" s="33"/>
      <c r="W854" s="33"/>
      <c r="X854" s="35">
        <f t="shared" si="298"/>
        <v>2</v>
      </c>
      <c r="Y854" s="61" t="str">
        <f t="shared" si="299"/>
        <v xml:space="preserve"> </v>
      </c>
      <c r="Z854" s="61">
        <f t="shared" si="300"/>
        <v>0.87514720483985453</v>
      </c>
      <c r="AA854" s="68"/>
      <c r="AB854" s="61">
        <f t="shared" si="310"/>
        <v>-0.97318088284467996</v>
      </c>
      <c r="AC854" s="61">
        <f t="shared" si="311"/>
        <v>-0.432</v>
      </c>
      <c r="AD854" s="61"/>
      <c r="AE854" s="84"/>
      <c r="AF854" s="61"/>
      <c r="AG854" s="44"/>
    </row>
    <row r="855" spans="1:33" ht="14.1" customHeight="1">
      <c r="A855" s="7">
        <v>185702</v>
      </c>
      <c r="B855" s="8">
        <f t="shared" si="304"/>
        <v>1857.1250000002833</v>
      </c>
      <c r="C855" s="9">
        <v>3.1192199999999998E-3</v>
      </c>
      <c r="D855" s="9">
        <v>0</v>
      </c>
      <c r="E855" s="9">
        <v>3.1192199999999998E-3</v>
      </c>
      <c r="H855" s="11">
        <f t="shared" si="305"/>
        <v>2.0264869576483009</v>
      </c>
      <c r="L855" s="31">
        <f t="shared" si="301"/>
        <v>1857.1250000002833</v>
      </c>
      <c r="M855" s="30">
        <f t="shared" si="303"/>
        <v>2.0264869576483009</v>
      </c>
      <c r="P855" s="47">
        <f t="shared" si="306"/>
        <v>1984.850241455435</v>
      </c>
      <c r="Q855" s="47">
        <f t="shared" si="307"/>
        <v>1984.9681141084882</v>
      </c>
      <c r="R855" s="47">
        <f t="shared" si="302"/>
        <v>170.15</v>
      </c>
      <c r="S855" s="47">
        <f t="shared" si="308"/>
        <v>174.62796296296295</v>
      </c>
      <c r="T855" s="89">
        <f t="shared" si="309"/>
        <v>-2.5642874640372959</v>
      </c>
      <c r="U855" s="48"/>
      <c r="V855" s="33"/>
      <c r="W855" s="33"/>
      <c r="X855" s="35">
        <f t="shared" si="298"/>
        <v>3</v>
      </c>
      <c r="Y855" s="61" t="str">
        <f t="shared" si="299"/>
        <v xml:space="preserve"> </v>
      </c>
      <c r="Z855" s="61">
        <f t="shared" si="300"/>
        <v>-0.39073037863427418</v>
      </c>
      <c r="AA855" s="68"/>
      <c r="AB855" s="61">
        <f t="shared" si="310"/>
        <v>-0.89336746228078456</v>
      </c>
      <c r="AC855" s="61">
        <f t="shared" si="311"/>
        <v>-0.432</v>
      </c>
      <c r="AD855" s="61"/>
      <c r="AE855" s="84"/>
      <c r="AF855" s="61"/>
      <c r="AG855" s="44"/>
    </row>
    <row r="856" spans="1:33" ht="14.1" customHeight="1">
      <c r="A856" s="7">
        <v>185703</v>
      </c>
      <c r="B856" s="8">
        <f t="shared" si="304"/>
        <v>1857.2083333336166</v>
      </c>
      <c r="C856" s="9">
        <v>4.0910900000000004E-3</v>
      </c>
      <c r="D856" s="9">
        <v>0</v>
      </c>
      <c r="E856" s="9">
        <v>4.0910900000000004E-3</v>
      </c>
      <c r="H856" s="11">
        <f t="shared" si="305"/>
        <v>2.0264869576483009</v>
      </c>
      <c r="L856" s="31">
        <f t="shared" si="301"/>
        <v>1857.2083333336166</v>
      </c>
      <c r="M856" s="30">
        <f t="shared" si="303"/>
        <v>2.0264869576483009</v>
      </c>
      <c r="P856" s="47">
        <f t="shared" si="306"/>
        <v>1985.0859867615411</v>
      </c>
      <c r="Q856" s="47">
        <f t="shared" si="307"/>
        <v>1985.2038594145943</v>
      </c>
      <c r="R856" s="47">
        <f t="shared" si="302"/>
        <v>180.5566666666667</v>
      </c>
      <c r="S856" s="47">
        <f t="shared" si="308"/>
        <v>181.74648148148148</v>
      </c>
      <c r="T856" s="89">
        <f t="shared" si="309"/>
        <v>-0.65465631307751737</v>
      </c>
      <c r="U856" s="48"/>
      <c r="V856" s="33"/>
      <c r="W856" s="33"/>
      <c r="X856" s="35">
        <f t="shared" si="298"/>
        <v>4</v>
      </c>
      <c r="Y856" s="61" t="str">
        <f t="shared" si="299"/>
        <v xml:space="preserve"> </v>
      </c>
      <c r="Z856" s="61">
        <f t="shared" si="300"/>
        <v>-0.39073037863427418</v>
      </c>
      <c r="AA856" s="68"/>
      <c r="AB856" s="61">
        <f t="shared" si="310"/>
        <v>-0.39553747744233536</v>
      </c>
      <c r="AC856" s="61">
        <f t="shared" si="311"/>
        <v>-0.432</v>
      </c>
      <c r="AD856" s="61"/>
      <c r="AE856" s="84"/>
      <c r="AF856" s="61"/>
      <c r="AG856" s="44"/>
    </row>
    <row r="857" spans="1:33" ht="14.1" customHeight="1">
      <c r="A857" s="7">
        <v>185704</v>
      </c>
      <c r="B857" s="8">
        <f t="shared" si="304"/>
        <v>1857.2916666669498</v>
      </c>
      <c r="C857" s="9">
        <v>-3.7493360000000003E-2</v>
      </c>
      <c r="D857" s="9">
        <v>-4.2253520000000003E-2</v>
      </c>
      <c r="E857" s="9">
        <v>4.7601700000000002E-3</v>
      </c>
      <c r="H857" s="11">
        <f t="shared" si="305"/>
        <v>1.9408607504535693</v>
      </c>
      <c r="L857" s="31">
        <f t="shared" si="301"/>
        <v>1857.2916666669498</v>
      </c>
      <c r="M857" s="30">
        <f t="shared" si="303"/>
        <v>1.9408607504535693</v>
      </c>
      <c r="P857" s="47">
        <f t="shared" si="306"/>
        <v>1985.3217320676472</v>
      </c>
      <c r="Q857" s="47">
        <f t="shared" si="307"/>
        <v>1985.4396047207003</v>
      </c>
      <c r="R857" s="47">
        <f t="shared" si="302"/>
        <v>190.77333333333331</v>
      </c>
      <c r="S857" s="47">
        <f t="shared" si="308"/>
        <v>191.52166666666665</v>
      </c>
      <c r="T857" s="89">
        <f t="shared" si="309"/>
        <v>-0.39073037863427418</v>
      </c>
      <c r="U857" s="48"/>
      <c r="V857" s="33"/>
      <c r="W857" s="33"/>
      <c r="X857" s="35">
        <f t="shared" si="298"/>
        <v>5</v>
      </c>
      <c r="Y857" s="61" t="str">
        <f t="shared" si="299"/>
        <v xml:space="preserve"> </v>
      </c>
      <c r="Z857" s="61">
        <f t="shared" si="300"/>
        <v>1.6541468687725658</v>
      </c>
      <c r="AA857" s="68"/>
      <c r="AB857" s="61">
        <f t="shared" si="310"/>
        <v>0.28736888900077184</v>
      </c>
      <c r="AC857" s="61">
        <f t="shared" si="311"/>
        <v>-0.432</v>
      </c>
      <c r="AD857" s="61"/>
      <c r="AE857" s="84"/>
      <c r="AF857" s="61"/>
      <c r="AG857" s="44"/>
    </row>
    <row r="858" spans="1:33" ht="14.1" customHeight="1">
      <c r="A858" s="7">
        <v>185705</v>
      </c>
      <c r="B858" s="8">
        <f t="shared" si="304"/>
        <v>1857.3750000002831</v>
      </c>
      <c r="C858" s="9">
        <v>2.9623599999999998E-3</v>
      </c>
      <c r="D858" s="9">
        <v>0</v>
      </c>
      <c r="E858" s="9">
        <v>2.9623599999999998E-3</v>
      </c>
      <c r="H858" s="11">
        <f t="shared" si="305"/>
        <v>1.9408607504535693</v>
      </c>
      <c r="L858" s="31">
        <f t="shared" si="301"/>
        <v>1857.3750000002831</v>
      </c>
      <c r="M858" s="30">
        <f t="shared" si="303"/>
        <v>1.9408607504535693</v>
      </c>
      <c r="P858" s="47">
        <f t="shared" si="306"/>
        <v>1985.5574773737533</v>
      </c>
      <c r="Q858" s="47">
        <f t="shared" si="307"/>
        <v>1985.6753500268064</v>
      </c>
      <c r="R858" s="47">
        <f t="shared" si="302"/>
        <v>186.84333333333333</v>
      </c>
      <c r="S858" s="47">
        <f t="shared" si="308"/>
        <v>201.32203703703701</v>
      </c>
      <c r="T858" s="89">
        <f t="shared" si="309"/>
        <v>-7.1918126384942322</v>
      </c>
      <c r="U858" s="48"/>
      <c r="V858" s="33"/>
      <c r="W858" s="33"/>
      <c r="X858" s="35">
        <f t="shared" si="298"/>
        <v>6</v>
      </c>
      <c r="Y858" s="61" t="str">
        <f t="shared" si="299"/>
        <v xml:space="preserve"> </v>
      </c>
      <c r="Z858" s="61">
        <f t="shared" si="300"/>
        <v>4.3576174744040408</v>
      </c>
      <c r="AA858" s="68"/>
      <c r="AB858" s="61">
        <f t="shared" si="310"/>
        <v>0.83581215853097879</v>
      </c>
      <c r="AC858" s="61">
        <f t="shared" si="311"/>
        <v>-0.432</v>
      </c>
      <c r="AD858" s="61"/>
      <c r="AE858" s="84"/>
      <c r="AF858" s="61"/>
      <c r="AG858" s="44"/>
    </row>
    <row r="859" spans="1:33" ht="14.1" customHeight="1">
      <c r="A859" s="7">
        <v>185706</v>
      </c>
      <c r="B859" s="8">
        <f t="shared" si="304"/>
        <v>1857.4583333336163</v>
      </c>
      <c r="C859" s="9">
        <v>-6.7938360000000003E-2</v>
      </c>
      <c r="D859" s="9">
        <v>-7.3529410000000003E-2</v>
      </c>
      <c r="E859" s="9">
        <v>5.5910500000000002E-3</v>
      </c>
      <c r="H859" s="11">
        <f t="shared" si="305"/>
        <v>1.7981504045805612</v>
      </c>
      <c r="L859" s="31">
        <f t="shared" si="301"/>
        <v>1857.4583333336163</v>
      </c>
      <c r="M859" s="30">
        <f t="shared" si="303"/>
        <v>1.7981504045805612</v>
      </c>
      <c r="P859" s="47">
        <f t="shared" si="306"/>
        <v>1985.7932226798594</v>
      </c>
      <c r="Q859" s="47">
        <f t="shared" si="307"/>
        <v>1985.9110953329125</v>
      </c>
      <c r="R859" s="47">
        <f t="shared" si="302"/>
        <v>206.72499999999999</v>
      </c>
      <c r="S859" s="47">
        <f t="shared" si="308"/>
        <v>210.08129629629627</v>
      </c>
      <c r="T859" s="89">
        <f t="shared" si="309"/>
        <v>-1.5976178534059526</v>
      </c>
      <c r="U859" s="48"/>
      <c r="V859" s="33"/>
      <c r="W859" s="33"/>
      <c r="X859" s="35">
        <f t="shared" si="298"/>
        <v>7</v>
      </c>
      <c r="Y859" s="61" t="str">
        <f t="shared" si="299"/>
        <v xml:space="preserve"> </v>
      </c>
      <c r="Z859" s="61">
        <f t="shared" si="300"/>
        <v>4.3576174744040408</v>
      </c>
      <c r="AA859" s="68"/>
      <c r="AB859" s="61">
        <f t="shared" si="310"/>
        <v>0.99316963006711445</v>
      </c>
      <c r="AC859" s="61">
        <f t="shared" si="311"/>
        <v>-0.432</v>
      </c>
      <c r="AD859" s="61"/>
      <c r="AE859" s="84"/>
      <c r="AF859" s="61"/>
      <c r="AG859" s="44"/>
    </row>
    <row r="860" spans="1:33" ht="14.1" customHeight="1">
      <c r="A860" s="7">
        <v>185707</v>
      </c>
      <c r="B860" s="8">
        <f t="shared" si="304"/>
        <v>1857.5416666669496</v>
      </c>
      <c r="C860" s="9">
        <v>-7.2946860000000002E-2</v>
      </c>
      <c r="D860" s="9">
        <v>-7.9365080000000005E-2</v>
      </c>
      <c r="E860" s="9">
        <v>6.4182199999999997E-3</v>
      </c>
      <c r="H860" s="11">
        <f t="shared" si="305"/>
        <v>1.6554400538689926</v>
      </c>
      <c r="L860" s="31">
        <f t="shared" si="301"/>
        <v>1857.5416666669496</v>
      </c>
      <c r="M860" s="30">
        <f t="shared" si="303"/>
        <v>1.6554400538689926</v>
      </c>
      <c r="P860" s="47">
        <f t="shared" si="306"/>
        <v>1986.0289679859654</v>
      </c>
      <c r="Q860" s="47">
        <f t="shared" si="307"/>
        <v>1986.1468406390186</v>
      </c>
      <c r="R860" s="47">
        <f t="shared" si="302"/>
        <v>225.86666666666667</v>
      </c>
      <c r="S860" s="47">
        <f t="shared" si="308"/>
        <v>222.19129629629631</v>
      </c>
      <c r="T860" s="89">
        <f t="shared" si="309"/>
        <v>1.6541468687725658</v>
      </c>
      <c r="U860" s="48"/>
      <c r="V860" s="33"/>
      <c r="W860" s="33"/>
      <c r="X860" s="35">
        <f t="shared" si="298"/>
        <v>8</v>
      </c>
      <c r="Y860" s="61" t="str">
        <f t="shared" si="299"/>
        <v xml:space="preserve"> </v>
      </c>
      <c r="Z860" s="61">
        <f t="shared" si="300"/>
        <v>4.3576174744040408</v>
      </c>
      <c r="AA860" s="68"/>
      <c r="AB860" s="61">
        <f t="shared" si="310"/>
        <v>0.68581199384393765</v>
      </c>
      <c r="AC860" s="61">
        <f t="shared" si="311"/>
        <v>-0.432</v>
      </c>
      <c r="AD860" s="61"/>
      <c r="AE860" s="84"/>
      <c r="AF860" s="61"/>
      <c r="AG860" s="44"/>
    </row>
    <row r="861" spans="1:33" ht="14.1" customHeight="1">
      <c r="A861" s="7">
        <v>185708</v>
      </c>
      <c r="B861" s="8">
        <f t="shared" si="304"/>
        <v>1857.6250000002829</v>
      </c>
      <c r="C861" s="9">
        <v>5.4184580000000003E-2</v>
      </c>
      <c r="D861" s="9">
        <v>5.1724140000000002E-2</v>
      </c>
      <c r="E861" s="9">
        <v>2.4604399999999999E-3</v>
      </c>
      <c r="H861" s="11">
        <f t="shared" si="305"/>
        <v>1.7410662669769199</v>
      </c>
      <c r="L861" s="31">
        <f t="shared" si="301"/>
        <v>1857.6250000002829</v>
      </c>
      <c r="M861" s="30">
        <f t="shared" si="303"/>
        <v>1.7410662669769199</v>
      </c>
      <c r="P861" s="47">
        <f t="shared" si="306"/>
        <v>1986.2647132920715</v>
      </c>
      <c r="Q861" s="47">
        <f t="shared" si="307"/>
        <v>1986.3825859451247</v>
      </c>
      <c r="R861" s="47">
        <f t="shared" si="302"/>
        <v>244.57000000000002</v>
      </c>
      <c r="S861" s="47">
        <f t="shared" si="308"/>
        <v>234.3575925925926</v>
      </c>
      <c r="T861" s="89">
        <f t="shared" si="309"/>
        <v>4.3576174744040408</v>
      </c>
      <c r="U861" s="48"/>
      <c r="V861" s="33"/>
      <c r="W861" s="33"/>
      <c r="X861" s="35">
        <f t="shared" si="298"/>
        <v>9</v>
      </c>
      <c r="Y861" s="61" t="str">
        <f t="shared" si="299"/>
        <v xml:space="preserve"> </v>
      </c>
      <c r="Z861" s="61">
        <f t="shared" si="300"/>
        <v>6.1072958110539588</v>
      </c>
      <c r="AA861" s="68"/>
      <c r="AB861" s="61">
        <f t="shared" si="310"/>
        <v>5.755530374988839E-2</v>
      </c>
      <c r="AC861" s="61">
        <f t="shared" si="311"/>
        <v>-0.432</v>
      </c>
      <c r="AD861" s="61"/>
      <c r="AE861" s="84"/>
      <c r="AF861" s="61"/>
      <c r="AG861" s="44"/>
    </row>
    <row r="862" spans="1:33" ht="14.1" customHeight="1">
      <c r="A862" s="7">
        <v>185709</v>
      </c>
      <c r="B862" s="8">
        <f t="shared" si="304"/>
        <v>1857.7083333336161</v>
      </c>
      <c r="C862" s="9">
        <v>-0.14307128999999999</v>
      </c>
      <c r="D862" s="9">
        <v>-0.14754097999999999</v>
      </c>
      <c r="E862" s="9">
        <v>4.4696900000000001E-3</v>
      </c>
      <c r="H862" s="11">
        <f t="shared" si="305"/>
        <v>1.4841876437022035</v>
      </c>
      <c r="L862" s="31">
        <f t="shared" si="301"/>
        <v>1857.7083333336161</v>
      </c>
      <c r="M862" s="30">
        <f t="shared" si="303"/>
        <v>1.4841876437022035</v>
      </c>
      <c r="P862" s="47">
        <f t="shared" si="306"/>
        <v>1986.5004585981776</v>
      </c>
      <c r="Q862" s="47">
        <f t="shared" si="307"/>
        <v>1986.6183312512308</v>
      </c>
      <c r="R862" s="47">
        <f t="shared" si="302"/>
        <v>240.12333333333333</v>
      </c>
      <c r="S862" s="47">
        <f t="shared" si="308"/>
        <v>248.43685185185183</v>
      </c>
      <c r="T862" s="89">
        <f t="shared" si="309"/>
        <v>-3.346330649639695</v>
      </c>
      <c r="U862" s="48"/>
      <c r="V862" s="33"/>
      <c r="W862" s="33"/>
      <c r="X862" s="35">
        <f t="shared" si="298"/>
        <v>1</v>
      </c>
      <c r="Y862" s="61" t="str">
        <f t="shared" si="299"/>
        <v xml:space="preserve"> </v>
      </c>
      <c r="Z862" s="61">
        <f t="shared" si="300"/>
        <v>8.6528963228520226</v>
      </c>
      <c r="AA862" s="68"/>
      <c r="AB862" s="61">
        <f t="shared" si="310"/>
        <v>-0.59763215262467706</v>
      </c>
      <c r="AC862" s="61">
        <f t="shared" si="311"/>
        <v>-0.432</v>
      </c>
      <c r="AD862" s="61"/>
      <c r="AE862" s="84"/>
      <c r="AF862" s="61"/>
      <c r="AG862" s="44"/>
    </row>
    <row r="863" spans="1:33" ht="14.1" customHeight="1">
      <c r="A863" s="7">
        <v>185710</v>
      </c>
      <c r="B863" s="8">
        <f t="shared" si="304"/>
        <v>1857.7916666669494</v>
      </c>
      <c r="C863" s="9">
        <v>-0.24373144999999999</v>
      </c>
      <c r="D863" s="9">
        <v>-0.25</v>
      </c>
      <c r="E863" s="9">
        <v>6.2685500000000003E-3</v>
      </c>
      <c r="H863" s="11">
        <f t="shared" si="305"/>
        <v>1.1131407327766527</v>
      </c>
      <c r="L863" s="31">
        <f t="shared" si="301"/>
        <v>1857.7916666669494</v>
      </c>
      <c r="M863" s="30">
        <f t="shared" si="303"/>
        <v>1.1131407327766527</v>
      </c>
      <c r="P863" s="47">
        <f t="shared" si="306"/>
        <v>1986.7362039042837</v>
      </c>
      <c r="Q863" s="47">
        <f t="shared" si="307"/>
        <v>1986.8540765573368</v>
      </c>
      <c r="R863" s="47">
        <f t="shared" si="302"/>
        <v>245.12333333333333</v>
      </c>
      <c r="S863" s="47">
        <f t="shared" si="308"/>
        <v>257.45129629629628</v>
      </c>
      <c r="T863" s="89">
        <f t="shared" si="309"/>
        <v>-4.7884641251815241</v>
      </c>
      <c r="U863" s="48"/>
      <c r="V863" s="33"/>
      <c r="W863" s="33"/>
      <c r="X863" s="35">
        <f t="shared" si="298"/>
        <v>2</v>
      </c>
      <c r="Y863" s="61" t="str">
        <f t="shared" si="299"/>
        <v xml:space="preserve"> </v>
      </c>
      <c r="Z863" s="61">
        <f t="shared" si="300"/>
        <v>17.550083443837572</v>
      </c>
      <c r="AA863" s="68"/>
      <c r="AB863" s="61">
        <f t="shared" si="310"/>
        <v>-0.97318088284464066</v>
      </c>
      <c r="AC863" s="61">
        <f t="shared" si="311"/>
        <v>-0.432</v>
      </c>
      <c r="AD863" s="61"/>
      <c r="AE863" s="84"/>
      <c r="AF863" s="61"/>
      <c r="AG863" s="44"/>
    </row>
    <row r="864" spans="1:33" ht="14.1" customHeight="1">
      <c r="A864" s="7">
        <v>185711</v>
      </c>
      <c r="B864" s="8">
        <f t="shared" si="304"/>
        <v>1857.8750000002826</v>
      </c>
      <c r="C864" s="9">
        <v>7.9829380000000005E-2</v>
      </c>
      <c r="D864" s="9">
        <v>7.6923080000000005E-2</v>
      </c>
      <c r="E864" s="9">
        <v>2.9063100000000001E-3</v>
      </c>
      <c r="H864" s="11">
        <f t="shared" si="305"/>
        <v>1.1987669464152897</v>
      </c>
      <c r="L864" s="31">
        <f t="shared" si="301"/>
        <v>1857.8750000002826</v>
      </c>
      <c r="M864" s="30">
        <f t="shared" si="303"/>
        <v>1.1987669464152897</v>
      </c>
      <c r="P864" s="47">
        <f t="shared" si="306"/>
        <v>1986.9719492103898</v>
      </c>
      <c r="Q864" s="47">
        <f t="shared" si="307"/>
        <v>1987.0898218634429</v>
      </c>
      <c r="R864" s="47">
        <f t="shared" si="302"/>
        <v>279.14</v>
      </c>
      <c r="S864" s="47">
        <f t="shared" si="308"/>
        <v>263.07333333333332</v>
      </c>
      <c r="T864" s="89">
        <f t="shared" si="309"/>
        <v>6.1072958110539588</v>
      </c>
      <c r="U864" s="48"/>
      <c r="V864" s="33"/>
      <c r="W864" s="33"/>
      <c r="X864" s="35">
        <f t="shared" si="298"/>
        <v>3</v>
      </c>
      <c r="Y864" s="61" t="str">
        <f t="shared" si="299"/>
        <v xml:space="preserve"> </v>
      </c>
      <c r="Z864" s="61">
        <f t="shared" si="300"/>
        <v>17.550083443837572</v>
      </c>
      <c r="AA864" s="68"/>
      <c r="AB864" s="61">
        <f t="shared" si="310"/>
        <v>-0.89336746228085806</v>
      </c>
      <c r="AC864" s="61">
        <f t="shared" si="311"/>
        <v>-0.432</v>
      </c>
      <c r="AD864" s="61"/>
      <c r="AE864" s="84"/>
      <c r="AF864" s="61"/>
      <c r="AG864" s="44"/>
    </row>
    <row r="865" spans="1:33" ht="14.1" customHeight="1">
      <c r="A865" s="7">
        <v>185712</v>
      </c>
      <c r="B865" s="8">
        <f t="shared" si="304"/>
        <v>1857.9583333336159</v>
      </c>
      <c r="C865" s="9">
        <v>0.17235369</v>
      </c>
      <c r="D865" s="9">
        <v>0.16666666999999999</v>
      </c>
      <c r="E865" s="9">
        <v>5.6870200000000001E-3</v>
      </c>
      <c r="H865" s="11">
        <f t="shared" si="305"/>
        <v>1.3985614414803944</v>
      </c>
      <c r="L865" s="31">
        <f t="shared" si="301"/>
        <v>1857.9583333336159</v>
      </c>
      <c r="M865" s="30">
        <f t="shared" si="303"/>
        <v>1.3985614414803944</v>
      </c>
      <c r="P865" s="47">
        <f t="shared" si="306"/>
        <v>1987.2076945164958</v>
      </c>
      <c r="Q865" s="47">
        <f t="shared" si="307"/>
        <v>1987.325567169549</v>
      </c>
      <c r="R865" s="47">
        <f t="shared" si="302"/>
        <v>290.05333333333334</v>
      </c>
      <c r="S865" s="47">
        <f t="shared" si="308"/>
        <v>266.95407407407413</v>
      </c>
      <c r="T865" s="89">
        <f t="shared" si="309"/>
        <v>8.6528963228520226</v>
      </c>
      <c r="U865" s="48"/>
      <c r="V865" s="33"/>
      <c r="W865" s="33"/>
      <c r="X865" s="35">
        <f t="shared" si="298"/>
        <v>4</v>
      </c>
      <c r="Y865" s="61" t="str">
        <f t="shared" si="299"/>
        <v xml:space="preserve"> </v>
      </c>
      <c r="Z865" s="61">
        <f t="shared" si="300"/>
        <v>17.550083443837572</v>
      </c>
      <c r="AA865" s="68"/>
      <c r="AB865" s="61">
        <f t="shared" si="310"/>
        <v>-0.39553747744249873</v>
      </c>
      <c r="AC865" s="61">
        <f t="shared" si="311"/>
        <v>-0.432</v>
      </c>
      <c r="AD865" s="61"/>
      <c r="AE865" s="84"/>
      <c r="AF865" s="61"/>
      <c r="AG865" s="44"/>
    </row>
    <row r="866" spans="1:33" ht="14.1" customHeight="1">
      <c r="A866" s="7">
        <v>185801</v>
      </c>
      <c r="B866" s="8">
        <f t="shared" si="304"/>
        <v>1858.0416666669491</v>
      </c>
      <c r="C866" s="9">
        <v>6.7863300000000001E-3</v>
      </c>
      <c r="D866" s="9">
        <v>0</v>
      </c>
      <c r="E866" s="9">
        <v>6.7863300000000001E-3</v>
      </c>
      <c r="H866" s="11">
        <f t="shared" si="305"/>
        <v>1.3985614414803944</v>
      </c>
      <c r="L866" s="31">
        <f t="shared" si="301"/>
        <v>1858.0416666669491</v>
      </c>
      <c r="M866" s="30">
        <f t="shared" si="303"/>
        <v>1.3985614414803944</v>
      </c>
      <c r="P866" s="47">
        <f t="shared" si="306"/>
        <v>1987.4434398226019</v>
      </c>
      <c r="Q866" s="47">
        <f t="shared" si="307"/>
        <v>1987.5613124756551</v>
      </c>
      <c r="R866" s="47">
        <f t="shared" si="302"/>
        <v>317.48666666666668</v>
      </c>
      <c r="S866" s="47">
        <f t="shared" si="308"/>
        <v>270.08629629629627</v>
      </c>
      <c r="T866" s="89">
        <f t="shared" si="309"/>
        <v>17.550083443837572</v>
      </c>
      <c r="U866" s="48"/>
      <c r="V866" s="33"/>
      <c r="W866" s="33"/>
      <c r="X866" s="35">
        <f t="shared" ref="X866:X929" si="312">IF(X865=9, 1, X865+1)</f>
        <v>5</v>
      </c>
      <c r="Y866" s="61">
        <f t="shared" ref="Y866:Y929" si="313">IF(T866=Z866, T866," ")</f>
        <v>17.550083443837572</v>
      </c>
      <c r="Z866" s="61">
        <f t="shared" ref="Z866:Z929" si="314">MAX(T863:T869)</f>
        <v>17.550083443837572</v>
      </c>
      <c r="AA866" s="68"/>
      <c r="AB866" s="61">
        <f t="shared" si="310"/>
        <v>0.28736888900060825</v>
      </c>
      <c r="AC866" s="61">
        <f t="shared" si="311"/>
        <v>-0.432</v>
      </c>
      <c r="AD866" s="61"/>
      <c r="AE866" s="84"/>
      <c r="AF866" s="61"/>
      <c r="AG866" s="44"/>
    </row>
    <row r="867" spans="1:33" ht="14.1" customHeight="1">
      <c r="A867" s="7">
        <v>185802</v>
      </c>
      <c r="B867" s="8">
        <f t="shared" si="304"/>
        <v>1858.1250000002824</v>
      </c>
      <c r="C867" s="9">
        <v>6.3307890000000006E-2</v>
      </c>
      <c r="D867" s="9">
        <v>6.1224489999999999E-2</v>
      </c>
      <c r="E867" s="9">
        <v>2.0834E-3</v>
      </c>
      <c r="H867" s="11">
        <f t="shared" si="305"/>
        <v>1.4841876524686963</v>
      </c>
      <c r="L867" s="31">
        <f t="shared" si="301"/>
        <v>1858.1250000002824</v>
      </c>
      <c r="M867" s="30">
        <f t="shared" si="303"/>
        <v>1.4841876524686963</v>
      </c>
      <c r="P867" s="47">
        <f t="shared" si="306"/>
        <v>1987.679185128708</v>
      </c>
      <c r="Q867" s="47">
        <f t="shared" si="307"/>
        <v>1987.7970577817612</v>
      </c>
      <c r="R867" s="47">
        <f t="shared" si="302"/>
        <v>267.97333333333336</v>
      </c>
      <c r="S867" s="47">
        <f t="shared" si="308"/>
        <v>273.49481481481484</v>
      </c>
      <c r="T867" s="89">
        <f t="shared" si="309"/>
        <v>-2.0188614856263776</v>
      </c>
      <c r="U867" s="48"/>
      <c r="V867" s="33"/>
      <c r="W867" s="33"/>
      <c r="X867" s="35">
        <f t="shared" si="312"/>
        <v>6</v>
      </c>
      <c r="Y867" s="61" t="str">
        <f t="shared" si="313"/>
        <v xml:space="preserve"> </v>
      </c>
      <c r="Z867" s="61">
        <f t="shared" si="314"/>
        <v>17.550083443837572</v>
      </c>
      <c r="AA867" s="68"/>
      <c r="AB867" s="61">
        <f t="shared" si="310"/>
        <v>0.83581215853088109</v>
      </c>
      <c r="AC867" s="61">
        <f t="shared" si="311"/>
        <v>-0.432</v>
      </c>
      <c r="AD867" s="61"/>
      <c r="AE867" s="84"/>
      <c r="AF867" s="61"/>
      <c r="AG867" s="44"/>
    </row>
    <row r="868" spans="1:33" ht="14.1" customHeight="1">
      <c r="A868" s="7">
        <v>185803</v>
      </c>
      <c r="B868" s="8">
        <f t="shared" si="304"/>
        <v>1858.2083333336157</v>
      </c>
      <c r="C868" s="9">
        <v>0.17590448</v>
      </c>
      <c r="D868" s="9">
        <v>0.17307692</v>
      </c>
      <c r="E868" s="9">
        <v>2.8275499999999999E-3</v>
      </c>
      <c r="H868" s="11">
        <f t="shared" si="305"/>
        <v>1.7410662800600087</v>
      </c>
      <c r="L868" s="31">
        <f t="shared" si="301"/>
        <v>1858.2083333336157</v>
      </c>
      <c r="M868" s="30">
        <f t="shared" si="303"/>
        <v>1.7410662800600087</v>
      </c>
      <c r="P868" s="47">
        <f t="shared" si="306"/>
        <v>1987.9149304348141</v>
      </c>
      <c r="Q868" s="47">
        <f t="shared" si="307"/>
        <v>1988.0328030878673</v>
      </c>
      <c r="R868" s="47">
        <f t="shared" si="302"/>
        <v>257.32333333333332</v>
      </c>
      <c r="S868" s="47">
        <f t="shared" si="308"/>
        <v>277.69925925925924</v>
      </c>
      <c r="T868" s="89">
        <f t="shared" si="309"/>
        <v>-7.3374073738176619</v>
      </c>
      <c r="U868" s="48"/>
      <c r="V868" s="33"/>
      <c r="W868" s="33"/>
      <c r="X868" s="35">
        <f t="shared" si="312"/>
        <v>7</v>
      </c>
      <c r="Y868" s="61" t="str">
        <f t="shared" si="313"/>
        <v xml:space="preserve"> </v>
      </c>
      <c r="Z868" s="61">
        <f t="shared" si="314"/>
        <v>17.550083443837572</v>
      </c>
      <c r="AA868" s="68"/>
      <c r="AB868" s="61">
        <f t="shared" si="310"/>
        <v>0.99316963006713432</v>
      </c>
      <c r="AC868" s="61">
        <f t="shared" si="311"/>
        <v>-0.432</v>
      </c>
      <c r="AD868" s="61"/>
      <c r="AE868" s="84"/>
      <c r="AF868" s="61"/>
      <c r="AG868" s="44"/>
    </row>
    <row r="869" spans="1:33" ht="14.1" customHeight="1">
      <c r="A869" s="7">
        <v>185804</v>
      </c>
      <c r="B869" s="8">
        <f t="shared" si="304"/>
        <v>1858.2916666669489</v>
      </c>
      <c r="C869" s="9">
        <v>-9.3633439999999998E-2</v>
      </c>
      <c r="D869" s="9">
        <v>-9.8360660000000003E-2</v>
      </c>
      <c r="E869" s="9">
        <v>4.7272099999999999E-3</v>
      </c>
      <c r="H869" s="11">
        <f t="shared" si="305"/>
        <v>1.5698138516495614</v>
      </c>
      <c r="L869" s="31">
        <f t="shared" si="301"/>
        <v>1858.2916666669489</v>
      </c>
      <c r="M869" s="30">
        <f t="shared" si="303"/>
        <v>1.5698138516495614</v>
      </c>
      <c r="P869" s="47">
        <f t="shared" si="306"/>
        <v>1988.1506757409202</v>
      </c>
      <c r="Q869" s="47">
        <f t="shared" si="307"/>
        <v>1988.2685483939733</v>
      </c>
      <c r="R869" s="47">
        <f t="shared" si="302"/>
        <v>260.79333333333335</v>
      </c>
      <c r="S869" s="47">
        <f t="shared" si="308"/>
        <v>279.77148148148149</v>
      </c>
      <c r="T869" s="89">
        <f t="shared" si="309"/>
        <v>-6.7834462782455969</v>
      </c>
      <c r="U869" s="48"/>
      <c r="V869" s="33"/>
      <c r="W869" s="33"/>
      <c r="X869" s="35">
        <f t="shared" si="312"/>
        <v>8</v>
      </c>
      <c r="Y869" s="61" t="str">
        <f t="shared" si="313"/>
        <v xml:space="preserve"> </v>
      </c>
      <c r="Z869" s="61">
        <f t="shared" si="314"/>
        <v>17.550083443837572</v>
      </c>
      <c r="AA869" s="68"/>
      <c r="AB869" s="61">
        <f t="shared" si="310"/>
        <v>0.68581199384406188</v>
      </c>
      <c r="AC869" s="61">
        <f t="shared" si="311"/>
        <v>-0.432</v>
      </c>
      <c r="AD869" s="61"/>
      <c r="AE869" s="84"/>
      <c r="AF869" s="61"/>
      <c r="AG869" s="44"/>
    </row>
    <row r="870" spans="1:33" ht="14.1" customHeight="1">
      <c r="A870" s="7">
        <v>185805</v>
      </c>
      <c r="B870" s="8">
        <f t="shared" si="304"/>
        <v>1858.3750000002822</v>
      </c>
      <c r="C870" s="9">
        <v>5.6701929999999998E-2</v>
      </c>
      <c r="D870" s="9">
        <v>5.4545450000000002E-2</v>
      </c>
      <c r="E870" s="9">
        <v>2.1564800000000001E-3</v>
      </c>
      <c r="H870" s="11">
        <f t="shared" si="305"/>
        <v>1.65544005460402</v>
      </c>
      <c r="L870" s="31">
        <f t="shared" si="301"/>
        <v>1858.3750000002822</v>
      </c>
      <c r="M870" s="30">
        <f t="shared" si="303"/>
        <v>1.65544005460402</v>
      </c>
      <c r="P870" s="47">
        <f t="shared" si="306"/>
        <v>1988.3864210470263</v>
      </c>
      <c r="Q870" s="47">
        <f t="shared" si="307"/>
        <v>1988.5042937000794</v>
      </c>
      <c r="R870" s="47">
        <f t="shared" si="302"/>
        <v>272.76</v>
      </c>
      <c r="S870" s="47">
        <f t="shared" si="308"/>
        <v>284.00925925925924</v>
      </c>
      <c r="T870" s="89">
        <f t="shared" si="309"/>
        <v>-3.9608776448342153</v>
      </c>
      <c r="U870" s="48"/>
      <c r="V870" s="33"/>
      <c r="W870" s="33"/>
      <c r="X870" s="35">
        <f t="shared" si="312"/>
        <v>9</v>
      </c>
      <c r="Y870" s="61" t="str">
        <f t="shared" si="313"/>
        <v xml:space="preserve"> </v>
      </c>
      <c r="Z870" s="61">
        <f t="shared" si="314"/>
        <v>-2.0188614856263776</v>
      </c>
      <c r="AA870" s="68"/>
      <c r="AB870" s="61">
        <f t="shared" si="310"/>
        <v>5.7555303750065977E-2</v>
      </c>
      <c r="AC870" s="61">
        <f t="shared" si="311"/>
        <v>-0.432</v>
      </c>
      <c r="AD870" s="61"/>
      <c r="AE870" s="84"/>
      <c r="AF870" s="61"/>
      <c r="AG870" s="44"/>
    </row>
    <row r="871" spans="1:33" ht="14.1" customHeight="1">
      <c r="A871" s="7">
        <v>185806</v>
      </c>
      <c r="B871" s="8">
        <f t="shared" si="304"/>
        <v>1858.4583333336154</v>
      </c>
      <c r="C871" s="9">
        <v>-3.019194E-2</v>
      </c>
      <c r="D871" s="9">
        <v>-3.4482760000000001E-2</v>
      </c>
      <c r="E871" s="9">
        <v>4.2908199999999999E-3</v>
      </c>
      <c r="H871" s="11">
        <f t="shared" si="305"/>
        <v>1.5983559125067226</v>
      </c>
      <c r="L871" s="31">
        <f t="shared" si="301"/>
        <v>1858.4583333336154</v>
      </c>
      <c r="M871" s="30">
        <f t="shared" si="303"/>
        <v>1.5983559125067226</v>
      </c>
      <c r="P871" s="47">
        <f t="shared" si="306"/>
        <v>1988.6221663531323</v>
      </c>
      <c r="Q871" s="47">
        <f t="shared" si="307"/>
        <v>1988.7400390061855</v>
      </c>
      <c r="R871" s="47">
        <f t="shared" si="302"/>
        <v>270.8</v>
      </c>
      <c r="S871" s="47">
        <f t="shared" si="308"/>
        <v>287.28703703703701</v>
      </c>
      <c r="T871" s="89">
        <f t="shared" si="309"/>
        <v>-5.7388725948367414</v>
      </c>
      <c r="U871" s="48"/>
      <c r="V871" s="33"/>
      <c r="W871" s="33"/>
      <c r="X871" s="35">
        <f t="shared" si="312"/>
        <v>1</v>
      </c>
      <c r="Y871" s="61" t="str">
        <f t="shared" si="313"/>
        <v xml:space="preserve"> </v>
      </c>
      <c r="Z871" s="61">
        <f t="shared" si="314"/>
        <v>4.2677405785121358</v>
      </c>
      <c r="AA871" s="68"/>
      <c r="AB871" s="61">
        <f t="shared" si="310"/>
        <v>-0.59763215262454017</v>
      </c>
      <c r="AC871" s="61">
        <f t="shared" si="311"/>
        <v>-0.432</v>
      </c>
      <c r="AD871" s="61"/>
      <c r="AE871" s="84"/>
      <c r="AF871" s="61"/>
      <c r="AG871" s="44"/>
    </row>
    <row r="872" spans="1:33" ht="14.1" customHeight="1">
      <c r="A872" s="7">
        <v>185807</v>
      </c>
      <c r="B872" s="8">
        <f t="shared" si="304"/>
        <v>1858.5416666669487</v>
      </c>
      <c r="C872" s="9">
        <v>-4.7601589999999999E-2</v>
      </c>
      <c r="D872" s="9">
        <v>-5.3571430000000003E-2</v>
      </c>
      <c r="E872" s="9">
        <v>5.9698399999999997E-3</v>
      </c>
      <c r="H872" s="11">
        <f t="shared" si="305"/>
        <v>1.5127297006247826</v>
      </c>
      <c r="L872" s="31">
        <f t="shared" si="301"/>
        <v>1858.5416666669487</v>
      </c>
      <c r="M872" s="30">
        <f t="shared" si="303"/>
        <v>1.5127297006247826</v>
      </c>
      <c r="P872" s="47">
        <f t="shared" si="306"/>
        <v>1988.8579116592384</v>
      </c>
      <c r="Q872" s="47">
        <f t="shared" si="307"/>
        <v>1988.9757843122916</v>
      </c>
      <c r="R872" s="47">
        <f t="shared" si="302"/>
        <v>282.96333333333337</v>
      </c>
      <c r="S872" s="47">
        <f t="shared" si="308"/>
        <v>296.36722222222227</v>
      </c>
      <c r="T872" s="89">
        <f t="shared" si="309"/>
        <v>-4.5227298715370008</v>
      </c>
      <c r="U872" s="48"/>
      <c r="V872" s="33"/>
      <c r="W872" s="33"/>
      <c r="X872" s="35">
        <f t="shared" si="312"/>
        <v>2</v>
      </c>
      <c r="Y872" s="61" t="str">
        <f t="shared" si="313"/>
        <v xml:space="preserve"> </v>
      </c>
      <c r="Z872" s="61">
        <f t="shared" si="314"/>
        <v>8.1204223194331515</v>
      </c>
      <c r="AA872" s="68"/>
      <c r="AB872" s="61">
        <f t="shared" si="310"/>
        <v>-0.97318088284459969</v>
      </c>
      <c r="AC872" s="61">
        <f t="shared" si="311"/>
        <v>-0.432</v>
      </c>
      <c r="AD872" s="61"/>
      <c r="AE872" s="84"/>
      <c r="AF872" s="61"/>
      <c r="AG872" s="44"/>
    </row>
    <row r="873" spans="1:33" ht="14.1" customHeight="1">
      <c r="A873" s="7">
        <v>185808</v>
      </c>
      <c r="B873" s="8">
        <f t="shared" si="304"/>
        <v>1858.6250000002819</v>
      </c>
      <c r="C873" s="9">
        <v>5.925801E-2</v>
      </c>
      <c r="D873" s="9">
        <v>5.6603769999999998E-2</v>
      </c>
      <c r="E873" s="9">
        <v>2.65423E-3</v>
      </c>
      <c r="H873" s="11">
        <f t="shared" si="305"/>
        <v>1.5983559046711167</v>
      </c>
      <c r="L873" s="31">
        <f t="shared" si="301"/>
        <v>1858.6250000002819</v>
      </c>
      <c r="M873" s="30">
        <f t="shared" si="303"/>
        <v>1.5983559046711167</v>
      </c>
      <c r="P873" s="47">
        <f t="shared" si="306"/>
        <v>1989.0936569653445</v>
      </c>
      <c r="Q873" s="47">
        <f t="shared" si="307"/>
        <v>1989.2115296183977</v>
      </c>
      <c r="R873" s="47">
        <f t="shared" si="302"/>
        <v>297.79000000000002</v>
      </c>
      <c r="S873" s="47">
        <f t="shared" si="308"/>
        <v>304.84648148148153</v>
      </c>
      <c r="T873" s="89">
        <f t="shared" si="309"/>
        <v>-2.3147655984706472</v>
      </c>
      <c r="U873" s="48"/>
      <c r="V873" s="33"/>
      <c r="W873" s="33"/>
      <c r="X873" s="35">
        <f t="shared" si="312"/>
        <v>3</v>
      </c>
      <c r="Y873" s="61" t="str">
        <f t="shared" si="313"/>
        <v xml:space="preserve"> </v>
      </c>
      <c r="Z873" s="61">
        <f t="shared" si="314"/>
        <v>8.1204223194331515</v>
      </c>
      <c r="AA873" s="68"/>
      <c r="AB873" s="61">
        <f t="shared" si="310"/>
        <v>-0.893367462280938</v>
      </c>
      <c r="AC873" s="61">
        <f t="shared" si="311"/>
        <v>-0.432</v>
      </c>
      <c r="AD873" s="61"/>
      <c r="AE873" s="84"/>
      <c r="AF873" s="61"/>
      <c r="AG873" s="44"/>
    </row>
    <row r="874" spans="1:33" ht="14.1" customHeight="1">
      <c r="A874" s="7">
        <v>185809</v>
      </c>
      <c r="B874" s="8">
        <f t="shared" si="304"/>
        <v>1858.7083333336152</v>
      </c>
      <c r="C874" s="9">
        <v>-1.3456579999999999E-2</v>
      </c>
      <c r="D874" s="9">
        <v>-1.7857140000000001E-2</v>
      </c>
      <c r="E874" s="9">
        <v>4.4005600000000004E-3</v>
      </c>
      <c r="H874" s="11">
        <f t="shared" si="305"/>
        <v>1.5698138395115779</v>
      </c>
      <c r="L874" s="31">
        <f t="shared" si="301"/>
        <v>1858.7083333336152</v>
      </c>
      <c r="M874" s="30">
        <f t="shared" si="303"/>
        <v>1.5698138395115779</v>
      </c>
      <c r="P874" s="47">
        <f t="shared" si="306"/>
        <v>1989.3294022714506</v>
      </c>
      <c r="Q874" s="47">
        <f t="shared" si="307"/>
        <v>1989.4472749245037</v>
      </c>
      <c r="R874" s="47">
        <f t="shared" si="302"/>
        <v>328.19333333333333</v>
      </c>
      <c r="S874" s="47">
        <f t="shared" si="308"/>
        <v>314.76018518518526</v>
      </c>
      <c r="T874" s="89">
        <f t="shared" si="309"/>
        <v>4.2677405785121358</v>
      </c>
      <c r="U874" s="48"/>
      <c r="V874" s="33"/>
      <c r="W874" s="33"/>
      <c r="X874" s="35">
        <f t="shared" si="312"/>
        <v>4</v>
      </c>
      <c r="Y874" s="61" t="str">
        <f t="shared" si="313"/>
        <v xml:space="preserve"> </v>
      </c>
      <c r="Z874" s="61">
        <f t="shared" si="314"/>
        <v>8.1204223194331515</v>
      </c>
      <c r="AA874" s="68"/>
      <c r="AB874" s="61">
        <f t="shared" si="310"/>
        <v>-0.39553747744265561</v>
      </c>
      <c r="AC874" s="61">
        <f t="shared" si="311"/>
        <v>-0.432</v>
      </c>
      <c r="AD874" s="61"/>
      <c r="AE874" s="84"/>
      <c r="AF874" s="61"/>
      <c r="AG874" s="44"/>
    </row>
    <row r="875" spans="1:33" ht="14.1" customHeight="1">
      <c r="A875" s="7">
        <v>185810</v>
      </c>
      <c r="B875" s="8">
        <f t="shared" si="304"/>
        <v>1858.7916666669485</v>
      </c>
      <c r="C875" s="9">
        <v>-1.31424E-2</v>
      </c>
      <c r="D875" s="9">
        <v>-1.8181820000000001E-2</v>
      </c>
      <c r="E875" s="9">
        <v>5.0394200000000002E-3</v>
      </c>
      <c r="H875" s="11">
        <f t="shared" si="305"/>
        <v>1.5412717668480695</v>
      </c>
      <c r="L875" s="31">
        <f t="shared" si="301"/>
        <v>1858.7916666669485</v>
      </c>
      <c r="M875" s="30">
        <f t="shared" si="303"/>
        <v>1.5412717668480695</v>
      </c>
      <c r="P875" s="47">
        <f t="shared" si="306"/>
        <v>1989.5651475775567</v>
      </c>
      <c r="Q875" s="47">
        <f t="shared" si="307"/>
        <v>1989.6830202306098</v>
      </c>
      <c r="R875" s="47">
        <f t="shared" si="302"/>
        <v>346.98666666666668</v>
      </c>
      <c r="S875" s="47">
        <f t="shared" si="308"/>
        <v>320.92611111111114</v>
      </c>
      <c r="T875" s="89">
        <f t="shared" si="309"/>
        <v>8.1204223194331515</v>
      </c>
      <c r="U875" s="48"/>
      <c r="V875" s="33"/>
      <c r="W875" s="33"/>
      <c r="X875" s="35">
        <f t="shared" si="312"/>
        <v>5</v>
      </c>
      <c r="Y875" s="61">
        <f t="shared" si="313"/>
        <v>8.1204223194331515</v>
      </c>
      <c r="Z875" s="61">
        <f t="shared" si="314"/>
        <v>8.1204223194331515</v>
      </c>
      <c r="AA875" s="68"/>
      <c r="AB875" s="61">
        <f t="shared" si="310"/>
        <v>0.28736888900044127</v>
      </c>
      <c r="AC875" s="61">
        <f t="shared" si="311"/>
        <v>-0.432</v>
      </c>
      <c r="AD875" s="61"/>
      <c r="AE875" s="84"/>
      <c r="AF875" s="61"/>
      <c r="AG875" s="44"/>
    </row>
    <row r="876" spans="1:33" ht="14.1" customHeight="1">
      <c r="A876" s="7">
        <v>185811</v>
      </c>
      <c r="B876" s="8">
        <f t="shared" si="304"/>
        <v>1858.8750000002817</v>
      </c>
      <c r="C876" s="9">
        <v>3.9844770000000002E-2</v>
      </c>
      <c r="D876" s="9">
        <v>3.703704E-2</v>
      </c>
      <c r="E876" s="9">
        <v>2.80773E-3</v>
      </c>
      <c r="H876" s="11">
        <f t="shared" si="305"/>
        <v>1.5983559109276921</v>
      </c>
      <c r="L876" s="31">
        <f t="shared" si="301"/>
        <v>1858.8750000002817</v>
      </c>
      <c r="M876" s="30">
        <f t="shared" si="303"/>
        <v>1.5983559109276921</v>
      </c>
      <c r="P876" s="47">
        <f t="shared" si="306"/>
        <v>1989.8008928836628</v>
      </c>
      <c r="Q876" s="47">
        <f t="shared" si="307"/>
        <v>1989.9187655367159</v>
      </c>
      <c r="R876" s="47">
        <f t="shared" si="302"/>
        <v>349.69499999999999</v>
      </c>
      <c r="S876" s="47">
        <f t="shared" si="308"/>
        <v>326.2609259259259</v>
      </c>
      <c r="T876" s="89">
        <f t="shared" si="309"/>
        <v>7.1826174119896224</v>
      </c>
      <c r="U876" s="48"/>
      <c r="V876" s="33"/>
      <c r="W876" s="33"/>
      <c r="X876" s="35">
        <f t="shared" si="312"/>
        <v>6</v>
      </c>
      <c r="Y876" s="61" t="str">
        <f t="shared" si="313"/>
        <v xml:space="preserve"> </v>
      </c>
      <c r="Z876" s="61">
        <f t="shared" si="314"/>
        <v>8.1204223194331515</v>
      </c>
      <c r="AA876" s="68"/>
      <c r="AB876" s="61">
        <f t="shared" si="310"/>
        <v>0.83581215853078739</v>
      </c>
      <c r="AC876" s="61">
        <f t="shared" si="311"/>
        <v>-0.432</v>
      </c>
      <c r="AD876" s="61"/>
      <c r="AE876" s="84"/>
      <c r="AF876" s="61"/>
      <c r="AG876" s="44"/>
    </row>
    <row r="877" spans="1:33" ht="14.1" customHeight="1">
      <c r="A877" s="7">
        <v>185812</v>
      </c>
      <c r="B877" s="8">
        <f t="shared" si="304"/>
        <v>1858.958333333615</v>
      </c>
      <c r="C877" s="9">
        <v>5.4064600000000001E-3</v>
      </c>
      <c r="D877" s="9">
        <v>0</v>
      </c>
      <c r="E877" s="9">
        <v>5.4064600000000001E-3</v>
      </c>
      <c r="H877" s="11">
        <f t="shared" si="305"/>
        <v>1.5983559109276921</v>
      </c>
      <c r="L877" s="31">
        <f t="shared" si="301"/>
        <v>1858.958333333615</v>
      </c>
      <c r="M877" s="30">
        <f t="shared" si="303"/>
        <v>1.5983559109276921</v>
      </c>
      <c r="P877" s="47">
        <f t="shared" si="306"/>
        <v>1990.0366381897688</v>
      </c>
      <c r="Q877" s="47">
        <f t="shared" si="307"/>
        <v>1990.154510842822</v>
      </c>
      <c r="R877" s="47">
        <f t="shared" si="302"/>
        <v>333.63666666666671</v>
      </c>
      <c r="S877" s="47">
        <f t="shared" si="308"/>
        <v>335.05092592592592</v>
      </c>
      <c r="T877" s="89">
        <f t="shared" si="309"/>
        <v>-0.4221027759737872</v>
      </c>
      <c r="U877" s="48"/>
      <c r="V877" s="33"/>
      <c r="W877" s="33"/>
      <c r="X877" s="35">
        <f t="shared" si="312"/>
        <v>7</v>
      </c>
      <c r="Y877" s="61" t="str">
        <f t="shared" si="313"/>
        <v xml:space="preserve"> </v>
      </c>
      <c r="Z877" s="61">
        <f t="shared" si="314"/>
        <v>8.1204223194331515</v>
      </c>
      <c r="AA877" s="68"/>
      <c r="AB877" s="61">
        <f t="shared" si="310"/>
        <v>0.99316963006715464</v>
      </c>
      <c r="AC877" s="61">
        <f t="shared" si="311"/>
        <v>-0.432</v>
      </c>
      <c r="AD877" s="61"/>
      <c r="AE877" s="84"/>
      <c r="AF877" s="61"/>
      <c r="AG877" s="44"/>
    </row>
    <row r="878" spans="1:33" ht="14.1" customHeight="1">
      <c r="A878" s="7">
        <v>185901</v>
      </c>
      <c r="B878" s="8">
        <f t="shared" si="304"/>
        <v>1859.0416666669482</v>
      </c>
      <c r="C878" s="9">
        <v>5.2758900000000001E-3</v>
      </c>
      <c r="D878" s="9">
        <v>0</v>
      </c>
      <c r="E878" s="9">
        <v>5.2758900000000001E-3</v>
      </c>
      <c r="H878" s="11">
        <f t="shared" si="305"/>
        <v>1.5983559109276921</v>
      </c>
      <c r="L878" s="31">
        <f t="shared" si="301"/>
        <v>1859.0416666669482</v>
      </c>
      <c r="M878" s="30">
        <f t="shared" si="303"/>
        <v>1.5983559109276921</v>
      </c>
      <c r="P878" s="47">
        <f t="shared" si="306"/>
        <v>1990.2723834958749</v>
      </c>
      <c r="Q878" s="47">
        <f t="shared" si="307"/>
        <v>1990.3902561489281</v>
      </c>
      <c r="R878" s="47">
        <f t="shared" si="302"/>
        <v>350.01666666666665</v>
      </c>
      <c r="S878" s="47">
        <f t="shared" si="308"/>
        <v>344.4725925925926</v>
      </c>
      <c r="T878" s="89">
        <f t="shared" si="309"/>
        <v>1.6094383684774005</v>
      </c>
      <c r="U878" s="48"/>
      <c r="V878" s="33"/>
      <c r="W878" s="33"/>
      <c r="X878" s="35">
        <f t="shared" si="312"/>
        <v>8</v>
      </c>
      <c r="Y878" s="61" t="str">
        <f t="shared" si="313"/>
        <v xml:space="preserve"> </v>
      </c>
      <c r="Z878" s="61">
        <f t="shared" si="314"/>
        <v>8.1204223194331515</v>
      </c>
      <c r="AA878" s="68"/>
      <c r="AB878" s="61">
        <f t="shared" si="310"/>
        <v>0.68581199384418878</v>
      </c>
      <c r="AC878" s="61">
        <f t="shared" si="311"/>
        <v>-0.432</v>
      </c>
      <c r="AD878" s="61"/>
      <c r="AE878" s="84"/>
      <c r="AF878" s="61"/>
      <c r="AG878" s="44"/>
    </row>
    <row r="879" spans="1:33" ht="14.1" customHeight="1">
      <c r="A879" s="7">
        <v>185902</v>
      </c>
      <c r="B879" s="8">
        <f t="shared" si="304"/>
        <v>1859.1250000002815</v>
      </c>
      <c r="C879" s="9">
        <v>-3.2534349999999997E-2</v>
      </c>
      <c r="D879" s="9">
        <v>-3.5714290000000003E-2</v>
      </c>
      <c r="E879" s="9">
        <v>3.17994E-3</v>
      </c>
      <c r="H879" s="11">
        <f t="shared" si="305"/>
        <v>1.5412717644016063</v>
      </c>
      <c r="L879" s="31">
        <f t="shared" si="301"/>
        <v>1859.1250000002815</v>
      </c>
      <c r="M879" s="30">
        <f t="shared" si="303"/>
        <v>1.5412717644016063</v>
      </c>
      <c r="P879" s="47">
        <f t="shared" si="306"/>
        <v>1990.508128801981</v>
      </c>
      <c r="Q879" s="47">
        <f t="shared" si="307"/>
        <v>1990.6260014550342</v>
      </c>
      <c r="R879" s="47">
        <f t="shared" si="302"/>
        <v>328.25333333333333</v>
      </c>
      <c r="S879" s="47">
        <f t="shared" si="308"/>
        <v>350.76222222222225</v>
      </c>
      <c r="T879" s="89">
        <f t="shared" si="309"/>
        <v>-6.4171360149008922</v>
      </c>
      <c r="U879" s="48"/>
      <c r="V879" s="33"/>
      <c r="W879" s="33"/>
      <c r="X879" s="35">
        <f t="shared" si="312"/>
        <v>9</v>
      </c>
      <c r="Y879" s="61" t="str">
        <f t="shared" si="313"/>
        <v xml:space="preserve"> </v>
      </c>
      <c r="Z879" s="61">
        <f t="shared" si="314"/>
        <v>7.1826174119896224</v>
      </c>
      <c r="AA879" s="68"/>
      <c r="AB879" s="61">
        <f t="shared" si="310"/>
        <v>5.7555303750236472E-2</v>
      </c>
      <c r="AC879" s="61">
        <f t="shared" si="311"/>
        <v>-0.432</v>
      </c>
      <c r="AD879" s="61"/>
      <c r="AE879" s="84"/>
      <c r="AF879" s="61"/>
      <c r="AG879" s="44"/>
    </row>
    <row r="880" spans="1:33" ht="14.1" customHeight="1">
      <c r="A880" s="7">
        <v>185903</v>
      </c>
      <c r="B880" s="8">
        <f t="shared" si="304"/>
        <v>1859.2083333336147</v>
      </c>
      <c r="C880" s="9">
        <v>4.2521499999999997E-3</v>
      </c>
      <c r="D880" s="9">
        <v>0</v>
      </c>
      <c r="E880" s="9">
        <v>4.2521499999999997E-3</v>
      </c>
      <c r="H880" s="11">
        <f t="shared" si="305"/>
        <v>1.5412717644016063</v>
      </c>
      <c r="L880" s="31">
        <f t="shared" si="301"/>
        <v>1859.2083333336147</v>
      </c>
      <c r="M880" s="30">
        <f t="shared" si="303"/>
        <v>1.5412717644016063</v>
      </c>
      <c r="P880" s="47">
        <f t="shared" si="306"/>
        <v>1990.7438741080871</v>
      </c>
      <c r="Q880" s="47">
        <f t="shared" si="307"/>
        <v>1990.8617467611402</v>
      </c>
      <c r="R880" s="47">
        <f t="shared" si="302"/>
        <v>318.81333333333333</v>
      </c>
      <c r="S880" s="47">
        <f t="shared" si="308"/>
        <v>355.00555555555559</v>
      </c>
      <c r="T880" s="89">
        <f t="shared" si="309"/>
        <v>-10.194832631727213</v>
      </c>
      <c r="U880" s="48"/>
      <c r="V880" s="33"/>
      <c r="W880" s="33"/>
      <c r="X880" s="35">
        <f t="shared" si="312"/>
        <v>1</v>
      </c>
      <c r="Y880" s="61" t="str">
        <f t="shared" si="313"/>
        <v xml:space="preserve"> </v>
      </c>
      <c r="Z880" s="61">
        <f t="shared" si="314"/>
        <v>3.2183170683817375</v>
      </c>
      <c r="AA880" s="68"/>
      <c r="AB880" s="61">
        <f t="shared" si="310"/>
        <v>-0.59763215262440039</v>
      </c>
      <c r="AC880" s="61">
        <f t="shared" si="311"/>
        <v>-0.432</v>
      </c>
      <c r="AD880" s="61"/>
      <c r="AE880" s="84"/>
      <c r="AF880" s="61"/>
      <c r="AG880" s="44"/>
    </row>
    <row r="881" spans="1:33" ht="14.1" customHeight="1">
      <c r="A881" s="7">
        <v>185904</v>
      </c>
      <c r="B881" s="8">
        <f t="shared" si="304"/>
        <v>1859.291666666948</v>
      </c>
      <c r="C881" s="9">
        <v>-5.0912499999999999E-2</v>
      </c>
      <c r="D881" s="9">
        <v>-5.5555559999999997E-2</v>
      </c>
      <c r="E881" s="9">
        <v>4.6430500000000001E-3</v>
      </c>
      <c r="H881" s="11">
        <f t="shared" si="305"/>
        <v>1.455645548418087</v>
      </c>
      <c r="L881" s="31">
        <f t="shared" si="301"/>
        <v>1859.291666666948</v>
      </c>
      <c r="M881" s="30">
        <f t="shared" si="303"/>
        <v>1.455645548418087</v>
      </c>
      <c r="P881" s="47">
        <f t="shared" si="306"/>
        <v>1990.9796194141932</v>
      </c>
      <c r="Q881" s="47">
        <f t="shared" si="307"/>
        <v>1991.0974920672463</v>
      </c>
      <c r="R881" s="47">
        <f t="shared" si="302"/>
        <v>362.07333333333332</v>
      </c>
      <c r="S881" s="47">
        <f t="shared" si="308"/>
        <v>362.02351851851853</v>
      </c>
      <c r="T881" s="89">
        <f t="shared" si="309"/>
        <v>1.3760104597260181E-2</v>
      </c>
      <c r="U881" s="48"/>
      <c r="V881" s="33"/>
      <c r="W881" s="33"/>
      <c r="X881" s="35">
        <f t="shared" si="312"/>
        <v>2</v>
      </c>
      <c r="Y881" s="61" t="str">
        <f t="shared" si="313"/>
        <v xml:space="preserve"> </v>
      </c>
      <c r="Z881" s="61">
        <f t="shared" si="314"/>
        <v>3.2183170683817375</v>
      </c>
      <c r="AA881" s="68"/>
      <c r="AB881" s="61">
        <f t="shared" si="310"/>
        <v>-0.9731808828445605</v>
      </c>
      <c r="AC881" s="61">
        <f t="shared" si="311"/>
        <v>-0.432</v>
      </c>
      <c r="AD881" s="61"/>
      <c r="AE881" s="84"/>
      <c r="AF881" s="61"/>
      <c r="AG881" s="44"/>
    </row>
    <row r="882" spans="1:33" ht="14.1" customHeight="1">
      <c r="A882" s="7">
        <v>185905</v>
      </c>
      <c r="B882" s="8">
        <f t="shared" si="304"/>
        <v>1859.3750000002813</v>
      </c>
      <c r="C882" s="9">
        <v>-1.615569E-2</v>
      </c>
      <c r="D882" s="9">
        <v>-1.9607840000000001E-2</v>
      </c>
      <c r="E882" s="9">
        <v>3.4521500000000002E-3</v>
      </c>
      <c r="H882" s="11">
        <f t="shared" si="305"/>
        <v>1.427103483407993</v>
      </c>
      <c r="L882" s="31">
        <f t="shared" si="301"/>
        <v>1859.3750000002813</v>
      </c>
      <c r="M882" s="30">
        <f t="shared" si="303"/>
        <v>1.427103483407993</v>
      </c>
      <c r="P882" s="47">
        <f t="shared" si="306"/>
        <v>1991.2153647202992</v>
      </c>
      <c r="Q882" s="47">
        <f t="shared" si="307"/>
        <v>1991.3332373733524</v>
      </c>
      <c r="R882" s="47">
        <f t="shared" si="302"/>
        <v>382.58499999999998</v>
      </c>
      <c r="S882" s="47">
        <f t="shared" si="308"/>
        <v>370.6561111111111</v>
      </c>
      <c r="T882" s="89">
        <f t="shared" si="309"/>
        <v>3.2183170683817375</v>
      </c>
      <c r="U882" s="48"/>
      <c r="V882" s="33"/>
      <c r="W882" s="33"/>
      <c r="X882" s="35">
        <f t="shared" si="312"/>
        <v>3</v>
      </c>
      <c r="Y882" s="61">
        <f t="shared" si="313"/>
        <v>3.2183170683817375</v>
      </c>
      <c r="Z882" s="61">
        <f t="shared" si="314"/>
        <v>3.2183170683817375</v>
      </c>
      <c r="AA882" s="68"/>
      <c r="AB882" s="61">
        <f t="shared" si="310"/>
        <v>-0.89336746228101793</v>
      </c>
      <c r="AC882" s="61">
        <f t="shared" si="311"/>
        <v>-0.432</v>
      </c>
      <c r="AD882" s="61"/>
      <c r="AE882" s="84"/>
      <c r="AF882" s="61"/>
      <c r="AG882" s="44"/>
    </row>
    <row r="883" spans="1:33" ht="14.1" customHeight="1">
      <c r="A883" s="7">
        <v>185906</v>
      </c>
      <c r="B883" s="8">
        <f t="shared" si="304"/>
        <v>1859.4583333336145</v>
      </c>
      <c r="C883" s="9">
        <v>-5.4950529999999997E-2</v>
      </c>
      <c r="D883" s="9">
        <v>-0.06</v>
      </c>
      <c r="E883" s="9">
        <v>5.0494700000000003E-3</v>
      </c>
      <c r="H883" s="11">
        <f t="shared" si="305"/>
        <v>1.3414772744035135</v>
      </c>
      <c r="L883" s="31">
        <f t="shared" si="301"/>
        <v>1859.4583333336145</v>
      </c>
      <c r="M883" s="30">
        <f t="shared" si="303"/>
        <v>1.3414772744035135</v>
      </c>
      <c r="P883" s="47">
        <f t="shared" si="306"/>
        <v>1991.4511100264053</v>
      </c>
      <c r="Q883" s="47">
        <f t="shared" si="307"/>
        <v>1991.5689826794585</v>
      </c>
      <c r="R883" s="47">
        <f t="shared" si="302"/>
        <v>384.8</v>
      </c>
      <c r="S883" s="47">
        <f t="shared" si="308"/>
        <v>377.92759259259253</v>
      </c>
      <c r="T883" s="89">
        <f t="shared" si="309"/>
        <v>1.8184455282194589</v>
      </c>
      <c r="U883" s="48"/>
      <c r="V883" s="33"/>
      <c r="W883" s="33"/>
      <c r="X883" s="35">
        <f t="shared" si="312"/>
        <v>4</v>
      </c>
      <c r="Y883" s="61" t="str">
        <f t="shared" si="313"/>
        <v xml:space="preserve"> </v>
      </c>
      <c r="Z883" s="61">
        <f t="shared" si="314"/>
        <v>3.2183170683817375</v>
      </c>
      <c r="AA883" s="68"/>
      <c r="AB883" s="61">
        <f t="shared" si="310"/>
        <v>-0.3955374774428157</v>
      </c>
      <c r="AC883" s="61">
        <f t="shared" si="311"/>
        <v>-0.432</v>
      </c>
      <c r="AD883" s="61"/>
      <c r="AE883" s="84"/>
      <c r="AF883" s="61"/>
      <c r="AG883" s="44"/>
    </row>
    <row r="884" spans="1:33" ht="14.1" customHeight="1">
      <c r="A884" s="7">
        <v>185907</v>
      </c>
      <c r="B884" s="8">
        <f t="shared" si="304"/>
        <v>1859.5416666669478</v>
      </c>
      <c r="C884" s="9">
        <v>5.8167599999999998E-3</v>
      </c>
      <c r="D884" s="9">
        <v>0</v>
      </c>
      <c r="E884" s="9">
        <v>5.8167599999999998E-3</v>
      </c>
      <c r="H884" s="11">
        <f t="shared" si="305"/>
        <v>1.3414772744035135</v>
      </c>
      <c r="L884" s="31">
        <f t="shared" si="301"/>
        <v>1859.5416666669478</v>
      </c>
      <c r="M884" s="30">
        <f t="shared" si="303"/>
        <v>1.3414772744035135</v>
      </c>
      <c r="P884" s="47">
        <f t="shared" si="306"/>
        <v>1991.6868553325114</v>
      </c>
      <c r="Q884" s="47">
        <f t="shared" si="307"/>
        <v>1991.8047279855646</v>
      </c>
      <c r="R884" s="47">
        <f t="shared" si="302"/>
        <v>385.17666666666668</v>
      </c>
      <c r="S884" s="47">
        <f t="shared" si="308"/>
        <v>387.92611111111114</v>
      </c>
      <c r="T884" s="89">
        <f t="shared" si="309"/>
        <v>-0.70875467407166548</v>
      </c>
      <c r="U884" s="48"/>
      <c r="V884" s="33"/>
      <c r="W884" s="33"/>
      <c r="X884" s="35">
        <f t="shared" si="312"/>
        <v>5</v>
      </c>
      <c r="Y884" s="61" t="str">
        <f t="shared" si="313"/>
        <v xml:space="preserve"> </v>
      </c>
      <c r="Z884" s="61">
        <f t="shared" si="314"/>
        <v>3.2183170683817375</v>
      </c>
      <c r="AA884" s="68"/>
      <c r="AB884" s="61">
        <f t="shared" si="310"/>
        <v>0.2873688890002743</v>
      </c>
      <c r="AC884" s="61">
        <f t="shared" si="311"/>
        <v>-0.432</v>
      </c>
      <c r="AD884" s="61"/>
      <c r="AE884" s="84"/>
      <c r="AF884" s="61"/>
      <c r="AG884" s="44"/>
    </row>
    <row r="885" spans="1:33" ht="14.1" customHeight="1">
      <c r="A885" s="7">
        <v>185908</v>
      </c>
      <c r="B885" s="8">
        <f t="shared" si="304"/>
        <v>1859.625000000281</v>
      </c>
      <c r="C885" s="9">
        <v>2.465904E-2</v>
      </c>
      <c r="D885" s="9">
        <v>2.12766E-2</v>
      </c>
      <c r="E885" s="9">
        <v>3.38245E-3</v>
      </c>
      <c r="H885" s="11">
        <f t="shared" si="305"/>
        <v>1.3700193497800872</v>
      </c>
      <c r="L885" s="31">
        <f t="shared" si="301"/>
        <v>1859.625000000281</v>
      </c>
      <c r="M885" s="30">
        <f t="shared" si="303"/>
        <v>1.3700193497800872</v>
      </c>
      <c r="P885" s="47">
        <f t="shared" si="306"/>
        <v>1991.9226006386175</v>
      </c>
      <c r="Q885" s="47">
        <f t="shared" si="307"/>
        <v>1992.0404732916707</v>
      </c>
      <c r="R885" s="47">
        <f t="shared" si="302"/>
        <v>412.85666666666663</v>
      </c>
      <c r="S885" s="47">
        <f t="shared" si="308"/>
        <v>400.86685185185183</v>
      </c>
      <c r="T885" s="89">
        <f t="shared" si="309"/>
        <v>2.9909718799213225</v>
      </c>
      <c r="U885" s="48"/>
      <c r="V885" s="33"/>
      <c r="W885" s="33"/>
      <c r="X885" s="35">
        <f t="shared" si="312"/>
        <v>6</v>
      </c>
      <c r="Y885" s="61" t="str">
        <f t="shared" si="313"/>
        <v xml:space="preserve"> </v>
      </c>
      <c r="Z885" s="61">
        <f t="shared" si="314"/>
        <v>3.2183170683817375</v>
      </c>
      <c r="AA885" s="68"/>
      <c r="AB885" s="61">
        <f t="shared" si="310"/>
        <v>0.83581215853069168</v>
      </c>
      <c r="AC885" s="61">
        <f t="shared" si="311"/>
        <v>-0.432</v>
      </c>
      <c r="AD885" s="61"/>
      <c r="AE885" s="84"/>
      <c r="AF885" s="61"/>
      <c r="AG885" s="44"/>
    </row>
    <row r="886" spans="1:33" ht="14.1" customHeight="1">
      <c r="A886" s="7">
        <v>185909</v>
      </c>
      <c r="B886" s="8">
        <f t="shared" si="304"/>
        <v>1859.7083333336143</v>
      </c>
      <c r="C886" s="9">
        <v>2.4837919999999999E-2</v>
      </c>
      <c r="D886" s="9">
        <v>2.0833330000000001E-2</v>
      </c>
      <c r="E886" s="9">
        <v>4.0045899999999997E-3</v>
      </c>
      <c r="H886" s="11">
        <f t="shared" si="305"/>
        <v>1.3985614150004413</v>
      </c>
      <c r="L886" s="31">
        <f t="shared" si="301"/>
        <v>1859.7083333336143</v>
      </c>
      <c r="M886" s="30">
        <f t="shared" si="303"/>
        <v>1.3985614150004413</v>
      </c>
      <c r="P886" s="47">
        <f t="shared" si="306"/>
        <v>1992.1583459447236</v>
      </c>
      <c r="Q886" s="47">
        <f t="shared" si="307"/>
        <v>1992.2762185977767</v>
      </c>
      <c r="R886" s="47">
        <f t="shared" si="302"/>
        <v>411.33</v>
      </c>
      <c r="S886" s="47">
        <f t="shared" si="308"/>
        <v>410.0898148148147</v>
      </c>
      <c r="T886" s="89">
        <f t="shared" si="309"/>
        <v>0.30241794367542596</v>
      </c>
      <c r="U886" s="48"/>
      <c r="V886" s="33"/>
      <c r="W886" s="33"/>
      <c r="X886" s="35">
        <f t="shared" si="312"/>
        <v>7</v>
      </c>
      <c r="Y886" s="61" t="str">
        <f t="shared" si="313"/>
        <v xml:space="preserve"> </v>
      </c>
      <c r="Z886" s="61">
        <f t="shared" si="314"/>
        <v>2.9909718799213225</v>
      </c>
      <c r="AA886" s="68"/>
      <c r="AB886" s="61">
        <f t="shared" si="310"/>
        <v>0.9931696300671754</v>
      </c>
      <c r="AC886" s="61">
        <f t="shared" si="311"/>
        <v>-0.432</v>
      </c>
      <c r="AD886" s="61"/>
      <c r="AE886" s="84"/>
      <c r="AF886" s="61"/>
      <c r="AG886" s="44"/>
    </row>
    <row r="887" spans="1:33" ht="14.1" customHeight="1">
      <c r="A887" s="7">
        <v>185910</v>
      </c>
      <c r="B887" s="8">
        <f t="shared" si="304"/>
        <v>1859.7916666669475</v>
      </c>
      <c r="C887" s="9">
        <v>-1.5374830000000001E-2</v>
      </c>
      <c r="D887" s="9">
        <v>-2.0408160000000002E-2</v>
      </c>
      <c r="E887" s="9">
        <v>5.0333399999999999E-3</v>
      </c>
      <c r="H887" s="11">
        <f t="shared" si="305"/>
        <v>1.3700193498732858</v>
      </c>
      <c r="L887" s="31">
        <f t="shared" si="301"/>
        <v>1859.7916666669475</v>
      </c>
      <c r="M887" s="30">
        <f t="shared" si="303"/>
        <v>1.3700193498732858</v>
      </c>
      <c r="P887" s="47">
        <f t="shared" si="306"/>
        <v>1992.3940912508297</v>
      </c>
      <c r="Q887" s="47">
        <f t="shared" si="307"/>
        <v>1992.5119639038828</v>
      </c>
      <c r="R887" s="47">
        <f t="shared" si="302"/>
        <v>415.46</v>
      </c>
      <c r="S887" s="47">
        <f t="shared" si="308"/>
        <v>417.53777777777782</v>
      </c>
      <c r="T887" s="89">
        <f t="shared" si="309"/>
        <v>-0.49762629595726526</v>
      </c>
      <c r="U887" s="48"/>
      <c r="V887" s="33"/>
      <c r="W887" s="33"/>
      <c r="X887" s="35">
        <f t="shared" si="312"/>
        <v>8</v>
      </c>
      <c r="Y887" s="61" t="str">
        <f t="shared" si="313"/>
        <v xml:space="preserve"> </v>
      </c>
      <c r="Z887" s="61">
        <f t="shared" si="314"/>
        <v>2.9909718799213225</v>
      </c>
      <c r="AA887" s="68"/>
      <c r="AB887" s="61">
        <f t="shared" si="310"/>
        <v>0.68581199384431568</v>
      </c>
      <c r="AC887" s="61">
        <f t="shared" si="311"/>
        <v>-0.432</v>
      </c>
      <c r="AD887" s="61"/>
      <c r="AE887" s="84"/>
      <c r="AF887" s="61"/>
      <c r="AG887" s="44"/>
    </row>
    <row r="888" spans="1:33" ht="14.1" customHeight="1">
      <c r="A888" s="7">
        <v>185911</v>
      </c>
      <c r="B888" s="8">
        <f t="shared" si="304"/>
        <v>1859.8750000002808</v>
      </c>
      <c r="C888" s="9">
        <v>-1.7895069999999999E-2</v>
      </c>
      <c r="D888" s="9">
        <v>-2.0833330000000001E-2</v>
      </c>
      <c r="E888" s="9">
        <v>2.9382599999999998E-3</v>
      </c>
      <c r="H888" s="11">
        <f t="shared" si="305"/>
        <v>1.3414772846509901</v>
      </c>
      <c r="L888" s="31">
        <f t="shared" si="301"/>
        <v>1859.8750000002808</v>
      </c>
      <c r="M888" s="30">
        <f t="shared" si="303"/>
        <v>1.3414772846509901</v>
      </c>
      <c r="P888" s="47">
        <f t="shared" si="306"/>
        <v>1992.6298365569357</v>
      </c>
      <c r="Q888" s="47">
        <f t="shared" si="307"/>
        <v>1992.7477092099889</v>
      </c>
      <c r="R888" s="47">
        <f t="shared" si="302"/>
        <v>418.24</v>
      </c>
      <c r="S888" s="47">
        <f t="shared" si="308"/>
        <v>426.27555555555557</v>
      </c>
      <c r="T888" s="89">
        <f t="shared" si="309"/>
        <v>-1.8850613061973442</v>
      </c>
      <c r="U888" s="48"/>
      <c r="V888" s="33"/>
      <c r="W888" s="33"/>
      <c r="X888" s="35">
        <f t="shared" si="312"/>
        <v>9</v>
      </c>
      <c r="Y888" s="61" t="str">
        <f t="shared" si="313"/>
        <v xml:space="preserve"> </v>
      </c>
      <c r="Z888" s="61">
        <f t="shared" si="314"/>
        <v>2.9909718799213225</v>
      </c>
      <c r="AA888" s="68"/>
      <c r="AB888" s="61">
        <f t="shared" si="310"/>
        <v>5.7555303750406961E-2</v>
      </c>
      <c r="AC888" s="61">
        <f t="shared" si="311"/>
        <v>-0.432</v>
      </c>
      <c r="AD888" s="61"/>
      <c r="AE888" s="84"/>
      <c r="AF888" s="61"/>
      <c r="AG888" s="44"/>
    </row>
    <row r="889" spans="1:33" ht="14.1" customHeight="1">
      <c r="A889" s="7">
        <v>185912</v>
      </c>
      <c r="B889" s="8">
        <f t="shared" si="304"/>
        <v>1859.9583333336141</v>
      </c>
      <c r="C889" s="9">
        <v>6.8775619999999996E-2</v>
      </c>
      <c r="D889" s="9">
        <v>6.3829789999999997E-2</v>
      </c>
      <c r="E889" s="9">
        <v>4.94583E-3</v>
      </c>
      <c r="H889" s="11">
        <f t="shared" si="305"/>
        <v>1.427103498020033</v>
      </c>
      <c r="L889" s="31">
        <f t="shared" si="301"/>
        <v>1859.9583333336141</v>
      </c>
      <c r="M889" s="30">
        <f t="shared" si="303"/>
        <v>1.427103498020033</v>
      </c>
      <c r="P889" s="47">
        <f t="shared" si="306"/>
        <v>1992.8655818630418</v>
      </c>
      <c r="Q889" s="47">
        <f t="shared" si="307"/>
        <v>1992.983454516095</v>
      </c>
      <c r="R889" s="47">
        <f t="shared" si="302"/>
        <v>435.28</v>
      </c>
      <c r="S889" s="47">
        <f t="shared" si="308"/>
        <v>435.69481481481478</v>
      </c>
      <c r="T889" s="89">
        <f t="shared" si="309"/>
        <v>-9.5207654695439459E-2</v>
      </c>
      <c r="U889" s="48"/>
      <c r="V889" s="33"/>
      <c r="W889" s="33"/>
      <c r="X889" s="35">
        <f t="shared" si="312"/>
        <v>1</v>
      </c>
      <c r="Y889" s="61" t="str">
        <f t="shared" si="313"/>
        <v xml:space="preserve"> </v>
      </c>
      <c r="Z889" s="61">
        <f t="shared" si="314"/>
        <v>2.8823025202829422</v>
      </c>
      <c r="AA889" s="68"/>
      <c r="AB889" s="61">
        <f t="shared" si="310"/>
        <v>-0.59763215262426062</v>
      </c>
      <c r="AC889" s="61">
        <f t="shared" si="311"/>
        <v>-0.432</v>
      </c>
      <c r="AD889" s="61"/>
      <c r="AE889" s="84"/>
      <c r="AF889" s="61"/>
      <c r="AG889" s="44"/>
    </row>
    <row r="890" spans="1:33" ht="14.1" customHeight="1">
      <c r="A890" s="7">
        <v>186001</v>
      </c>
      <c r="B890" s="8">
        <f t="shared" si="304"/>
        <v>1860.0416666669473</v>
      </c>
      <c r="C890" s="9">
        <v>-3.4888420000000003E-2</v>
      </c>
      <c r="D890" s="9">
        <v>-0.04</v>
      </c>
      <c r="E890" s="9">
        <v>5.1115800000000001E-3</v>
      </c>
      <c r="H890" s="11">
        <f t="shared" si="305"/>
        <v>1.3700193580992317</v>
      </c>
      <c r="L890" s="31">
        <f t="shared" si="301"/>
        <v>1860.0416666669473</v>
      </c>
      <c r="M890" s="30">
        <f t="shared" si="303"/>
        <v>1.3700193580992317</v>
      </c>
      <c r="P890" s="47">
        <f t="shared" si="306"/>
        <v>1993.1013271691479</v>
      </c>
      <c r="Q890" s="47">
        <f t="shared" si="307"/>
        <v>1993.2191998222011</v>
      </c>
      <c r="R890" s="47">
        <f t="shared" si="302"/>
        <v>445.08</v>
      </c>
      <c r="S890" s="47">
        <f t="shared" si="308"/>
        <v>440.53907407407405</v>
      </c>
      <c r="T890" s="89">
        <f t="shared" si="309"/>
        <v>1.0307657579455398</v>
      </c>
      <c r="U890" s="48"/>
      <c r="V890" s="33"/>
      <c r="W890" s="33"/>
      <c r="X890" s="35">
        <f t="shared" si="312"/>
        <v>2</v>
      </c>
      <c r="Y890" s="61" t="str">
        <f t="shared" si="313"/>
        <v xml:space="preserve"> </v>
      </c>
      <c r="Z890" s="61">
        <f t="shared" si="314"/>
        <v>3.2192120420583947</v>
      </c>
      <c r="AA890" s="68"/>
      <c r="AB890" s="61">
        <f t="shared" si="310"/>
        <v>-0.97318088284452031</v>
      </c>
      <c r="AC890" s="61">
        <f t="shared" si="311"/>
        <v>-0.432</v>
      </c>
      <c r="AD890" s="61"/>
      <c r="AE890" s="84"/>
      <c r="AF890" s="61"/>
      <c r="AG890" s="44"/>
    </row>
    <row r="891" spans="1:33" ht="14.1" customHeight="1">
      <c r="A891" s="7">
        <v>186002</v>
      </c>
      <c r="B891" s="8">
        <f t="shared" si="304"/>
        <v>1860.1250000002806</v>
      </c>
      <c r="C891" s="9">
        <v>3.2336000000000001E-3</v>
      </c>
      <c r="D891" s="9">
        <v>0</v>
      </c>
      <c r="E891" s="9">
        <v>3.2336000000000001E-3</v>
      </c>
      <c r="H891" s="11">
        <f t="shared" si="305"/>
        <v>1.3700193580992317</v>
      </c>
      <c r="L891" s="31">
        <f t="shared" si="301"/>
        <v>1860.1250000002806</v>
      </c>
      <c r="M891" s="30">
        <f t="shared" si="303"/>
        <v>1.3700193580992317</v>
      </c>
      <c r="P891" s="47">
        <f t="shared" si="306"/>
        <v>1993.337072475254</v>
      </c>
      <c r="Q891" s="47">
        <f t="shared" si="307"/>
        <v>1993.4549451283071</v>
      </c>
      <c r="R891" s="47">
        <f t="shared" si="302"/>
        <v>449.61666666666662</v>
      </c>
      <c r="S891" s="47">
        <f t="shared" si="308"/>
        <v>444.89796296296294</v>
      </c>
      <c r="T891" s="89">
        <f t="shared" si="309"/>
        <v>1.0606260528319256</v>
      </c>
      <c r="U891" s="48"/>
      <c r="V891" s="33"/>
      <c r="W891" s="33"/>
      <c r="X891" s="35">
        <f t="shared" si="312"/>
        <v>3</v>
      </c>
      <c r="Y891" s="61" t="str">
        <f t="shared" si="313"/>
        <v xml:space="preserve"> </v>
      </c>
      <c r="Z891" s="61">
        <f t="shared" si="314"/>
        <v>3.2192120420583947</v>
      </c>
      <c r="AA891" s="68"/>
      <c r="AB891" s="61">
        <f t="shared" si="310"/>
        <v>-0.89336746228109631</v>
      </c>
      <c r="AC891" s="61">
        <f t="shared" si="311"/>
        <v>-0.432</v>
      </c>
      <c r="AD891" s="61"/>
      <c r="AE891" s="84"/>
      <c r="AF891" s="61"/>
      <c r="AG891" s="44"/>
    </row>
    <row r="892" spans="1:33" ht="14.1" customHeight="1">
      <c r="A892" s="7">
        <v>186003</v>
      </c>
      <c r="B892" s="8">
        <f t="shared" si="304"/>
        <v>1860.2083333336138</v>
      </c>
      <c r="C892" s="9">
        <v>4.5482950000000001E-2</v>
      </c>
      <c r="D892" s="9">
        <v>4.1666670000000003E-2</v>
      </c>
      <c r="E892" s="9">
        <v>3.81628E-3</v>
      </c>
      <c r="H892" s="11">
        <f t="shared" si="305"/>
        <v>1.4271035025867642</v>
      </c>
      <c r="L892" s="31">
        <f t="shared" si="301"/>
        <v>1860.2083333336138</v>
      </c>
      <c r="M892" s="30">
        <f t="shared" si="303"/>
        <v>1.4271035025867642</v>
      </c>
      <c r="P892" s="47">
        <f t="shared" si="306"/>
        <v>1993.5728177813601</v>
      </c>
      <c r="Q892" s="47">
        <f t="shared" si="307"/>
        <v>1993.6906904344132</v>
      </c>
      <c r="R892" s="47">
        <f t="shared" si="302"/>
        <v>463.44</v>
      </c>
      <c r="S892" s="47">
        <f t="shared" si="308"/>
        <v>450.45648148148143</v>
      </c>
      <c r="T892" s="89">
        <f t="shared" si="309"/>
        <v>2.8823025202829422</v>
      </c>
      <c r="U892" s="48"/>
      <c r="V892" s="33"/>
      <c r="W892" s="33"/>
      <c r="X892" s="35">
        <f t="shared" si="312"/>
        <v>4</v>
      </c>
      <c r="Y892" s="61" t="str">
        <f t="shared" si="313"/>
        <v xml:space="preserve"> </v>
      </c>
      <c r="Z892" s="61">
        <f t="shared" si="314"/>
        <v>3.2192120420583947</v>
      </c>
      <c r="AA892" s="68"/>
      <c r="AB892" s="61">
        <f t="shared" si="310"/>
        <v>-0.39553747744297252</v>
      </c>
      <c r="AC892" s="61">
        <f t="shared" si="311"/>
        <v>-0.432</v>
      </c>
      <c r="AD892" s="61"/>
      <c r="AE892" s="84"/>
      <c r="AF892" s="61"/>
      <c r="AG892" s="44"/>
    </row>
    <row r="893" spans="1:33" ht="14.1" customHeight="1">
      <c r="A893" s="7">
        <v>186004</v>
      </c>
      <c r="B893" s="8">
        <f t="shared" si="304"/>
        <v>1860.2916666669471</v>
      </c>
      <c r="C893" s="9">
        <v>0.1044771</v>
      </c>
      <c r="D893" s="9">
        <v>0.1</v>
      </c>
      <c r="E893" s="9">
        <v>4.4771000000000004E-3</v>
      </c>
      <c r="H893" s="11">
        <f t="shared" si="305"/>
        <v>1.5698138528454406</v>
      </c>
      <c r="L893" s="31">
        <f t="shared" si="301"/>
        <v>1860.2916666669471</v>
      </c>
      <c r="M893" s="30">
        <f t="shared" si="303"/>
        <v>1.5698138528454406</v>
      </c>
      <c r="P893" s="47">
        <f t="shared" si="306"/>
        <v>1993.8085630874662</v>
      </c>
      <c r="Q893" s="47">
        <f t="shared" si="307"/>
        <v>1993.9264357405193</v>
      </c>
      <c r="R893" s="47">
        <f t="shared" si="302"/>
        <v>469.95</v>
      </c>
      <c r="S893" s="47">
        <f t="shared" si="308"/>
        <v>455.29314814814802</v>
      </c>
      <c r="T893" s="89">
        <f t="shared" si="309"/>
        <v>3.2192120420583947</v>
      </c>
      <c r="U893" s="48"/>
      <c r="V893" s="33"/>
      <c r="W893" s="33"/>
      <c r="X893" s="35">
        <f t="shared" si="312"/>
        <v>5</v>
      </c>
      <c r="Y893" s="61">
        <f t="shared" si="313"/>
        <v>3.2192120420583947</v>
      </c>
      <c r="Z893" s="61">
        <f t="shared" si="314"/>
        <v>3.2192120420583947</v>
      </c>
      <c r="AA893" s="68"/>
      <c r="AB893" s="61">
        <f t="shared" si="310"/>
        <v>0.28736888900010732</v>
      </c>
      <c r="AC893" s="61">
        <f t="shared" si="311"/>
        <v>-0.432</v>
      </c>
      <c r="AD893" s="61"/>
      <c r="AE893" s="84"/>
      <c r="AF893" s="61"/>
      <c r="AG893" s="44"/>
    </row>
    <row r="894" spans="1:33" ht="14.1" customHeight="1">
      <c r="A894" s="7">
        <v>186005</v>
      </c>
      <c r="B894" s="8">
        <f t="shared" si="304"/>
        <v>1860.3750000002804</v>
      </c>
      <c r="C894" s="9">
        <v>7.5349040000000006E-2</v>
      </c>
      <c r="D894" s="9">
        <v>7.2727269999999997E-2</v>
      </c>
      <c r="E894" s="9">
        <v>2.6217699999999998E-3</v>
      </c>
      <c r="H894" s="11">
        <f t="shared" si="305"/>
        <v>1.6839821287710712</v>
      </c>
      <c r="L894" s="31">
        <f t="shared" si="301"/>
        <v>1860.3750000002804</v>
      </c>
      <c r="M894" s="30">
        <f t="shared" si="303"/>
        <v>1.6839821287710712</v>
      </c>
      <c r="P894" s="47">
        <f t="shared" si="306"/>
        <v>1994.0443083935722</v>
      </c>
      <c r="Q894" s="47">
        <f t="shared" si="307"/>
        <v>1994.1621810466254</v>
      </c>
      <c r="R894" s="47">
        <f t="shared" si="302"/>
        <v>456.45499999999998</v>
      </c>
      <c r="S894" s="47">
        <f t="shared" si="308"/>
        <v>460.94796296296295</v>
      </c>
      <c r="T894" s="89">
        <f t="shared" si="309"/>
        <v>-0.97472238169408199</v>
      </c>
      <c r="U894" s="48"/>
      <c r="V894" s="33"/>
      <c r="W894" s="33"/>
      <c r="X894" s="35">
        <f t="shared" si="312"/>
        <v>6</v>
      </c>
      <c r="Y894" s="61" t="str">
        <f t="shared" si="313"/>
        <v xml:space="preserve"> </v>
      </c>
      <c r="Z894" s="61">
        <f t="shared" si="314"/>
        <v>3.2192120420583947</v>
      </c>
      <c r="AA894" s="68"/>
      <c r="AB894" s="61">
        <f t="shared" si="310"/>
        <v>0.83581215853059598</v>
      </c>
      <c r="AC894" s="61">
        <f t="shared" si="311"/>
        <v>-0.432</v>
      </c>
      <c r="AD894" s="61"/>
      <c r="AE894" s="84"/>
      <c r="AF894" s="61"/>
      <c r="AG894" s="44"/>
    </row>
    <row r="895" spans="1:33" ht="14.1" customHeight="1">
      <c r="A895" s="7">
        <v>186006</v>
      </c>
      <c r="B895" s="8">
        <f t="shared" si="304"/>
        <v>1860.4583333336136</v>
      </c>
      <c r="C895" s="9">
        <v>3.8093960000000003E-2</v>
      </c>
      <c r="D895" s="9">
        <v>3.3898310000000001E-2</v>
      </c>
      <c r="E895" s="9">
        <v>4.1956600000000004E-3</v>
      </c>
      <c r="H895" s="11">
        <f t="shared" si="305"/>
        <v>1.741066277006613</v>
      </c>
      <c r="L895" s="31">
        <f t="shared" si="301"/>
        <v>1860.4583333336136</v>
      </c>
      <c r="M895" s="30">
        <f t="shared" si="303"/>
        <v>1.741066277006613</v>
      </c>
      <c r="P895" s="47">
        <f t="shared" si="306"/>
        <v>1994.2800536996783</v>
      </c>
      <c r="Q895" s="47">
        <f t="shared" si="307"/>
        <v>1994.3979263527315</v>
      </c>
      <c r="R895" s="47">
        <f t="shared" si="302"/>
        <v>450.56</v>
      </c>
      <c r="S895" s="47">
        <f t="shared" si="308"/>
        <v>470.48944444444442</v>
      </c>
      <c r="T895" s="89">
        <f t="shared" si="309"/>
        <v>-4.2358961884845669</v>
      </c>
      <c r="U895" s="48"/>
      <c r="V895" s="33"/>
      <c r="W895" s="33"/>
      <c r="X895" s="35">
        <f t="shared" si="312"/>
        <v>7</v>
      </c>
      <c r="Y895" s="61" t="str">
        <f t="shared" si="313"/>
        <v xml:space="preserve"> </v>
      </c>
      <c r="Z895" s="61">
        <f t="shared" si="314"/>
        <v>3.2192120420583947</v>
      </c>
      <c r="AA895" s="68"/>
      <c r="AB895" s="61">
        <f t="shared" si="310"/>
        <v>0.99316963006719572</v>
      </c>
      <c r="AC895" s="61">
        <f t="shared" si="311"/>
        <v>-0.432</v>
      </c>
      <c r="AD895" s="61"/>
      <c r="AE895" s="84"/>
      <c r="AF895" s="61"/>
      <c r="AG895" s="44"/>
    </row>
    <row r="896" spans="1:33" ht="14.1" customHeight="1">
      <c r="A896" s="7">
        <v>186007</v>
      </c>
      <c r="B896" s="8">
        <f t="shared" si="304"/>
        <v>1860.5416666669469</v>
      </c>
      <c r="C896" s="9">
        <v>4.5957899999999998E-3</v>
      </c>
      <c r="D896" s="9">
        <v>0</v>
      </c>
      <c r="E896" s="9">
        <v>4.5957899999999998E-3</v>
      </c>
      <c r="H896" s="11">
        <f t="shared" si="305"/>
        <v>1.741066277006613</v>
      </c>
      <c r="L896" s="31">
        <f t="shared" si="301"/>
        <v>1860.5416666669469</v>
      </c>
      <c r="M896" s="30">
        <f t="shared" si="303"/>
        <v>1.741066277006613</v>
      </c>
      <c r="P896" s="47">
        <f t="shared" si="306"/>
        <v>1994.5157990057844</v>
      </c>
      <c r="Q896" s="47">
        <f t="shared" si="307"/>
        <v>1994.6336716588376</v>
      </c>
      <c r="R896" s="47">
        <f t="shared" si="302"/>
        <v>465.48666666666668</v>
      </c>
      <c r="S896" s="47">
        <f t="shared" si="308"/>
        <v>482.97314814814814</v>
      </c>
      <c r="T896" s="89">
        <f t="shared" si="309"/>
        <v>-3.6205908234297146</v>
      </c>
      <c r="U896" s="48"/>
      <c r="V896" s="33"/>
      <c r="W896" s="33"/>
      <c r="X896" s="35">
        <f t="shared" si="312"/>
        <v>8</v>
      </c>
      <c r="Y896" s="61" t="str">
        <f t="shared" si="313"/>
        <v xml:space="preserve"> </v>
      </c>
      <c r="Z896" s="61">
        <f t="shared" si="314"/>
        <v>3.2192120420583947</v>
      </c>
      <c r="AA896" s="68"/>
      <c r="AB896" s="61">
        <f t="shared" si="310"/>
        <v>0.68581199384444247</v>
      </c>
      <c r="AC896" s="61">
        <f t="shared" si="311"/>
        <v>-0.432</v>
      </c>
      <c r="AD896" s="61"/>
      <c r="AE896" s="84"/>
      <c r="AF896" s="61"/>
      <c r="AG896" s="44"/>
    </row>
    <row r="897" spans="1:33" ht="14.1" customHeight="1">
      <c r="A897" s="7">
        <v>186008</v>
      </c>
      <c r="B897" s="8">
        <f t="shared" si="304"/>
        <v>1860.6250000002801</v>
      </c>
      <c r="C897" s="9">
        <v>0.10123284</v>
      </c>
      <c r="D897" s="9">
        <v>9.8360660000000003E-2</v>
      </c>
      <c r="E897" s="9">
        <v>2.8721900000000002E-3</v>
      </c>
      <c r="H897" s="11">
        <f t="shared" si="305"/>
        <v>1.9123187051167263</v>
      </c>
      <c r="L897" s="31">
        <f t="shared" si="301"/>
        <v>1860.6250000002801</v>
      </c>
      <c r="M897" s="30">
        <f t="shared" si="303"/>
        <v>1.9123187051167263</v>
      </c>
      <c r="P897" s="47">
        <f t="shared" si="306"/>
        <v>1994.7515443118905</v>
      </c>
      <c r="Q897" s="47">
        <f t="shared" si="307"/>
        <v>1994.8694169649436</v>
      </c>
      <c r="R897" s="47">
        <f t="shared" si="302"/>
        <v>461.77</v>
      </c>
      <c r="S897" s="47">
        <f t="shared" si="308"/>
        <v>497.08277777777766</v>
      </c>
      <c r="T897" s="89">
        <f t="shared" si="309"/>
        <v>-7.1040034691293164</v>
      </c>
      <c r="U897" s="48"/>
      <c r="V897" s="33"/>
      <c r="W897" s="33"/>
      <c r="X897" s="35">
        <f t="shared" si="312"/>
        <v>9</v>
      </c>
      <c r="Y897" s="61" t="str">
        <f t="shared" si="313"/>
        <v xml:space="preserve"> </v>
      </c>
      <c r="Z897" s="61">
        <f t="shared" si="314"/>
        <v>0.3910922795168803</v>
      </c>
      <c r="AA897" s="68"/>
      <c r="AB897" s="61">
        <f t="shared" si="310"/>
        <v>5.7555303750582772E-2</v>
      </c>
      <c r="AC897" s="61">
        <f t="shared" si="311"/>
        <v>-0.432</v>
      </c>
      <c r="AD897" s="61"/>
      <c r="AE897" s="84"/>
      <c r="AF897" s="61"/>
      <c r="AG897" s="44"/>
    </row>
    <row r="898" spans="1:33" ht="14.1" customHeight="1">
      <c r="A898" s="7">
        <v>186009</v>
      </c>
      <c r="B898" s="8">
        <f t="shared" si="304"/>
        <v>1860.7083333336134</v>
      </c>
      <c r="C898" s="9">
        <v>4.8718270000000001E-2</v>
      </c>
      <c r="D898" s="9">
        <v>4.4776120000000003E-2</v>
      </c>
      <c r="E898" s="9">
        <v>3.9421500000000002E-3</v>
      </c>
      <c r="H898" s="11">
        <f t="shared" si="305"/>
        <v>1.9979449169352774</v>
      </c>
      <c r="L898" s="31">
        <f t="shared" ref="L898:L961" si="315">B898</f>
        <v>1860.7083333336134</v>
      </c>
      <c r="M898" s="30">
        <f t="shared" si="303"/>
        <v>1.9979449169352774</v>
      </c>
      <c r="P898" s="47">
        <f t="shared" si="306"/>
        <v>1994.9872896179966</v>
      </c>
      <c r="Q898" s="47">
        <f t="shared" si="307"/>
        <v>1995.1051622710497</v>
      </c>
      <c r="R898" s="47">
        <f t="shared" ref="R898:R933" si="316">AVERAGEIFS(StkIndex,Year,"&gt;"&amp;P898,Year,"&lt;="&amp;P899)</f>
        <v>486.17333333333335</v>
      </c>
      <c r="S898" s="47">
        <f t="shared" si="308"/>
        <v>514.95425925925929</v>
      </c>
      <c r="T898" s="89">
        <f t="shared" si="309"/>
        <v>-5.589025706346451</v>
      </c>
      <c r="U898" s="48"/>
      <c r="V898" s="33"/>
      <c r="W898" s="33"/>
      <c r="X898" s="35">
        <f t="shared" si="312"/>
        <v>1</v>
      </c>
      <c r="Y898" s="61" t="str">
        <f t="shared" si="313"/>
        <v xml:space="preserve"> </v>
      </c>
      <c r="Z898" s="61">
        <f t="shared" si="314"/>
        <v>0.85407793745870819</v>
      </c>
      <c r="AA898" s="68"/>
      <c r="AB898" s="61">
        <f t="shared" si="310"/>
        <v>-0.59763215262411939</v>
      </c>
      <c r="AC898" s="61">
        <f t="shared" si="311"/>
        <v>-0.432</v>
      </c>
      <c r="AD898" s="61"/>
      <c r="AE898" s="84"/>
      <c r="AF898" s="61"/>
      <c r="AG898" s="44"/>
    </row>
    <row r="899" spans="1:33" ht="14.1" customHeight="1">
      <c r="A899" s="7">
        <v>186010</v>
      </c>
      <c r="B899" s="8">
        <f t="shared" si="304"/>
        <v>1860.7916666669466</v>
      </c>
      <c r="C899" s="9">
        <v>6.1176439999999999E-2</v>
      </c>
      <c r="D899" s="9">
        <v>5.7142859999999997E-2</v>
      </c>
      <c r="E899" s="9">
        <v>4.0335900000000001E-3</v>
      </c>
      <c r="H899" s="11">
        <f t="shared" si="305"/>
        <v>2.1121132036114214</v>
      </c>
      <c r="L899" s="31">
        <f t="shared" si="315"/>
        <v>1860.7916666669466</v>
      </c>
      <c r="M899" s="30">
        <f t="shared" ref="M899:M962" si="317">H899</f>
        <v>2.1121132036114214</v>
      </c>
      <c r="P899" s="47">
        <f t="shared" si="306"/>
        <v>1995.2230349241026</v>
      </c>
      <c r="Q899" s="47">
        <f t="shared" si="307"/>
        <v>1995.3409075771558</v>
      </c>
      <c r="R899" s="47">
        <f t="shared" si="316"/>
        <v>530.95333333333338</v>
      </c>
      <c r="S899" s="47">
        <f t="shared" si="308"/>
        <v>537.15518518518525</v>
      </c>
      <c r="T899" s="89">
        <f t="shared" si="309"/>
        <v>-1.1545735800192913</v>
      </c>
      <c r="U899" s="48"/>
      <c r="V899" s="33"/>
      <c r="W899" s="33"/>
      <c r="X899" s="35">
        <f t="shared" si="312"/>
        <v>2</v>
      </c>
      <c r="Y899" s="61" t="str">
        <f t="shared" si="313"/>
        <v xml:space="preserve"> </v>
      </c>
      <c r="Z899" s="61">
        <f t="shared" si="314"/>
        <v>1.9532323304278343</v>
      </c>
      <c r="AA899" s="68"/>
      <c r="AB899" s="61">
        <f t="shared" si="310"/>
        <v>-0.97318088284447946</v>
      </c>
      <c r="AC899" s="61">
        <f t="shared" si="311"/>
        <v>-0.432</v>
      </c>
      <c r="AD899" s="61"/>
      <c r="AE899" s="84"/>
      <c r="AF899" s="61"/>
      <c r="AG899" s="44"/>
    </row>
    <row r="900" spans="1:33" ht="14.1" customHeight="1">
      <c r="A900" s="7">
        <v>186011</v>
      </c>
      <c r="B900" s="8">
        <f t="shared" ref="B900:B963" si="318">B899+(1/12)</f>
        <v>1860.8750000002799</v>
      </c>
      <c r="C900" s="9">
        <v>-0.10562721999999999</v>
      </c>
      <c r="D900" s="9">
        <v>-0.10810810999999999</v>
      </c>
      <c r="E900" s="9">
        <v>2.48088E-3</v>
      </c>
      <c r="H900" s="11">
        <f t="shared" ref="H900:H963" si="319">H899+(H899*D900)</f>
        <v>1.8837766370629454</v>
      </c>
      <c r="L900" s="31">
        <f t="shared" si="315"/>
        <v>1860.8750000002799</v>
      </c>
      <c r="M900" s="30">
        <f t="shared" si="317"/>
        <v>1.8837766370629454</v>
      </c>
      <c r="P900" s="47">
        <f t="shared" ref="P900:P963" si="320">P899+0.235745306106089</f>
        <v>1995.4587802302087</v>
      </c>
      <c r="Q900" s="47">
        <f t="shared" ref="Q900:Q963" si="321">Q899+0.235745306106089</f>
        <v>1995.5766528832619</v>
      </c>
      <c r="R900" s="47">
        <f t="shared" si="316"/>
        <v>561.97</v>
      </c>
      <c r="S900" s="47">
        <f t="shared" si="308"/>
        <v>559.78074074074061</v>
      </c>
      <c r="T900" s="89">
        <f t="shared" si="309"/>
        <v>0.3910922795168803</v>
      </c>
      <c r="U900" s="48"/>
      <c r="V900" s="33"/>
      <c r="W900" s="33"/>
      <c r="X900" s="35">
        <f t="shared" si="312"/>
        <v>3</v>
      </c>
      <c r="Y900" s="61" t="str">
        <f t="shared" si="313"/>
        <v xml:space="preserve"> </v>
      </c>
      <c r="Z900" s="61">
        <f t="shared" si="314"/>
        <v>1.9532323304278343</v>
      </c>
      <c r="AA900" s="68"/>
      <c r="AB900" s="61">
        <f t="shared" si="310"/>
        <v>-0.89336746228117381</v>
      </c>
      <c r="AC900" s="61">
        <f t="shared" si="311"/>
        <v>-0.432</v>
      </c>
      <c r="AD900" s="61"/>
      <c r="AE900" s="84"/>
      <c r="AF900" s="61"/>
      <c r="AG900" s="44"/>
    </row>
    <row r="901" spans="1:33" ht="14.1" customHeight="1">
      <c r="A901" s="7">
        <v>186012</v>
      </c>
      <c r="B901" s="8">
        <f t="shared" si="318"/>
        <v>1860.9583333336132</v>
      </c>
      <c r="C901" s="9">
        <v>-0.13077531000000001</v>
      </c>
      <c r="D901" s="9">
        <v>-0.13636364000000001</v>
      </c>
      <c r="E901" s="9">
        <v>5.5883299999999999E-3</v>
      </c>
      <c r="H901" s="11">
        <f t="shared" si="319"/>
        <v>1.6268979978860831</v>
      </c>
      <c r="L901" s="31">
        <f t="shared" si="315"/>
        <v>1860.9583333336132</v>
      </c>
      <c r="M901" s="30">
        <f t="shared" si="317"/>
        <v>1.6268979978860831</v>
      </c>
      <c r="P901" s="47">
        <f t="shared" si="320"/>
        <v>1995.6945255363148</v>
      </c>
      <c r="Q901" s="47">
        <f t="shared" si="321"/>
        <v>1995.812398189368</v>
      </c>
      <c r="R901" s="47">
        <f t="shared" si="316"/>
        <v>590.42666666666662</v>
      </c>
      <c r="S901" s="47">
        <f t="shared" si="308"/>
        <v>585.42666666666673</v>
      </c>
      <c r="T901" s="89">
        <f t="shared" si="309"/>
        <v>0.85407793745870819</v>
      </c>
      <c r="U901" s="48"/>
      <c r="V901" s="33"/>
      <c r="W901" s="33"/>
      <c r="X901" s="35">
        <f t="shared" si="312"/>
        <v>4</v>
      </c>
      <c r="Y901" s="61" t="str">
        <f t="shared" si="313"/>
        <v xml:space="preserve"> </v>
      </c>
      <c r="Z901" s="61">
        <f t="shared" si="314"/>
        <v>1.9532323304278343</v>
      </c>
      <c r="AA901" s="68"/>
      <c r="AB901" s="61">
        <f t="shared" si="310"/>
        <v>-0.39553747744313589</v>
      </c>
      <c r="AC901" s="61">
        <f t="shared" si="311"/>
        <v>-0.432</v>
      </c>
      <c r="AD901" s="61"/>
      <c r="AE901" s="84"/>
      <c r="AF901" s="61"/>
      <c r="AG901" s="44"/>
    </row>
    <row r="902" spans="1:33" ht="14.1" customHeight="1">
      <c r="A902" s="7">
        <v>186101</v>
      </c>
      <c r="B902" s="8">
        <f t="shared" si="318"/>
        <v>1861.0416666669464</v>
      </c>
      <c r="C902" s="9">
        <v>2.2607829999999999E-2</v>
      </c>
      <c r="D902" s="9">
        <v>1.7543860000000001E-2</v>
      </c>
      <c r="E902" s="9">
        <v>5.0639700000000001E-3</v>
      </c>
      <c r="H902" s="11">
        <f t="shared" si="319"/>
        <v>1.6554400685952768</v>
      </c>
      <c r="L902" s="31">
        <f t="shared" si="315"/>
        <v>1861.0416666669464</v>
      </c>
      <c r="M902" s="30">
        <f t="shared" si="317"/>
        <v>1.6554400685952768</v>
      </c>
      <c r="P902" s="47">
        <f t="shared" si="320"/>
        <v>1995.9302708424209</v>
      </c>
      <c r="Q902" s="47">
        <f t="shared" si="321"/>
        <v>1996.0481434954741</v>
      </c>
      <c r="R902" s="47">
        <f t="shared" si="316"/>
        <v>630.79333333333318</v>
      </c>
      <c r="S902" s="47">
        <f t="shared" si="308"/>
        <v>618.70851851851842</v>
      </c>
      <c r="T902" s="89">
        <f t="shared" si="309"/>
        <v>1.9532323304278343</v>
      </c>
      <c r="U902" s="48"/>
      <c r="V902" s="33"/>
      <c r="W902" s="33"/>
      <c r="X902" s="35">
        <f t="shared" si="312"/>
        <v>5</v>
      </c>
      <c r="Y902" s="61">
        <f t="shared" si="313"/>
        <v>1.9532323304278343</v>
      </c>
      <c r="Z902" s="61">
        <f t="shared" si="314"/>
        <v>1.9532323304278343</v>
      </c>
      <c r="AA902" s="68"/>
      <c r="AB902" s="61">
        <f t="shared" si="310"/>
        <v>0.2873688889999404</v>
      </c>
      <c r="AC902" s="61">
        <f t="shared" si="311"/>
        <v>-0.432</v>
      </c>
      <c r="AD902" s="61"/>
      <c r="AE902" s="84"/>
      <c r="AF902" s="61"/>
      <c r="AG902" s="44"/>
    </row>
    <row r="903" spans="1:33" ht="14.1" customHeight="1">
      <c r="A903" s="7">
        <v>186102</v>
      </c>
      <c r="B903" s="8">
        <f t="shared" si="318"/>
        <v>1861.1250000002797</v>
      </c>
      <c r="C903" s="9">
        <v>7.3588689999999998E-2</v>
      </c>
      <c r="D903" s="9">
        <v>6.8965520000000002E-2</v>
      </c>
      <c r="E903" s="9">
        <v>4.6231700000000002E-3</v>
      </c>
      <c r="H903" s="11">
        <f t="shared" si="319"/>
        <v>1.7696083537547858</v>
      </c>
      <c r="L903" s="31">
        <f t="shared" si="315"/>
        <v>1861.1250000002797</v>
      </c>
      <c r="M903" s="30">
        <f t="shared" si="317"/>
        <v>1.7696083537547858</v>
      </c>
      <c r="P903" s="47">
        <f t="shared" si="320"/>
        <v>1996.166016148527</v>
      </c>
      <c r="Q903" s="47">
        <f t="shared" si="321"/>
        <v>1996.2838888015801</v>
      </c>
      <c r="R903" s="47">
        <f t="shared" si="316"/>
        <v>656.26333333333332</v>
      </c>
      <c r="S903" s="47">
        <f t="shared" ref="S903:S933" si="322">AVERAGE(R899:R907)</f>
        <v>651.69962962962961</v>
      </c>
      <c r="T903" s="89">
        <f t="shared" ref="T903:T933" si="323">100*((R903/S903)-1)</f>
        <v>0.70027716699752052</v>
      </c>
      <c r="U903" s="48"/>
      <c r="V903" s="33"/>
      <c r="W903" s="33"/>
      <c r="X903" s="35">
        <f t="shared" si="312"/>
        <v>6</v>
      </c>
      <c r="Y903" s="61" t="str">
        <f t="shared" si="313"/>
        <v xml:space="preserve"> </v>
      </c>
      <c r="Z903" s="61">
        <f t="shared" si="314"/>
        <v>1.9532323304278343</v>
      </c>
      <c r="AA903" s="68"/>
      <c r="AB903" s="61">
        <f t="shared" si="310"/>
        <v>0.83581215853049928</v>
      </c>
      <c r="AC903" s="61">
        <f t="shared" si="311"/>
        <v>-0.432</v>
      </c>
      <c r="AD903" s="61"/>
      <c r="AE903" s="84"/>
      <c r="AF903" s="61"/>
      <c r="AG903" s="44"/>
    </row>
    <row r="904" spans="1:33" ht="14.1" customHeight="1">
      <c r="A904" s="7">
        <v>186103</v>
      </c>
      <c r="B904" s="8">
        <f t="shared" si="318"/>
        <v>1861.2083333336129</v>
      </c>
      <c r="C904" s="9">
        <v>4.4031399999999998E-3</v>
      </c>
      <c r="D904" s="9">
        <v>0</v>
      </c>
      <c r="E904" s="9">
        <v>4.4031399999999998E-3</v>
      </c>
      <c r="H904" s="11">
        <f t="shared" si="319"/>
        <v>1.7696083537547858</v>
      </c>
      <c r="L904" s="31">
        <f t="shared" si="315"/>
        <v>1861.2083333336129</v>
      </c>
      <c r="M904" s="30">
        <f t="shared" si="317"/>
        <v>1.7696083537547858</v>
      </c>
      <c r="P904" s="47">
        <f t="shared" si="320"/>
        <v>1996.4017614546331</v>
      </c>
      <c r="Q904" s="47">
        <f t="shared" si="321"/>
        <v>1996.5196341076862</v>
      </c>
      <c r="R904" s="47">
        <f t="shared" si="316"/>
        <v>654.18999999999994</v>
      </c>
      <c r="S904" s="47">
        <f t="shared" si="322"/>
        <v>692.25037037037021</v>
      </c>
      <c r="T904" s="89">
        <f t="shared" si="323"/>
        <v>-5.4980642841703453</v>
      </c>
      <c r="U904" s="48"/>
      <c r="V904" s="33"/>
      <c r="W904" s="33"/>
      <c r="X904" s="35">
        <f t="shared" si="312"/>
        <v>7</v>
      </c>
      <c r="Y904" s="61" t="str">
        <f t="shared" si="313"/>
        <v xml:space="preserve"> </v>
      </c>
      <c r="Z904" s="61">
        <f t="shared" si="314"/>
        <v>1.9532323304278343</v>
      </c>
      <c r="AA904" s="68"/>
      <c r="AB904" s="61">
        <f t="shared" si="310"/>
        <v>0.9931696300672157</v>
      </c>
      <c r="AC904" s="61">
        <f t="shared" si="311"/>
        <v>-0.432</v>
      </c>
      <c r="AD904" s="61"/>
      <c r="AE904" s="84"/>
      <c r="AF904" s="61"/>
      <c r="AG904" s="44"/>
    </row>
    <row r="905" spans="1:33" ht="14.1" customHeight="1">
      <c r="A905" s="7">
        <v>186104</v>
      </c>
      <c r="B905" s="8">
        <f t="shared" si="318"/>
        <v>1861.2916666669462</v>
      </c>
      <c r="C905" s="9">
        <v>2.0211030000000001E-2</v>
      </c>
      <c r="D905" s="9">
        <v>1.6129029999999999E-2</v>
      </c>
      <c r="E905" s="9">
        <v>4.0819999999999997E-3</v>
      </c>
      <c r="H905" s="11">
        <f t="shared" si="319"/>
        <v>1.7981504199807472</v>
      </c>
      <c r="L905" s="31">
        <f t="shared" si="315"/>
        <v>1861.2916666669462</v>
      </c>
      <c r="M905" s="30">
        <f t="shared" si="317"/>
        <v>1.7981504199807472</v>
      </c>
      <c r="P905" s="47">
        <f t="shared" si="320"/>
        <v>1996.6375067607391</v>
      </c>
      <c r="Q905" s="47">
        <f t="shared" si="321"/>
        <v>1996.7553794137923</v>
      </c>
      <c r="R905" s="47">
        <f t="shared" si="316"/>
        <v>696.3</v>
      </c>
      <c r="S905" s="47">
        <f t="shared" si="322"/>
        <v>732.0822222222223</v>
      </c>
      <c r="T905" s="89">
        <f t="shared" si="323"/>
        <v>-4.8877327076193744</v>
      </c>
      <c r="U905" s="48"/>
      <c r="V905" s="33"/>
      <c r="W905" s="33"/>
      <c r="X905" s="35">
        <f t="shared" si="312"/>
        <v>8</v>
      </c>
      <c r="Y905" s="61" t="str">
        <f t="shared" si="313"/>
        <v xml:space="preserve"> </v>
      </c>
      <c r="Z905" s="61">
        <f t="shared" si="314"/>
        <v>2.48547584674359</v>
      </c>
      <c r="AA905" s="68"/>
      <c r="AB905" s="61">
        <f t="shared" si="310"/>
        <v>0.68581199384456815</v>
      </c>
      <c r="AC905" s="61">
        <f t="shared" si="311"/>
        <v>-0.432</v>
      </c>
      <c r="AD905" s="61"/>
      <c r="AE905" s="84"/>
      <c r="AF905" s="61"/>
      <c r="AG905" s="44"/>
    </row>
    <row r="906" spans="1:33" ht="14.1" customHeight="1">
      <c r="A906" s="7">
        <v>186105</v>
      </c>
      <c r="B906" s="8">
        <f t="shared" si="318"/>
        <v>1861.3750000002794</v>
      </c>
      <c r="C906" s="9">
        <v>-0.20285331000000001</v>
      </c>
      <c r="D906" s="9">
        <v>-0.20634921000000001</v>
      </c>
      <c r="E906" s="9">
        <v>3.4959000000000001E-3</v>
      </c>
      <c r="H906" s="11">
        <f t="shared" si="319"/>
        <v>1.4271035013565518</v>
      </c>
      <c r="L906" s="31">
        <f t="shared" si="315"/>
        <v>1861.3750000002794</v>
      </c>
      <c r="M906" s="30">
        <f t="shared" si="317"/>
        <v>1.4271035013565518</v>
      </c>
      <c r="P906" s="47">
        <f t="shared" si="320"/>
        <v>1996.8732520668452</v>
      </c>
      <c r="Q906" s="47">
        <f t="shared" si="321"/>
        <v>1996.9911247198984</v>
      </c>
      <c r="R906" s="47">
        <f t="shared" si="316"/>
        <v>761.30666666666673</v>
      </c>
      <c r="S906" s="47">
        <f t="shared" si="322"/>
        <v>774.11296296296291</v>
      </c>
      <c r="T906" s="89">
        <f t="shared" si="323"/>
        <v>-1.654318802165422</v>
      </c>
      <c r="U906" s="48"/>
      <c r="V906" s="33"/>
      <c r="W906" s="33"/>
      <c r="X906" s="35">
        <f t="shared" si="312"/>
        <v>9</v>
      </c>
      <c r="Y906" s="61" t="str">
        <f t="shared" si="313"/>
        <v xml:space="preserve"> </v>
      </c>
      <c r="Z906" s="61">
        <f t="shared" si="314"/>
        <v>2.48547584674359</v>
      </c>
      <c r="AA906" s="68"/>
      <c r="AB906" s="61">
        <f t="shared" ref="AB906:AB969" si="324" xml:space="preserve"> SIN((2*PI()*(Q906-2000+AC906)/2.1217077549548) + 0.707378034)</f>
        <v>5.7555303750756813E-2</v>
      </c>
      <c r="AC906" s="61">
        <f t="shared" ref="AC906:AC969" si="325">AC905</f>
        <v>-0.432</v>
      </c>
      <c r="AD906" s="61"/>
      <c r="AE906" s="84"/>
      <c r="AF906" s="61"/>
      <c r="AG906" s="44"/>
    </row>
    <row r="907" spans="1:33" ht="14.1" customHeight="1">
      <c r="A907" s="7">
        <v>186106</v>
      </c>
      <c r="B907" s="8">
        <f t="shared" si="318"/>
        <v>1861.4583333336127</v>
      </c>
      <c r="C907" s="9">
        <v>4.8510200000000002E-3</v>
      </c>
      <c r="D907" s="9">
        <v>0</v>
      </c>
      <c r="E907" s="9">
        <v>4.8510200000000002E-3</v>
      </c>
      <c r="H907" s="11">
        <f t="shared" si="319"/>
        <v>1.4271035013565518</v>
      </c>
      <c r="L907" s="31">
        <f t="shared" si="315"/>
        <v>1861.4583333336127</v>
      </c>
      <c r="M907" s="30">
        <f t="shared" si="317"/>
        <v>1.4271035013565518</v>
      </c>
      <c r="P907" s="47">
        <f t="shared" si="320"/>
        <v>1997.1089973729513</v>
      </c>
      <c r="Q907" s="47">
        <f t="shared" si="321"/>
        <v>1997.2268700260045</v>
      </c>
      <c r="R907" s="47">
        <f t="shared" si="316"/>
        <v>783.09333333333336</v>
      </c>
      <c r="S907" s="47">
        <f t="shared" si="322"/>
        <v>823.52981481481481</v>
      </c>
      <c r="T907" s="89">
        <f t="shared" si="323"/>
        <v>-4.9101417767824618</v>
      </c>
      <c r="U907" s="48"/>
      <c r="V907" s="33"/>
      <c r="W907" s="33"/>
      <c r="X907" s="35">
        <f t="shared" si="312"/>
        <v>1</v>
      </c>
      <c r="Y907" s="61" t="str">
        <f t="shared" si="313"/>
        <v xml:space="preserve"> </v>
      </c>
      <c r="Z907" s="61">
        <f t="shared" si="314"/>
        <v>2.48547584674359</v>
      </c>
      <c r="AA907" s="68"/>
      <c r="AB907" s="61">
        <f t="shared" si="324"/>
        <v>-0.59763215262398106</v>
      </c>
      <c r="AC907" s="61">
        <f t="shared" si="325"/>
        <v>-0.432</v>
      </c>
      <c r="AD907" s="61"/>
      <c r="AE907" s="84"/>
      <c r="AF907" s="61"/>
      <c r="AG907" s="44"/>
    </row>
    <row r="908" spans="1:33" ht="14.1" customHeight="1">
      <c r="A908" s="7">
        <v>186107</v>
      </c>
      <c r="B908" s="8">
        <f t="shared" si="318"/>
        <v>1861.541666666946</v>
      </c>
      <c r="C908" s="9">
        <v>5.6844E-3</v>
      </c>
      <c r="D908" s="9">
        <v>0</v>
      </c>
      <c r="E908" s="9">
        <v>5.6844E-3</v>
      </c>
      <c r="H908" s="11">
        <f t="shared" si="319"/>
        <v>1.4271035013565518</v>
      </c>
      <c r="L908" s="31">
        <f t="shared" si="315"/>
        <v>1861.541666666946</v>
      </c>
      <c r="M908" s="30">
        <f t="shared" si="317"/>
        <v>1.4271035013565518</v>
      </c>
      <c r="P908" s="47">
        <f t="shared" si="320"/>
        <v>1997.3447426790574</v>
      </c>
      <c r="Q908" s="47">
        <f t="shared" si="321"/>
        <v>1997.4626153321105</v>
      </c>
      <c r="R908" s="47">
        <f t="shared" si="316"/>
        <v>895.91</v>
      </c>
      <c r="S908" s="47">
        <f t="shared" si="322"/>
        <v>874.18240740740725</v>
      </c>
      <c r="T908" s="89">
        <f t="shared" si="323"/>
        <v>2.48547584674359</v>
      </c>
      <c r="U908" s="48"/>
      <c r="V908" s="33"/>
      <c r="W908" s="33"/>
      <c r="X908" s="35">
        <f t="shared" si="312"/>
        <v>2</v>
      </c>
      <c r="Y908" s="61" t="str">
        <f t="shared" si="313"/>
        <v xml:space="preserve"> </v>
      </c>
      <c r="Z908" s="61">
        <f t="shared" si="314"/>
        <v>4.9943299251420159</v>
      </c>
      <c r="AA908" s="68"/>
      <c r="AB908" s="61">
        <f t="shared" si="324"/>
        <v>-0.97318088284443971</v>
      </c>
      <c r="AC908" s="61">
        <f t="shared" si="325"/>
        <v>-0.432</v>
      </c>
      <c r="AD908" s="61"/>
      <c r="AE908" s="84"/>
      <c r="AF908" s="61"/>
      <c r="AG908" s="44"/>
    </row>
    <row r="909" spans="1:33" ht="14.1" customHeight="1">
      <c r="A909" s="7">
        <v>186108</v>
      </c>
      <c r="B909" s="8">
        <f t="shared" si="318"/>
        <v>1861.6250000002792</v>
      </c>
      <c r="C909" s="9">
        <v>2.3836019999999999E-2</v>
      </c>
      <c r="D909" s="9">
        <v>0.02</v>
      </c>
      <c r="E909" s="9">
        <v>3.8360199999999999E-3</v>
      </c>
      <c r="H909" s="11">
        <f t="shared" si="319"/>
        <v>1.4556455713836829</v>
      </c>
      <c r="L909" s="31">
        <f t="shared" si="315"/>
        <v>1861.6250000002792</v>
      </c>
      <c r="M909" s="30">
        <f t="shared" si="317"/>
        <v>1.4556455713836829</v>
      </c>
      <c r="P909" s="47">
        <f t="shared" si="320"/>
        <v>1997.5804879851635</v>
      </c>
      <c r="Q909" s="47">
        <f t="shared" si="321"/>
        <v>1997.6983606382166</v>
      </c>
      <c r="R909" s="47">
        <f t="shared" si="316"/>
        <v>920.45666666666659</v>
      </c>
      <c r="S909" s="47">
        <f t="shared" si="322"/>
        <v>916.12277777777774</v>
      </c>
      <c r="T909" s="89">
        <f t="shared" si="323"/>
        <v>0.47306856613711368</v>
      </c>
      <c r="U909" s="48"/>
      <c r="V909" s="33"/>
      <c r="W909" s="33"/>
      <c r="X909" s="35">
        <f t="shared" si="312"/>
        <v>3</v>
      </c>
      <c r="Y909" s="61" t="str">
        <f t="shared" si="313"/>
        <v xml:space="preserve"> </v>
      </c>
      <c r="Z909" s="61">
        <f t="shared" si="314"/>
        <v>4.9943299251420159</v>
      </c>
      <c r="AA909" s="68"/>
      <c r="AB909" s="61">
        <f t="shared" si="324"/>
        <v>-0.89336746228125208</v>
      </c>
      <c r="AC909" s="61">
        <f t="shared" si="325"/>
        <v>-0.432</v>
      </c>
      <c r="AD909" s="61"/>
      <c r="AE909" s="84"/>
      <c r="AF909" s="61"/>
      <c r="AG909" s="44"/>
    </row>
    <row r="910" spans="1:33" ht="14.1" customHeight="1">
      <c r="A910" s="7">
        <v>186109</v>
      </c>
      <c r="B910" s="8">
        <f t="shared" si="318"/>
        <v>1861.7083333336125</v>
      </c>
      <c r="C910" s="9">
        <v>4.3247199999999998E-3</v>
      </c>
      <c r="D910" s="9">
        <v>0</v>
      </c>
      <c r="E910" s="9">
        <v>4.3247199999999998E-3</v>
      </c>
      <c r="H910" s="11">
        <f t="shared" si="319"/>
        <v>1.4556455713836829</v>
      </c>
      <c r="L910" s="31">
        <f t="shared" si="315"/>
        <v>1861.7083333336125</v>
      </c>
      <c r="M910" s="30">
        <f t="shared" si="317"/>
        <v>1.4556455713836829</v>
      </c>
      <c r="P910" s="47">
        <f t="shared" si="320"/>
        <v>1997.8162332912696</v>
      </c>
      <c r="Q910" s="47">
        <f t="shared" si="321"/>
        <v>1997.9341059443227</v>
      </c>
      <c r="R910" s="47">
        <f t="shared" si="316"/>
        <v>968.70333333333326</v>
      </c>
      <c r="S910" s="47">
        <f t="shared" si="322"/>
        <v>968.07203703703692</v>
      </c>
      <c r="T910" s="89">
        <f t="shared" si="323"/>
        <v>6.5211706582135598E-2</v>
      </c>
      <c r="U910" s="48"/>
      <c r="V910" s="33"/>
      <c r="W910" s="33"/>
      <c r="X910" s="35">
        <f t="shared" si="312"/>
        <v>4</v>
      </c>
      <c r="Y910" s="61" t="str">
        <f t="shared" si="313"/>
        <v xml:space="preserve"> </v>
      </c>
      <c r="Z910" s="61">
        <f t="shared" si="314"/>
        <v>4.9943299251420159</v>
      </c>
      <c r="AA910" s="68"/>
      <c r="AB910" s="61">
        <f t="shared" si="324"/>
        <v>-0.39553747744329437</v>
      </c>
      <c r="AC910" s="61">
        <f t="shared" si="325"/>
        <v>-0.432</v>
      </c>
      <c r="AD910" s="61"/>
      <c r="AE910" s="84"/>
      <c r="AF910" s="61"/>
      <c r="AG910" s="44"/>
    </row>
    <row r="911" spans="1:33" ht="14.1" customHeight="1">
      <c r="A911" s="7">
        <v>186110</v>
      </c>
      <c r="B911" s="8">
        <f t="shared" si="318"/>
        <v>1861.7916666669457</v>
      </c>
      <c r="C911" s="9">
        <v>2.425979E-2</v>
      </c>
      <c r="D911" s="9">
        <v>1.9607840000000001E-2</v>
      </c>
      <c r="E911" s="9">
        <v>4.6519400000000002E-3</v>
      </c>
      <c r="H911" s="11">
        <f t="shared" si="319"/>
        <v>1.4841876368440827</v>
      </c>
      <c r="L911" s="31">
        <f t="shared" si="315"/>
        <v>1861.7916666669457</v>
      </c>
      <c r="M911" s="30">
        <f t="shared" si="317"/>
        <v>1.4841876368440827</v>
      </c>
      <c r="P911" s="47">
        <f t="shared" si="320"/>
        <v>1998.0519785973756</v>
      </c>
      <c r="Q911" s="47">
        <f t="shared" si="321"/>
        <v>1998.1698512504288</v>
      </c>
      <c r="R911" s="47">
        <f t="shared" si="316"/>
        <v>1075.5450000000001</v>
      </c>
      <c r="S911" s="47">
        <f t="shared" si="322"/>
        <v>1024.3838888888888</v>
      </c>
      <c r="T911" s="89">
        <f t="shared" si="323"/>
        <v>4.9943299251420159</v>
      </c>
      <c r="U911" s="48"/>
      <c r="V911" s="33"/>
      <c r="W911" s="33"/>
      <c r="X911" s="35">
        <f t="shared" si="312"/>
        <v>5</v>
      </c>
      <c r="Y911" s="61">
        <f t="shared" si="313"/>
        <v>4.9943299251420159</v>
      </c>
      <c r="Z911" s="61">
        <f t="shared" si="314"/>
        <v>4.9943299251420159</v>
      </c>
      <c r="AA911" s="68"/>
      <c r="AB911" s="61">
        <f t="shared" si="324"/>
        <v>0.28736888899977509</v>
      </c>
      <c r="AC911" s="61">
        <f t="shared" si="325"/>
        <v>-0.432</v>
      </c>
      <c r="AD911" s="61"/>
      <c r="AE911" s="84"/>
      <c r="AF911" s="61"/>
      <c r="AG911" s="44"/>
    </row>
    <row r="912" spans="1:33" ht="14.1" customHeight="1">
      <c r="A912" s="7">
        <v>186111</v>
      </c>
      <c r="B912" s="8">
        <f t="shared" si="318"/>
        <v>1861.875000000279</v>
      </c>
      <c r="C912" s="9">
        <v>0.11786473</v>
      </c>
      <c r="D912" s="9">
        <v>0.11538461999999999</v>
      </c>
      <c r="E912" s="9">
        <v>2.4801100000000002E-3</v>
      </c>
      <c r="H912" s="11">
        <f t="shared" si="319"/>
        <v>1.6554400633300352</v>
      </c>
      <c r="L912" s="31">
        <f t="shared" si="315"/>
        <v>1861.875000000279</v>
      </c>
      <c r="M912" s="30">
        <f t="shared" si="317"/>
        <v>1.6554400633300352</v>
      </c>
      <c r="P912" s="47">
        <f t="shared" si="320"/>
        <v>1998.2877239034817</v>
      </c>
      <c r="Q912" s="47">
        <f t="shared" si="321"/>
        <v>1998.4055965565349</v>
      </c>
      <c r="R912" s="47">
        <f t="shared" si="316"/>
        <v>1112.1366666666665</v>
      </c>
      <c r="S912" s="47">
        <f t="shared" si="322"/>
        <v>1085.8820370370368</v>
      </c>
      <c r="T912" s="89">
        <f t="shared" si="323"/>
        <v>2.417815999725792</v>
      </c>
      <c r="U912" s="48"/>
      <c r="V912" s="33"/>
      <c r="W912" s="33"/>
      <c r="X912" s="35">
        <f t="shared" si="312"/>
        <v>6</v>
      </c>
      <c r="Y912" s="61" t="str">
        <f t="shared" si="313"/>
        <v xml:space="preserve"> </v>
      </c>
      <c r="Z912" s="61">
        <f t="shared" si="314"/>
        <v>4.9943299251420159</v>
      </c>
      <c r="AA912" s="68"/>
      <c r="AB912" s="61">
        <f t="shared" si="324"/>
        <v>0.83581215853040547</v>
      </c>
      <c r="AC912" s="61">
        <f t="shared" si="325"/>
        <v>-0.432</v>
      </c>
      <c r="AD912" s="61"/>
      <c r="AE912" s="84"/>
      <c r="AF912" s="61"/>
      <c r="AG912" s="44"/>
    </row>
    <row r="913" spans="1:33" ht="14.1" customHeight="1">
      <c r="A913" s="7">
        <v>186112</v>
      </c>
      <c r="B913" s="8">
        <f t="shared" si="318"/>
        <v>1861.9583333336122</v>
      </c>
      <c r="C913" s="9">
        <v>-2.9217170000000001E-2</v>
      </c>
      <c r="D913" s="9">
        <v>-3.4482760000000001E-2</v>
      </c>
      <c r="E913" s="9">
        <v>5.2655899999999997E-3</v>
      </c>
      <c r="H913" s="11">
        <f t="shared" si="319"/>
        <v>1.5983559209318408</v>
      </c>
      <c r="L913" s="31">
        <f t="shared" si="315"/>
        <v>1861.9583333336122</v>
      </c>
      <c r="M913" s="30">
        <f t="shared" si="317"/>
        <v>1.5983559209318408</v>
      </c>
      <c r="P913" s="47">
        <f t="shared" si="320"/>
        <v>1998.5234692095878</v>
      </c>
      <c r="Q913" s="47">
        <f t="shared" si="321"/>
        <v>1998.641341862641</v>
      </c>
      <c r="R913" s="47">
        <f t="shared" si="316"/>
        <v>1031.6533333333334</v>
      </c>
      <c r="S913" s="47">
        <f t="shared" si="322"/>
        <v>1133.5103703703705</v>
      </c>
      <c r="T913" s="89">
        <f t="shared" si="323"/>
        <v>-8.9859819283131692</v>
      </c>
      <c r="U913" s="48"/>
      <c r="V913" s="33"/>
      <c r="W913" s="33"/>
      <c r="X913" s="35">
        <f t="shared" si="312"/>
        <v>7</v>
      </c>
      <c r="Y913" s="61" t="str">
        <f t="shared" si="313"/>
        <v xml:space="preserve"> </v>
      </c>
      <c r="Z913" s="61">
        <f t="shared" si="314"/>
        <v>5.0677418129205121</v>
      </c>
      <c r="AA913" s="68"/>
      <c r="AB913" s="61">
        <f t="shared" si="324"/>
        <v>0.99316963006723602</v>
      </c>
      <c r="AC913" s="61">
        <f t="shared" si="325"/>
        <v>-0.432</v>
      </c>
      <c r="AD913" s="61"/>
      <c r="AE913" s="84"/>
      <c r="AF913" s="61"/>
      <c r="AG913" s="44"/>
    </row>
    <row r="914" spans="1:33" ht="14.1" customHeight="1">
      <c r="A914" s="7">
        <v>186201</v>
      </c>
      <c r="B914" s="8">
        <f t="shared" si="318"/>
        <v>1862.0416666669455</v>
      </c>
      <c r="C914" s="9">
        <v>2.266932E-2</v>
      </c>
      <c r="D914" s="9">
        <v>1.7857140000000001E-2</v>
      </c>
      <c r="E914" s="9">
        <v>4.8121700000000002E-3</v>
      </c>
      <c r="H914" s="11">
        <f t="shared" si="319"/>
        <v>1.6268979863817497</v>
      </c>
      <c r="L914" s="31">
        <f t="shared" si="315"/>
        <v>1862.0416666669455</v>
      </c>
      <c r="M914" s="30">
        <f t="shared" si="317"/>
        <v>1.6268979863817497</v>
      </c>
      <c r="P914" s="47">
        <f t="shared" si="320"/>
        <v>1998.7592145156939</v>
      </c>
      <c r="Q914" s="47">
        <f t="shared" si="321"/>
        <v>1998.877087168747</v>
      </c>
      <c r="R914" s="47">
        <f t="shared" si="316"/>
        <v>1163.8433333333335</v>
      </c>
      <c r="S914" s="47">
        <f t="shared" si="322"/>
        <v>1180.6651851851852</v>
      </c>
      <c r="T914" s="89">
        <f t="shared" si="323"/>
        <v>-1.4247774951722025</v>
      </c>
      <c r="U914" s="48"/>
      <c r="V914" s="33"/>
      <c r="W914" s="33"/>
      <c r="X914" s="35">
        <f t="shared" si="312"/>
        <v>8</v>
      </c>
      <c r="Y914" s="61" t="str">
        <f t="shared" si="313"/>
        <v xml:space="preserve"> </v>
      </c>
      <c r="Z914" s="61">
        <f t="shared" si="314"/>
        <v>5.0677418129205121</v>
      </c>
      <c r="AA914" s="68"/>
      <c r="AB914" s="61">
        <f t="shared" si="324"/>
        <v>0.6858119938446946</v>
      </c>
      <c r="AC914" s="61">
        <f t="shared" si="325"/>
        <v>-0.432</v>
      </c>
      <c r="AD914" s="61"/>
      <c r="AE914" s="84"/>
      <c r="AF914" s="61"/>
      <c r="AG914" s="44"/>
    </row>
    <row r="915" spans="1:33" ht="14.1" customHeight="1">
      <c r="A915" s="7">
        <v>186202</v>
      </c>
      <c r="B915" s="8">
        <f t="shared" si="318"/>
        <v>1862.1250000002788</v>
      </c>
      <c r="C915" s="9">
        <v>3.767272E-2</v>
      </c>
      <c r="D915" s="9">
        <v>3.5087720000000003E-2</v>
      </c>
      <c r="E915" s="9">
        <v>2.5850000000000001E-3</v>
      </c>
      <c r="H915" s="11">
        <f t="shared" si="319"/>
        <v>1.6839821273964763</v>
      </c>
      <c r="L915" s="31">
        <f t="shared" si="315"/>
        <v>1862.1250000002788</v>
      </c>
      <c r="M915" s="30">
        <f t="shared" si="317"/>
        <v>1.6839821273964763</v>
      </c>
      <c r="P915" s="47">
        <f t="shared" si="320"/>
        <v>1998.9949598218</v>
      </c>
      <c r="Q915" s="47">
        <f t="shared" si="321"/>
        <v>1999.1128324748531</v>
      </c>
      <c r="R915" s="47">
        <f t="shared" si="316"/>
        <v>1268.1133333333335</v>
      </c>
      <c r="S915" s="47">
        <f t="shared" si="322"/>
        <v>1229.7029629629631</v>
      </c>
      <c r="T915" s="89">
        <f t="shared" si="323"/>
        <v>3.1235486558331749</v>
      </c>
      <c r="U915" s="48"/>
      <c r="V915" s="33"/>
      <c r="W915" s="33"/>
      <c r="X915" s="35">
        <f t="shared" si="312"/>
        <v>9</v>
      </c>
      <c r="Y915" s="61" t="str">
        <f t="shared" si="313"/>
        <v xml:space="preserve"> </v>
      </c>
      <c r="Z915" s="61">
        <f t="shared" si="314"/>
        <v>5.0677418129205121</v>
      </c>
      <c r="AA915" s="68"/>
      <c r="AB915" s="61">
        <f t="shared" si="324"/>
        <v>5.7555303750930854E-2</v>
      </c>
      <c r="AC915" s="61">
        <f t="shared" si="325"/>
        <v>-0.432</v>
      </c>
      <c r="AD915" s="61"/>
      <c r="AE915" s="84"/>
      <c r="AF915" s="61"/>
      <c r="AG915" s="44"/>
    </row>
    <row r="916" spans="1:33" ht="14.1" customHeight="1">
      <c r="A916" s="7">
        <v>186203</v>
      </c>
      <c r="B916" s="8">
        <f t="shared" si="318"/>
        <v>1862.208333333612</v>
      </c>
      <c r="C916" s="9">
        <v>5.4825909999999999E-2</v>
      </c>
      <c r="D916" s="9">
        <v>5.0847459999999997E-2</v>
      </c>
      <c r="E916" s="9">
        <v>3.9784499999999997E-3</v>
      </c>
      <c r="H916" s="11">
        <f t="shared" si="319"/>
        <v>1.7696083412599837</v>
      </c>
      <c r="L916" s="31">
        <f t="shared" si="315"/>
        <v>1862.208333333612</v>
      </c>
      <c r="M916" s="30">
        <f t="shared" si="317"/>
        <v>1.7696083412599837</v>
      </c>
      <c r="P916" s="47">
        <f t="shared" si="320"/>
        <v>1999.230705127906</v>
      </c>
      <c r="Q916" s="47">
        <f t="shared" si="321"/>
        <v>1999.3485777809592</v>
      </c>
      <c r="R916" s="47">
        <f t="shared" si="316"/>
        <v>1336.5766666666666</v>
      </c>
      <c r="S916" s="47">
        <f t="shared" si="322"/>
        <v>1272.1094444444445</v>
      </c>
      <c r="T916" s="89">
        <f t="shared" si="323"/>
        <v>5.0677418129205121</v>
      </c>
      <c r="U916" s="48"/>
      <c r="V916" s="33"/>
      <c r="W916" s="33"/>
      <c r="X916" s="35">
        <f t="shared" si="312"/>
        <v>1</v>
      </c>
      <c r="Y916" s="61">
        <f t="shared" si="313"/>
        <v>5.0677418129205121</v>
      </c>
      <c r="Z916" s="61">
        <f t="shared" si="314"/>
        <v>5.0677418129205121</v>
      </c>
      <c r="AA916" s="68"/>
      <c r="AB916" s="61">
        <f t="shared" si="324"/>
        <v>-0.59763215262384228</v>
      </c>
      <c r="AC916" s="61">
        <f t="shared" si="325"/>
        <v>-0.432</v>
      </c>
      <c r="AD916" s="61"/>
      <c r="AE916" s="84"/>
      <c r="AF916" s="61"/>
      <c r="AG916" s="44"/>
    </row>
    <row r="917" spans="1:33" ht="14.1" customHeight="1">
      <c r="A917" s="7">
        <v>186204</v>
      </c>
      <c r="B917" s="8">
        <f t="shared" si="318"/>
        <v>1862.2916666669453</v>
      </c>
      <c r="C917" s="9">
        <v>4.2598200000000001E-3</v>
      </c>
      <c r="D917" s="9">
        <v>0</v>
      </c>
      <c r="E917" s="9">
        <v>4.2598200000000001E-3</v>
      </c>
      <c r="H917" s="11">
        <f t="shared" si="319"/>
        <v>1.7696083412599837</v>
      </c>
      <c r="L917" s="31">
        <f t="shared" si="315"/>
        <v>1862.2916666669453</v>
      </c>
      <c r="M917" s="30">
        <f t="shared" si="317"/>
        <v>1.7696083412599837</v>
      </c>
      <c r="P917" s="47">
        <f t="shared" si="320"/>
        <v>1999.4664504340121</v>
      </c>
      <c r="Q917" s="47">
        <f t="shared" si="321"/>
        <v>1999.5843230870653</v>
      </c>
      <c r="R917" s="47">
        <f t="shared" si="316"/>
        <v>1324.5650000000001</v>
      </c>
      <c r="S917" s="47">
        <f t="shared" si="322"/>
        <v>1311.6168518518518</v>
      </c>
      <c r="T917" s="89">
        <f t="shared" si="323"/>
        <v>0.98718982833034818</v>
      </c>
      <c r="U917" s="48"/>
      <c r="V917" s="33"/>
      <c r="W917" s="33"/>
      <c r="X917" s="35">
        <f t="shared" si="312"/>
        <v>2</v>
      </c>
      <c r="Y917" s="61" t="str">
        <f t="shared" si="313"/>
        <v xml:space="preserve"> </v>
      </c>
      <c r="Z917" s="61">
        <f t="shared" si="314"/>
        <v>6.6742130827742496</v>
      </c>
      <c r="AA917" s="68"/>
      <c r="AB917" s="61">
        <f t="shared" si="324"/>
        <v>-0.97318088284440019</v>
      </c>
      <c r="AC917" s="61">
        <f t="shared" si="325"/>
        <v>-0.432</v>
      </c>
      <c r="AD917" s="61"/>
      <c r="AE917" s="84"/>
      <c r="AF917" s="61"/>
      <c r="AG917" s="44"/>
    </row>
    <row r="918" spans="1:33" ht="14.1" customHeight="1">
      <c r="A918" s="7">
        <v>186205</v>
      </c>
      <c r="B918" s="8">
        <f t="shared" si="318"/>
        <v>1862.3750000002785</v>
      </c>
      <c r="C918" s="9">
        <v>3.533625E-2</v>
      </c>
      <c r="D918" s="9">
        <v>3.2258059999999998E-2</v>
      </c>
      <c r="E918" s="9">
        <v>3.0781799999999998E-3</v>
      </c>
      <c r="H918" s="11">
        <f t="shared" si="319"/>
        <v>1.8266924733088488</v>
      </c>
      <c r="L918" s="31">
        <f t="shared" si="315"/>
        <v>1862.3750000002785</v>
      </c>
      <c r="M918" s="30">
        <f t="shared" si="317"/>
        <v>1.8266924733088488</v>
      </c>
      <c r="P918" s="47">
        <f t="shared" si="320"/>
        <v>1999.7021957401182</v>
      </c>
      <c r="Q918" s="47">
        <f t="shared" si="321"/>
        <v>1999.8200683931714</v>
      </c>
      <c r="R918" s="47">
        <f t="shared" si="316"/>
        <v>1344.8500000000001</v>
      </c>
      <c r="S918" s="47">
        <f t="shared" si="322"/>
        <v>1351.8353703703704</v>
      </c>
      <c r="T918" s="89">
        <f t="shared" si="323"/>
        <v>-0.51673232728453034</v>
      </c>
      <c r="U918" s="48"/>
      <c r="V918" s="33"/>
      <c r="W918" s="33"/>
      <c r="X918" s="35">
        <f t="shared" si="312"/>
        <v>3</v>
      </c>
      <c r="Y918" s="61" t="str">
        <f t="shared" si="313"/>
        <v xml:space="preserve"> </v>
      </c>
      <c r="Z918" s="61">
        <f t="shared" si="314"/>
        <v>8.3781695658773145</v>
      </c>
      <c r="AA918" s="68"/>
      <c r="AB918" s="61">
        <f t="shared" si="324"/>
        <v>-0.89336746228132979</v>
      </c>
      <c r="AC918" s="61">
        <f t="shared" si="325"/>
        <v>-0.432</v>
      </c>
      <c r="AD918" s="61"/>
      <c r="AE918" s="84"/>
      <c r="AF918" s="61"/>
      <c r="AG918" s="44"/>
    </row>
    <row r="919" spans="1:33" ht="14.1" customHeight="1">
      <c r="A919" s="7">
        <v>186206</v>
      </c>
      <c r="B919" s="8">
        <f t="shared" si="318"/>
        <v>1862.4583333336118</v>
      </c>
      <c r="C919" s="9">
        <v>5.0952860000000003E-2</v>
      </c>
      <c r="D919" s="9">
        <v>4.6875E-2</v>
      </c>
      <c r="E919" s="9">
        <v>4.07786E-3</v>
      </c>
      <c r="H919" s="11">
        <f t="shared" si="319"/>
        <v>1.912318682995201</v>
      </c>
      <c r="L919" s="31">
        <f t="shared" si="315"/>
        <v>1862.4583333336118</v>
      </c>
      <c r="M919" s="30">
        <f t="shared" si="317"/>
        <v>1.912318682995201</v>
      </c>
      <c r="P919" s="47">
        <f t="shared" si="320"/>
        <v>1999.9379410462243</v>
      </c>
      <c r="Q919" s="47">
        <f t="shared" si="321"/>
        <v>2000.0558136992775</v>
      </c>
      <c r="R919" s="47">
        <f t="shared" si="316"/>
        <v>1410.0433333333333</v>
      </c>
      <c r="S919" s="47">
        <f t="shared" si="322"/>
        <v>1371.7577777777778</v>
      </c>
      <c r="T919" s="89">
        <f t="shared" si="323"/>
        <v>2.7909851269498409</v>
      </c>
      <c r="U919" s="48"/>
      <c r="V919" s="33"/>
      <c r="W919" s="33"/>
      <c r="X919" s="35">
        <f t="shared" si="312"/>
        <v>4</v>
      </c>
      <c r="Y919" s="61" t="str">
        <f t="shared" si="313"/>
        <v xml:space="preserve"> </v>
      </c>
      <c r="Z919" s="61">
        <f t="shared" si="314"/>
        <v>8.3781695658773145</v>
      </c>
      <c r="AA919" s="68"/>
      <c r="AB919" s="61">
        <f t="shared" si="324"/>
        <v>-0.39553747744345391</v>
      </c>
      <c r="AC919" s="61">
        <f t="shared" si="325"/>
        <v>-0.432</v>
      </c>
      <c r="AD919" s="61"/>
      <c r="AE919" s="84"/>
      <c r="AF919" s="61"/>
      <c r="AG919" s="44"/>
    </row>
    <row r="920" spans="1:33" ht="14.1" customHeight="1">
      <c r="A920" s="7">
        <v>186207</v>
      </c>
      <c r="B920" s="8">
        <f t="shared" si="318"/>
        <v>1862.541666666945</v>
      </c>
      <c r="C920" s="9">
        <v>4.9514089999999997E-2</v>
      </c>
      <c r="D920" s="9">
        <v>4.4776120000000003E-2</v>
      </c>
      <c r="E920" s="9">
        <v>4.7379700000000002E-3</v>
      </c>
      <c r="H920" s="11">
        <f t="shared" si="319"/>
        <v>1.997944893823236</v>
      </c>
      <c r="L920" s="31">
        <f t="shared" si="315"/>
        <v>1862.541666666945</v>
      </c>
      <c r="M920" s="30">
        <f t="shared" si="317"/>
        <v>1.997944893823236</v>
      </c>
      <c r="P920" s="47">
        <f t="shared" si="320"/>
        <v>2000.1736863523304</v>
      </c>
      <c r="Q920" s="47">
        <f t="shared" si="321"/>
        <v>2000.2915590053835</v>
      </c>
      <c r="R920" s="47">
        <f t="shared" si="316"/>
        <v>1457.2033333333336</v>
      </c>
      <c r="S920" s="47">
        <f t="shared" si="322"/>
        <v>1366.0314814814817</v>
      </c>
      <c r="T920" s="89">
        <f t="shared" si="323"/>
        <v>6.6742130827742496</v>
      </c>
      <c r="U920" s="48"/>
      <c r="V920" s="33"/>
      <c r="W920" s="33"/>
      <c r="X920" s="35">
        <f t="shared" si="312"/>
        <v>5</v>
      </c>
      <c r="Y920" s="61" t="str">
        <f t="shared" si="313"/>
        <v xml:space="preserve"> </v>
      </c>
      <c r="Z920" s="61">
        <f t="shared" si="314"/>
        <v>8.3781695658773145</v>
      </c>
      <c r="AA920" s="68"/>
      <c r="AB920" s="61">
        <f t="shared" si="324"/>
        <v>0.28736888899960805</v>
      </c>
      <c r="AC920" s="61">
        <f t="shared" si="325"/>
        <v>-0.432</v>
      </c>
      <c r="AD920" s="61"/>
      <c r="AE920" s="84"/>
      <c r="AF920" s="61"/>
      <c r="AG920" s="44"/>
    </row>
    <row r="921" spans="1:33" ht="14.1" customHeight="1">
      <c r="A921" s="7">
        <v>186208</v>
      </c>
      <c r="B921" s="8">
        <f t="shared" si="318"/>
        <v>1862.6250000002783</v>
      </c>
      <c r="C921" s="9">
        <v>-2.5542840000000001E-2</v>
      </c>
      <c r="D921" s="9">
        <v>-2.8571429999999998E-2</v>
      </c>
      <c r="E921" s="9">
        <v>3.0285899999999998E-3</v>
      </c>
      <c r="H921" s="11">
        <f t="shared" si="319"/>
        <v>1.940860751145508</v>
      </c>
      <c r="L921" s="31">
        <f t="shared" si="315"/>
        <v>1862.6250000002783</v>
      </c>
      <c r="M921" s="30">
        <f t="shared" si="317"/>
        <v>1.940860751145508</v>
      </c>
      <c r="P921" s="47">
        <f t="shared" si="320"/>
        <v>2000.4094316584365</v>
      </c>
      <c r="Q921" s="47">
        <f t="shared" si="321"/>
        <v>2000.5273043114896</v>
      </c>
      <c r="R921" s="47">
        <f t="shared" si="316"/>
        <v>1467.7033333333331</v>
      </c>
      <c r="S921" s="47">
        <f t="shared" si="322"/>
        <v>1354.2425925925927</v>
      </c>
      <c r="T921" s="89">
        <f t="shared" si="323"/>
        <v>8.3781695658773145</v>
      </c>
      <c r="U921" s="48"/>
      <c r="V921" s="33"/>
      <c r="W921" s="33"/>
      <c r="X921" s="35">
        <f t="shared" si="312"/>
        <v>6</v>
      </c>
      <c r="Y921" s="61">
        <f t="shared" si="313"/>
        <v>8.3781695658773145</v>
      </c>
      <c r="Z921" s="61">
        <f t="shared" si="314"/>
        <v>8.3781695658773145</v>
      </c>
      <c r="AA921" s="68"/>
      <c r="AB921" s="61">
        <f t="shared" si="324"/>
        <v>0.83581215853030932</v>
      </c>
      <c r="AC921" s="61">
        <f t="shared" si="325"/>
        <v>-0.432</v>
      </c>
      <c r="AD921" s="61"/>
      <c r="AE921" s="84"/>
      <c r="AF921" s="61"/>
      <c r="AG921" s="44"/>
    </row>
    <row r="922" spans="1:33" ht="14.1" customHeight="1">
      <c r="A922" s="7">
        <v>186209</v>
      </c>
      <c r="B922" s="8">
        <f t="shared" si="318"/>
        <v>1862.7083333336116</v>
      </c>
      <c r="C922" s="9">
        <v>7.7302529999999994E-2</v>
      </c>
      <c r="D922" s="9">
        <v>7.3529410000000003E-2</v>
      </c>
      <c r="E922" s="9">
        <v>3.77312E-3</v>
      </c>
      <c r="H922" s="11">
        <f t="shared" si="319"/>
        <v>2.0835710970693939</v>
      </c>
      <c r="L922" s="31">
        <f t="shared" si="315"/>
        <v>1862.7083333336116</v>
      </c>
      <c r="M922" s="30">
        <f t="shared" si="317"/>
        <v>2.0835710970693939</v>
      </c>
      <c r="P922" s="47">
        <f t="shared" si="320"/>
        <v>2000.6451769645425</v>
      </c>
      <c r="Q922" s="47">
        <f t="shared" si="321"/>
        <v>2000.7630496175957</v>
      </c>
      <c r="R922" s="47">
        <f t="shared" si="316"/>
        <v>1393.62</v>
      </c>
      <c r="S922" s="47">
        <f t="shared" si="322"/>
        <v>1326.8575925925927</v>
      </c>
      <c r="T922" s="89">
        <f t="shared" si="323"/>
        <v>5.0316181465229981</v>
      </c>
      <c r="U922" s="48"/>
      <c r="V922" s="33"/>
      <c r="W922" s="33"/>
      <c r="X922" s="35">
        <f t="shared" si="312"/>
        <v>7</v>
      </c>
      <c r="Y922" s="61" t="str">
        <f t="shared" si="313"/>
        <v xml:space="preserve"> </v>
      </c>
      <c r="Z922" s="61">
        <f t="shared" si="314"/>
        <v>8.3781695658773145</v>
      </c>
      <c r="AA922" s="68"/>
      <c r="AB922" s="61">
        <f t="shared" si="324"/>
        <v>0.99316963006725634</v>
      </c>
      <c r="AC922" s="61">
        <f t="shared" si="325"/>
        <v>-0.432</v>
      </c>
      <c r="AD922" s="61"/>
      <c r="AE922" s="84"/>
      <c r="AF922" s="61"/>
      <c r="AG922" s="44"/>
    </row>
    <row r="923" spans="1:33" ht="14.1" customHeight="1">
      <c r="A923" s="7">
        <v>186210</v>
      </c>
      <c r="B923" s="8">
        <f t="shared" si="318"/>
        <v>1862.7916666669448</v>
      </c>
      <c r="C923" s="9">
        <v>0.15432129999999999</v>
      </c>
      <c r="D923" s="9">
        <v>0.15068492999999999</v>
      </c>
      <c r="E923" s="9">
        <v>3.6363699999999999E-3</v>
      </c>
      <c r="H923" s="11">
        <f t="shared" si="319"/>
        <v>2.3975338619813189</v>
      </c>
      <c r="L923" s="31">
        <f t="shared" si="315"/>
        <v>1862.7916666669448</v>
      </c>
      <c r="M923" s="30">
        <f t="shared" si="317"/>
        <v>2.3975338619813189</v>
      </c>
      <c r="P923" s="47">
        <f t="shared" si="320"/>
        <v>2000.8809222706486</v>
      </c>
      <c r="Q923" s="47">
        <f t="shared" si="321"/>
        <v>2000.9987949237018</v>
      </c>
      <c r="R923" s="47">
        <f t="shared" si="316"/>
        <v>1343.145</v>
      </c>
      <c r="S923" s="47">
        <f t="shared" si="322"/>
        <v>1304.0124074074074</v>
      </c>
      <c r="T923" s="89">
        <f t="shared" si="323"/>
        <v>3.000937136050319</v>
      </c>
      <c r="U923" s="48"/>
      <c r="V923" s="33"/>
      <c r="W923" s="33"/>
      <c r="X923" s="35">
        <f t="shared" si="312"/>
        <v>8</v>
      </c>
      <c r="Y923" s="61" t="str">
        <f t="shared" si="313"/>
        <v xml:space="preserve"> </v>
      </c>
      <c r="Z923" s="61">
        <f t="shared" si="314"/>
        <v>8.3781695658773145</v>
      </c>
      <c r="AA923" s="68"/>
      <c r="AB923" s="61">
        <f t="shared" si="324"/>
        <v>0.68581199384482083</v>
      </c>
      <c r="AC923" s="61">
        <f t="shared" si="325"/>
        <v>-0.432</v>
      </c>
      <c r="AD923" s="61"/>
      <c r="AE923" s="84"/>
      <c r="AF923" s="61"/>
      <c r="AG923" s="44"/>
    </row>
    <row r="924" spans="1:33" ht="14.1" customHeight="1">
      <c r="A924" s="7">
        <v>186211</v>
      </c>
      <c r="B924" s="8">
        <f t="shared" si="318"/>
        <v>1862.8750000002781</v>
      </c>
      <c r="C924" s="9">
        <v>7.4418680000000001E-2</v>
      </c>
      <c r="D924" s="9">
        <v>7.1428569999999997E-2</v>
      </c>
      <c r="E924" s="9">
        <v>2.9901099999999998E-3</v>
      </c>
      <c r="H924" s="11">
        <f t="shared" si="319"/>
        <v>2.568786277269222</v>
      </c>
      <c r="L924" s="31">
        <f t="shared" si="315"/>
        <v>1862.8750000002781</v>
      </c>
      <c r="M924" s="30">
        <f t="shared" si="317"/>
        <v>2.568786277269222</v>
      </c>
      <c r="P924" s="47">
        <f t="shared" si="320"/>
        <v>2001.1166675767547</v>
      </c>
      <c r="Q924" s="47">
        <f t="shared" si="321"/>
        <v>2001.2345402298079</v>
      </c>
      <c r="R924" s="47">
        <f t="shared" si="316"/>
        <v>1216.5766666666666</v>
      </c>
      <c r="S924" s="47">
        <f t="shared" si="322"/>
        <v>1270.7127777777778</v>
      </c>
      <c r="T924" s="89">
        <f t="shared" si="323"/>
        <v>-4.2602948563863823</v>
      </c>
      <c r="U924" s="48"/>
      <c r="V924" s="33"/>
      <c r="W924" s="33"/>
      <c r="X924" s="35">
        <f t="shared" si="312"/>
        <v>9</v>
      </c>
      <c r="Y924" s="61" t="str">
        <f t="shared" si="313"/>
        <v xml:space="preserve"> </v>
      </c>
      <c r="Z924" s="61">
        <f t="shared" si="314"/>
        <v>8.3781695658773145</v>
      </c>
      <c r="AA924" s="68"/>
      <c r="AB924" s="61">
        <f t="shared" si="324"/>
        <v>5.7555303751104452E-2</v>
      </c>
      <c r="AC924" s="61">
        <f t="shared" si="325"/>
        <v>-0.432</v>
      </c>
      <c r="AD924" s="61"/>
      <c r="AE924" s="84"/>
      <c r="AF924" s="61"/>
      <c r="AG924" s="44"/>
    </row>
    <row r="925" spans="1:33" ht="14.1" customHeight="1">
      <c r="A925" s="7">
        <v>186212</v>
      </c>
      <c r="B925" s="8">
        <f t="shared" si="318"/>
        <v>1862.9583333336113</v>
      </c>
      <c r="C925" s="9">
        <v>-2.8490700000000001E-2</v>
      </c>
      <c r="D925" s="9">
        <v>-3.3333330000000001E-2</v>
      </c>
      <c r="E925" s="9">
        <v>4.8426299999999997E-3</v>
      </c>
      <c r="H925" s="11">
        <f t="shared" si="319"/>
        <v>2.4831600765895354</v>
      </c>
      <c r="L925" s="31">
        <f t="shared" si="315"/>
        <v>1862.9583333336113</v>
      </c>
      <c r="M925" s="30">
        <f t="shared" si="317"/>
        <v>2.4831600765895354</v>
      </c>
      <c r="P925" s="47">
        <f t="shared" si="320"/>
        <v>2001.3524128828608</v>
      </c>
      <c r="Q925" s="47">
        <f t="shared" si="321"/>
        <v>2001.4702855359139</v>
      </c>
      <c r="R925" s="47">
        <f t="shared" si="316"/>
        <v>1230.4766666666667</v>
      </c>
      <c r="S925" s="47">
        <f t="shared" si="322"/>
        <v>1223.0768518518516</v>
      </c>
      <c r="T925" s="89">
        <f t="shared" si="323"/>
        <v>0.60501634084653144</v>
      </c>
      <c r="U925" s="48"/>
      <c r="V925" s="33"/>
      <c r="W925" s="33"/>
      <c r="X925" s="35">
        <f t="shared" si="312"/>
        <v>1</v>
      </c>
      <c r="Y925" s="61" t="str">
        <f t="shared" si="313"/>
        <v xml:space="preserve"> </v>
      </c>
      <c r="Z925" s="61">
        <f t="shared" si="314"/>
        <v>5.9357813337027165</v>
      </c>
      <c r="AA925" s="68"/>
      <c r="AB925" s="61">
        <f t="shared" si="324"/>
        <v>-0.59763215262370295</v>
      </c>
      <c r="AC925" s="61">
        <f t="shared" si="325"/>
        <v>-0.432</v>
      </c>
      <c r="AD925" s="61"/>
      <c r="AE925" s="84"/>
      <c r="AF925" s="61"/>
      <c r="AG925" s="44"/>
    </row>
    <row r="926" spans="1:33" ht="14.1" customHeight="1">
      <c r="A926" s="7">
        <v>186301</v>
      </c>
      <c r="B926" s="8">
        <f t="shared" si="318"/>
        <v>1863.0416666669446</v>
      </c>
      <c r="C926" s="9">
        <v>0.15721467</v>
      </c>
      <c r="D926" s="9">
        <v>0.15361252</v>
      </c>
      <c r="E926" s="9">
        <v>3.6021500000000001E-3</v>
      </c>
      <c r="H926" s="11">
        <f t="shared" si="319"/>
        <v>2.864604553517847</v>
      </c>
      <c r="L926" s="31">
        <f t="shared" si="315"/>
        <v>1863.0416666669446</v>
      </c>
      <c r="M926" s="30">
        <f t="shared" si="317"/>
        <v>2.864604553517847</v>
      </c>
      <c r="P926" s="47">
        <f t="shared" si="320"/>
        <v>2001.5881581889669</v>
      </c>
      <c r="Q926" s="47">
        <f t="shared" si="321"/>
        <v>2001.70603084202</v>
      </c>
      <c r="R926" s="47">
        <f t="shared" si="316"/>
        <v>1078.1000000000001</v>
      </c>
      <c r="S926" s="47">
        <f t="shared" si="322"/>
        <v>1157.8864814814815</v>
      </c>
      <c r="T926" s="89">
        <f t="shared" si="323"/>
        <v>-6.890699801538136</v>
      </c>
      <c r="U926" s="48"/>
      <c r="V926" s="33"/>
      <c r="W926" s="33"/>
      <c r="X926" s="35">
        <f t="shared" si="312"/>
        <v>2</v>
      </c>
      <c r="Y926" s="61" t="str">
        <f t="shared" si="313"/>
        <v xml:space="preserve"> </v>
      </c>
      <c r="Z926" s="61">
        <f t="shared" si="314"/>
        <v>5.9357813337027165</v>
      </c>
      <c r="AA926" s="68"/>
      <c r="AB926" s="61">
        <f t="shared" si="324"/>
        <v>-0.97318088284436011</v>
      </c>
      <c r="AC926" s="61">
        <f t="shared" si="325"/>
        <v>-0.432</v>
      </c>
      <c r="AD926" s="61"/>
      <c r="AE926" s="84"/>
      <c r="AF926" s="61"/>
      <c r="AG926" s="44"/>
    </row>
    <row r="927" spans="1:33" ht="14.1" customHeight="1">
      <c r="A927" s="7">
        <v>186302</v>
      </c>
      <c r="B927" s="8">
        <f t="shared" si="318"/>
        <v>1863.1250000002779</v>
      </c>
      <c r="C927" s="9">
        <v>-1.5181000000000001E-3</v>
      </c>
      <c r="D927" s="9">
        <v>-4.1236199999999997E-3</v>
      </c>
      <c r="E927" s="9">
        <v>2.60553E-3</v>
      </c>
      <c r="H927" s="11">
        <f t="shared" si="319"/>
        <v>2.85279201288887</v>
      </c>
      <c r="L927" s="31">
        <f t="shared" si="315"/>
        <v>1863.1250000002779</v>
      </c>
      <c r="M927" s="30">
        <f t="shared" si="317"/>
        <v>2.85279201288887</v>
      </c>
      <c r="P927" s="47">
        <f t="shared" si="320"/>
        <v>2001.823903495073</v>
      </c>
      <c r="Q927" s="47">
        <f t="shared" si="321"/>
        <v>2001.9417761481261</v>
      </c>
      <c r="R927" s="47">
        <f t="shared" si="316"/>
        <v>1139.2433333333331</v>
      </c>
      <c r="S927" s="47">
        <f t="shared" si="322"/>
        <v>1103.1098148148146</v>
      </c>
      <c r="T927" s="89">
        <f t="shared" si="323"/>
        <v>3.2756048430757856</v>
      </c>
      <c r="U927" s="48"/>
      <c r="V927" s="33"/>
      <c r="W927" s="33"/>
      <c r="X927" s="35">
        <f t="shared" si="312"/>
        <v>3</v>
      </c>
      <c r="Y927" s="61" t="str">
        <f t="shared" si="313"/>
        <v xml:space="preserve"> </v>
      </c>
      <c r="Z927" s="61">
        <f t="shared" si="314"/>
        <v>5.9357813337027165</v>
      </c>
      <c r="AA927" s="68"/>
      <c r="AB927" s="61">
        <f t="shared" si="324"/>
        <v>-0.89336746228140795</v>
      </c>
      <c r="AC927" s="61">
        <f t="shared" si="325"/>
        <v>-0.432</v>
      </c>
      <c r="AD927" s="61"/>
      <c r="AE927" s="84"/>
      <c r="AF927" s="61"/>
      <c r="AG927" s="44"/>
    </row>
    <row r="928" spans="1:33" ht="14.1" customHeight="1">
      <c r="A928" s="7">
        <v>186303</v>
      </c>
      <c r="B928" s="8">
        <f t="shared" si="318"/>
        <v>1863.2083333336111</v>
      </c>
      <c r="C928" s="9">
        <v>-1.6520239999999999E-2</v>
      </c>
      <c r="D928" s="9">
        <v>-2.095791E-2</v>
      </c>
      <c r="E928" s="9">
        <v>4.4376700000000003E-3</v>
      </c>
      <c r="H928" s="11">
        <f t="shared" si="319"/>
        <v>2.7930034546340261</v>
      </c>
      <c r="L928" s="31">
        <f t="shared" si="315"/>
        <v>1863.2083333336111</v>
      </c>
      <c r="M928" s="30">
        <f t="shared" si="317"/>
        <v>2.7930034546340261</v>
      </c>
      <c r="P928" s="47">
        <f t="shared" si="320"/>
        <v>2002.059648801179</v>
      </c>
      <c r="Q928" s="47">
        <f t="shared" si="321"/>
        <v>2002.1775214542322</v>
      </c>
      <c r="R928" s="47">
        <f t="shared" si="316"/>
        <v>1110.3466666666666</v>
      </c>
      <c r="S928" s="47">
        <f t="shared" si="322"/>
        <v>1048.1318518518517</v>
      </c>
      <c r="T928" s="89">
        <f t="shared" si="323"/>
        <v>5.9357813337027165</v>
      </c>
      <c r="U928" s="48"/>
      <c r="V928" s="33"/>
      <c r="W928" s="33"/>
      <c r="X928" s="35">
        <f t="shared" si="312"/>
        <v>4</v>
      </c>
      <c r="Y928" s="61">
        <f t="shared" si="313"/>
        <v>5.9357813337027165</v>
      </c>
      <c r="Z928" s="61">
        <f t="shared" si="314"/>
        <v>5.9357813337027165</v>
      </c>
      <c r="AA928" s="68"/>
      <c r="AB928" s="61">
        <f t="shared" si="324"/>
        <v>-0.39553747744361301</v>
      </c>
      <c r="AC928" s="61">
        <f t="shared" si="325"/>
        <v>-0.432</v>
      </c>
      <c r="AD928" s="61"/>
      <c r="AE928" s="84"/>
      <c r="AF928" s="61"/>
      <c r="AG928" s="44"/>
    </row>
    <row r="929" spans="1:33" ht="14.1" customHeight="1">
      <c r="A929" s="7">
        <v>186304</v>
      </c>
      <c r="B929" s="8">
        <f t="shared" si="318"/>
        <v>1863.2916666669444</v>
      </c>
      <c r="C929" s="9">
        <v>2.502936E-2</v>
      </c>
      <c r="D929" s="9">
        <v>2.1599150000000001E-2</v>
      </c>
      <c r="E929" s="9">
        <v>3.4302099999999999E-3</v>
      </c>
      <c r="H929" s="11">
        <f t="shared" si="319"/>
        <v>2.8533299552011848</v>
      </c>
      <c r="L929" s="31">
        <f t="shared" si="315"/>
        <v>1863.2916666669444</v>
      </c>
      <c r="M929" s="30">
        <f t="shared" si="317"/>
        <v>2.8533299552011848</v>
      </c>
      <c r="P929" s="47">
        <f t="shared" si="320"/>
        <v>2002.2953941072851</v>
      </c>
      <c r="Q929" s="47">
        <f t="shared" si="321"/>
        <v>2002.4132667603383</v>
      </c>
      <c r="R929" s="47">
        <f t="shared" si="316"/>
        <v>1028.48</v>
      </c>
      <c r="S929" s="47">
        <f t="shared" si="322"/>
        <v>1018.6977777777777</v>
      </c>
      <c r="T929" s="89">
        <f t="shared" si="323"/>
        <v>0.96026735658161222</v>
      </c>
      <c r="U929" s="48"/>
      <c r="V929" s="33"/>
      <c r="W929" s="33"/>
      <c r="X929" s="35">
        <f t="shared" si="312"/>
        <v>5</v>
      </c>
      <c r="Y929" s="61" t="str">
        <f t="shared" si="313"/>
        <v xml:space="preserve"> </v>
      </c>
      <c r="Z929" s="61">
        <f t="shared" si="314"/>
        <v>5.9357813337027165</v>
      </c>
      <c r="AA929" s="68"/>
      <c r="AB929" s="61">
        <f t="shared" si="324"/>
        <v>0.28736888899944113</v>
      </c>
      <c r="AC929" s="61">
        <f t="shared" si="325"/>
        <v>-0.432</v>
      </c>
      <c r="AD929" s="61"/>
      <c r="AE929" s="84"/>
      <c r="AF929" s="61"/>
      <c r="AG929" s="44"/>
    </row>
    <row r="930" spans="1:33" ht="14.1" customHeight="1">
      <c r="A930" s="7">
        <v>186305</v>
      </c>
      <c r="B930" s="8">
        <f t="shared" si="318"/>
        <v>1863.3750000002776</v>
      </c>
      <c r="C930" s="9">
        <v>0.11568449</v>
      </c>
      <c r="D930" s="9">
        <v>0.11287627</v>
      </c>
      <c r="E930" s="9">
        <v>2.8082200000000002E-3</v>
      </c>
      <c r="H930" s="11">
        <f t="shared" si="319"/>
        <v>3.1754031976235617</v>
      </c>
      <c r="L930" s="31">
        <f t="shared" si="315"/>
        <v>1863.3750000002776</v>
      </c>
      <c r="M930" s="30">
        <f t="shared" si="317"/>
        <v>3.1754031976235617</v>
      </c>
      <c r="P930" s="47">
        <f t="shared" si="320"/>
        <v>2002.5311394133912</v>
      </c>
      <c r="Q930" s="47">
        <f t="shared" si="321"/>
        <v>2002.6490120664444</v>
      </c>
      <c r="R930" s="47">
        <f t="shared" si="316"/>
        <v>880.99000000000012</v>
      </c>
      <c r="S930" s="47">
        <f t="shared" si="322"/>
        <v>992.87777777777774</v>
      </c>
      <c r="T930" s="89">
        <f t="shared" si="323"/>
        <v>-11.269038373303175</v>
      </c>
      <c r="U930" s="48"/>
      <c r="V930" s="33"/>
      <c r="W930" s="33"/>
      <c r="X930" s="35">
        <f t="shared" ref="X930:X963" si="326">IF(X929=9, 1, X929+1)</f>
        <v>6</v>
      </c>
      <c r="Y930" s="61" t="str">
        <f t="shared" ref="Y930:Y933" si="327">IF(T930=Z930, T930," ")</f>
        <v xml:space="preserve"> </v>
      </c>
      <c r="Z930" s="61">
        <f t="shared" ref="Z930:Z933" si="328">MAX(T927:T933)</f>
        <v>5.9357813337027165</v>
      </c>
      <c r="AA930" s="68"/>
      <c r="AB930" s="61">
        <f t="shared" si="324"/>
        <v>0.83581215853021407</v>
      </c>
      <c r="AC930" s="61">
        <f t="shared" si="325"/>
        <v>-0.432</v>
      </c>
      <c r="AD930" s="61"/>
      <c r="AE930" s="84"/>
      <c r="AF930" s="61"/>
      <c r="AG930" s="44"/>
    </row>
    <row r="931" spans="1:33" ht="14.1" customHeight="1">
      <c r="A931" s="7">
        <v>186306</v>
      </c>
      <c r="B931" s="8">
        <f t="shared" si="318"/>
        <v>1863.4583333336109</v>
      </c>
      <c r="C931" s="9">
        <v>-6.9975120000000002E-2</v>
      </c>
      <c r="D931" s="9">
        <v>-7.5189740000000005E-2</v>
      </c>
      <c r="E931" s="9">
        <v>5.2146199999999997E-3</v>
      </c>
      <c r="H931" s="11">
        <f t="shared" si="319"/>
        <v>2.9366454567990776</v>
      </c>
      <c r="L931" s="31">
        <f t="shared" si="315"/>
        <v>1863.4583333336109</v>
      </c>
      <c r="M931" s="30">
        <f t="shared" si="317"/>
        <v>2.9366454567990776</v>
      </c>
      <c r="P931" s="47">
        <f t="shared" si="320"/>
        <v>2002.7668847194973</v>
      </c>
      <c r="Q931" s="47">
        <f t="shared" si="321"/>
        <v>2002.8847573725504</v>
      </c>
      <c r="R931" s="47">
        <f t="shared" si="316"/>
        <v>900.63</v>
      </c>
      <c r="S931" s="47">
        <f t="shared" si="322"/>
        <v>990.25055555555548</v>
      </c>
      <c r="T931" s="89">
        <f t="shared" si="323"/>
        <v>-9.0502908635356487</v>
      </c>
      <c r="U931" s="48"/>
      <c r="V931" s="33"/>
      <c r="W931" s="33"/>
      <c r="X931" s="35">
        <f t="shared" si="326"/>
        <v>7</v>
      </c>
      <c r="Y931" s="61" t="str">
        <f t="shared" si="327"/>
        <v xml:space="preserve"> </v>
      </c>
      <c r="Z931" s="61">
        <f t="shared" si="328"/>
        <v>5.9357813337027165</v>
      </c>
      <c r="AA931" s="68"/>
      <c r="AB931" s="61">
        <f t="shared" si="324"/>
        <v>0.99316963006727665</v>
      </c>
      <c r="AC931" s="61">
        <f t="shared" si="325"/>
        <v>-0.432</v>
      </c>
      <c r="AD931" s="61"/>
      <c r="AE931" s="84"/>
      <c r="AF931" s="61"/>
      <c r="AG931" s="44"/>
    </row>
    <row r="932" spans="1:33" ht="14.1" customHeight="1">
      <c r="A932" s="7">
        <v>186307</v>
      </c>
      <c r="B932" s="8">
        <f t="shared" si="318"/>
        <v>1863.5416666669441</v>
      </c>
      <c r="C932" s="9">
        <v>5.7945679999999999E-2</v>
      </c>
      <c r="D932" s="9">
        <v>5.3224510000000003E-2</v>
      </c>
      <c r="E932" s="9">
        <v>4.7211700000000002E-3</v>
      </c>
      <c r="H932" s="11">
        <f t="shared" si="319"/>
        <v>3.0929469722809348</v>
      </c>
      <c r="L932" s="31">
        <f t="shared" si="315"/>
        <v>1863.5416666669441</v>
      </c>
      <c r="M932" s="30">
        <f t="shared" si="317"/>
        <v>3.0929469722809348</v>
      </c>
      <c r="P932" s="47">
        <f t="shared" si="320"/>
        <v>2003.0026300256034</v>
      </c>
      <c r="Q932" s="47">
        <f t="shared" si="321"/>
        <v>2003.1205026786565</v>
      </c>
      <c r="R932" s="47">
        <f t="shared" si="316"/>
        <v>848.34333333333325</v>
      </c>
      <c r="S932" s="47">
        <f t="shared" si="322"/>
        <v>989.14907407407418</v>
      </c>
      <c r="T932" s="89">
        <f t="shared" si="323"/>
        <v>-14.235037410568962</v>
      </c>
      <c r="U932" s="48"/>
      <c r="V932" s="33"/>
      <c r="W932" s="33"/>
      <c r="X932" s="35">
        <f t="shared" si="326"/>
        <v>8</v>
      </c>
      <c r="Y932" s="61" t="str">
        <f t="shared" si="327"/>
        <v xml:space="preserve"> </v>
      </c>
      <c r="Z932" s="61">
        <f t="shared" si="328"/>
        <v>2.5321994521226854</v>
      </c>
      <c r="AA932" s="68"/>
      <c r="AB932" s="61">
        <f t="shared" si="324"/>
        <v>0.6858119938449474</v>
      </c>
      <c r="AC932" s="61">
        <f t="shared" si="325"/>
        <v>-0.432</v>
      </c>
      <c r="AD932" s="61"/>
      <c r="AE932" s="84"/>
      <c r="AF932" s="61"/>
      <c r="AG932" s="44"/>
    </row>
    <row r="933" spans="1:33" ht="14.1" customHeight="1">
      <c r="A933" s="7">
        <v>186308</v>
      </c>
      <c r="B933" s="8">
        <f t="shared" si="318"/>
        <v>1863.6250000002774</v>
      </c>
      <c r="C933" s="9">
        <v>7.4975899999999998E-2</v>
      </c>
      <c r="D933" s="9">
        <v>7.2384859999999995E-2</v>
      </c>
      <c r="E933" s="9">
        <v>2.5910400000000002E-3</v>
      </c>
      <c r="H933" s="11">
        <f t="shared" si="319"/>
        <v>3.3168295058569144</v>
      </c>
      <c r="L933" s="31">
        <f t="shared" si="315"/>
        <v>1863.6250000002774</v>
      </c>
      <c r="M933" s="30">
        <f t="shared" si="317"/>
        <v>3.3168295058569144</v>
      </c>
      <c r="P933" s="47">
        <f t="shared" si="320"/>
        <v>2003.2383753317094</v>
      </c>
      <c r="Q933" s="47">
        <f t="shared" si="321"/>
        <v>2003.3562479847626</v>
      </c>
      <c r="R933" s="47">
        <f t="shared" si="316"/>
        <v>951.67000000000007</v>
      </c>
      <c r="S933" s="47">
        <f t="shared" si="322"/>
        <v>990.00648148148161</v>
      </c>
      <c r="T933" s="89">
        <f t="shared" si="323"/>
        <v>-3.8723465147534664</v>
      </c>
      <c r="U933" s="48"/>
      <c r="V933" s="33"/>
      <c r="W933" s="33"/>
      <c r="X933" s="35">
        <f t="shared" si="326"/>
        <v>9</v>
      </c>
      <c r="Y933" s="61" t="str">
        <f t="shared" si="327"/>
        <v xml:space="preserve"> </v>
      </c>
      <c r="Z933" s="61">
        <f t="shared" si="328"/>
        <v>6.4102116694224609</v>
      </c>
      <c r="AA933" s="68"/>
      <c r="AB933" s="61">
        <f t="shared" si="324"/>
        <v>5.755530375127893E-2</v>
      </c>
      <c r="AC933" s="61">
        <f t="shared" si="325"/>
        <v>-0.432</v>
      </c>
      <c r="AD933" s="61"/>
      <c r="AE933" s="84"/>
      <c r="AF933" s="61"/>
      <c r="AG933" s="44"/>
    </row>
    <row r="934" spans="1:33" ht="14.1" customHeight="1">
      <c r="A934" s="7">
        <v>186309</v>
      </c>
      <c r="B934" s="8">
        <f t="shared" si="318"/>
        <v>1863.7083333336107</v>
      </c>
      <c r="C934" s="9">
        <v>-1.66614E-2</v>
      </c>
      <c r="D934" s="9">
        <v>-2.1011189999999999E-2</v>
      </c>
      <c r="E934" s="9">
        <v>4.3497900000000001E-3</v>
      </c>
      <c r="H934" s="11">
        <f t="shared" si="319"/>
        <v>3.2471389709117489</v>
      </c>
      <c r="L934" s="31">
        <f t="shared" si="315"/>
        <v>1863.7083333336107</v>
      </c>
      <c r="M934" s="30">
        <f t="shared" si="317"/>
        <v>3.2471389709117489</v>
      </c>
      <c r="P934" s="47">
        <f t="shared" si="320"/>
        <v>2003.4741206378155</v>
      </c>
      <c r="Q934" s="47">
        <f t="shared" si="321"/>
        <v>2003.5919932908687</v>
      </c>
      <c r="R934" s="47">
        <f t="shared" ref="R934:R950" si="329">AVERAGEIFS(StkIndex,Year,"&gt;"&amp;P934,Year,"&lt;="&amp;P935)</f>
        <v>998.09666666666669</v>
      </c>
      <c r="S934" s="47">
        <f t="shared" ref="S934:S950" si="330">AVERAGE(R930:R938)</f>
        <v>999.68648148148145</v>
      </c>
      <c r="T934" s="89">
        <f t="shared" ref="T934:T950" si="331">100*((R934/S934)-1)</f>
        <v>-0.15903134075182512</v>
      </c>
      <c r="U934" s="48"/>
      <c r="V934" s="33"/>
      <c r="W934" s="33"/>
      <c r="X934" s="35">
        <f t="shared" si="326"/>
        <v>1</v>
      </c>
      <c r="Y934" s="61" t="str">
        <f t="shared" ref="Y934:Y954" si="332">IF(T934=Z934, T934," ")</f>
        <v xml:space="preserve"> </v>
      </c>
      <c r="Z934" s="61">
        <f t="shared" ref="Z934:Z954" si="333">MAX(T931:T937)</f>
        <v>6.4102116694224609</v>
      </c>
      <c r="AA934" s="68"/>
      <c r="AB934" s="61">
        <f t="shared" si="324"/>
        <v>-0.59763215262356317</v>
      </c>
      <c r="AC934" s="61">
        <f t="shared" si="325"/>
        <v>-0.432</v>
      </c>
      <c r="AD934" s="61"/>
      <c r="AE934" s="84"/>
      <c r="AF934" s="61"/>
      <c r="AG934" s="44"/>
    </row>
    <row r="935" spans="1:33" ht="14.1" customHeight="1">
      <c r="A935" s="7">
        <v>186310</v>
      </c>
      <c r="B935" s="8">
        <f t="shared" si="318"/>
        <v>1863.7916666669439</v>
      </c>
      <c r="C935" s="9">
        <v>4.4767019999999998E-2</v>
      </c>
      <c r="D935" s="9">
        <v>4.0714E-2</v>
      </c>
      <c r="E935" s="9">
        <v>4.05303E-3</v>
      </c>
      <c r="H935" s="11">
        <f t="shared" si="319"/>
        <v>3.3793429869734499</v>
      </c>
      <c r="L935" s="31">
        <f t="shared" si="315"/>
        <v>1863.7916666669439</v>
      </c>
      <c r="M935" s="30">
        <f t="shared" si="317"/>
        <v>3.3793429869734499</v>
      </c>
      <c r="P935" s="47">
        <f t="shared" si="320"/>
        <v>2003.7098659439216</v>
      </c>
      <c r="Q935" s="47">
        <f t="shared" si="321"/>
        <v>2003.8277385969748</v>
      </c>
      <c r="R935" s="47">
        <f t="shared" si="329"/>
        <v>1054.4549999999999</v>
      </c>
      <c r="S935" s="47">
        <f t="shared" si="330"/>
        <v>1028.4135185185185</v>
      </c>
      <c r="T935" s="89">
        <f t="shared" si="331"/>
        <v>2.5321994521226854</v>
      </c>
      <c r="U935" s="48"/>
      <c r="V935" s="33"/>
      <c r="W935" s="33"/>
      <c r="X935" s="35">
        <f t="shared" si="326"/>
        <v>2</v>
      </c>
      <c r="Y935" s="61" t="str">
        <f t="shared" si="332"/>
        <v xml:space="preserve"> </v>
      </c>
      <c r="Z935" s="61">
        <f t="shared" si="333"/>
        <v>6.4102116694224609</v>
      </c>
      <c r="AA935" s="68"/>
      <c r="AB935" s="61">
        <f t="shared" si="324"/>
        <v>-0.97318088284432025</v>
      </c>
      <c r="AC935" s="61">
        <f t="shared" si="325"/>
        <v>-0.432</v>
      </c>
      <c r="AD935" s="61"/>
      <c r="AE935" s="84"/>
      <c r="AF935" s="61"/>
      <c r="AG935" s="44"/>
    </row>
    <row r="936" spans="1:33" ht="14.1" customHeight="1">
      <c r="A936" s="7">
        <v>186311</v>
      </c>
      <c r="B936" s="8">
        <f t="shared" si="318"/>
        <v>1863.8750000002772</v>
      </c>
      <c r="C936" s="9">
        <v>-6.4978900000000001E-3</v>
      </c>
      <c r="D936" s="9">
        <v>-9.18683E-3</v>
      </c>
      <c r="E936" s="9">
        <v>2.6889499999999998E-3</v>
      </c>
      <c r="H936" s="11">
        <f t="shared" si="319"/>
        <v>3.3482975374404327</v>
      </c>
      <c r="L936" s="31">
        <f t="shared" si="315"/>
        <v>1863.8750000002772</v>
      </c>
      <c r="M936" s="30">
        <f t="shared" si="317"/>
        <v>3.3482975374404327</v>
      </c>
      <c r="P936" s="47">
        <f t="shared" si="320"/>
        <v>2003.9456112500277</v>
      </c>
      <c r="Q936" s="47">
        <f t="shared" si="321"/>
        <v>2004.0634839030809</v>
      </c>
      <c r="R936" s="47">
        <f t="shared" si="329"/>
        <v>1129.3300000000002</v>
      </c>
      <c r="S936" s="47">
        <f t="shared" si="330"/>
        <v>1061.2985185185184</v>
      </c>
      <c r="T936" s="89">
        <f t="shared" si="331"/>
        <v>6.4102116694224609</v>
      </c>
      <c r="U936" s="48"/>
      <c r="V936" s="33"/>
      <c r="W936" s="33"/>
      <c r="X936" s="35">
        <f t="shared" si="326"/>
        <v>3</v>
      </c>
      <c r="Y936" s="61">
        <f t="shared" si="332"/>
        <v>6.4102116694224609</v>
      </c>
      <c r="Z936" s="61">
        <f t="shared" si="333"/>
        <v>6.4102116694224609</v>
      </c>
      <c r="AA936" s="68"/>
      <c r="AB936" s="61">
        <f t="shared" si="324"/>
        <v>-0.89336746228148634</v>
      </c>
      <c r="AC936" s="61">
        <f t="shared" si="325"/>
        <v>-0.432</v>
      </c>
      <c r="AD936" s="61"/>
      <c r="AE936" s="84"/>
      <c r="AF936" s="61"/>
      <c r="AG936" s="44"/>
    </row>
    <row r="937" spans="1:33" ht="14.1" customHeight="1">
      <c r="A937" s="7">
        <v>186312</v>
      </c>
      <c r="B937" s="8">
        <f t="shared" si="318"/>
        <v>1863.9583333336104</v>
      </c>
      <c r="C937" s="9">
        <v>-2.8497100000000001E-3</v>
      </c>
      <c r="D937" s="9">
        <v>-8.1087799999999995E-3</v>
      </c>
      <c r="E937" s="9">
        <v>5.2590600000000003E-3</v>
      </c>
      <c r="H937" s="11">
        <f t="shared" si="319"/>
        <v>3.3211469293347866</v>
      </c>
      <c r="L937" s="31">
        <f t="shared" si="315"/>
        <v>1863.9583333336104</v>
      </c>
      <c r="M937" s="30">
        <f t="shared" si="317"/>
        <v>3.3211469293347866</v>
      </c>
      <c r="P937" s="47">
        <f t="shared" si="320"/>
        <v>2004.1813565561338</v>
      </c>
      <c r="Q937" s="47">
        <f t="shared" si="321"/>
        <v>2004.2992292091869</v>
      </c>
      <c r="R937" s="47">
        <f t="shared" si="329"/>
        <v>1118.0633333333335</v>
      </c>
      <c r="S937" s="47">
        <f t="shared" si="330"/>
        <v>1098.1877777777779</v>
      </c>
      <c r="T937" s="89">
        <f t="shared" si="331"/>
        <v>1.8098503696494017</v>
      </c>
      <c r="U937" s="48"/>
      <c r="V937" s="33"/>
      <c r="W937" s="33"/>
      <c r="X937" s="35">
        <f t="shared" si="326"/>
        <v>4</v>
      </c>
      <c r="Y937" s="61" t="str">
        <f t="shared" si="332"/>
        <v xml:space="preserve"> </v>
      </c>
      <c r="Z937" s="61">
        <f t="shared" si="333"/>
        <v>6.4102116694224609</v>
      </c>
      <c r="AA937" s="68"/>
      <c r="AB937" s="61">
        <f t="shared" si="324"/>
        <v>-0.3955374774437731</v>
      </c>
      <c r="AC937" s="61">
        <f t="shared" si="325"/>
        <v>-0.432</v>
      </c>
      <c r="AD937" s="61"/>
      <c r="AE937" s="84"/>
      <c r="AF937" s="61"/>
      <c r="AG937" s="44"/>
    </row>
    <row r="938" spans="1:33" ht="14.1" customHeight="1">
      <c r="A938" s="7">
        <v>186401</v>
      </c>
      <c r="B938" s="8">
        <f t="shared" si="318"/>
        <v>1864.0416666669437</v>
      </c>
      <c r="C938" s="9">
        <v>6.0624030000000002E-2</v>
      </c>
      <c r="D938" s="9">
        <v>5.5715769999999998E-2</v>
      </c>
      <c r="E938" s="9">
        <v>4.9082600000000002E-3</v>
      </c>
      <c r="H938" s="11">
        <f t="shared" si="319"/>
        <v>3.5061871877858097</v>
      </c>
      <c r="L938" s="31">
        <f t="shared" si="315"/>
        <v>1864.0416666669437</v>
      </c>
      <c r="M938" s="30">
        <f t="shared" si="317"/>
        <v>3.5061871877858097</v>
      </c>
      <c r="P938" s="47">
        <f t="shared" si="320"/>
        <v>2004.4171018622399</v>
      </c>
      <c r="Q938" s="47">
        <f t="shared" si="321"/>
        <v>2004.534974515293</v>
      </c>
      <c r="R938" s="47">
        <f t="shared" si="329"/>
        <v>1115.6000000000001</v>
      </c>
      <c r="S938" s="47">
        <f t="shared" si="330"/>
        <v>1126.4100000000001</v>
      </c>
      <c r="T938" s="89">
        <f t="shared" si="331"/>
        <v>-0.95968608233235608</v>
      </c>
      <c r="U938" s="48"/>
      <c r="V938" s="33"/>
      <c r="W938" s="33"/>
      <c r="X938" s="35">
        <f t="shared" si="326"/>
        <v>5</v>
      </c>
      <c r="Y938" s="61" t="str">
        <f t="shared" si="332"/>
        <v xml:space="preserve"> </v>
      </c>
      <c r="Z938" s="61">
        <f t="shared" si="333"/>
        <v>6.4102116694224609</v>
      </c>
      <c r="AA938" s="68"/>
      <c r="AB938" s="61">
        <f t="shared" si="324"/>
        <v>0.28736888899927249</v>
      </c>
      <c r="AC938" s="61">
        <f t="shared" si="325"/>
        <v>-0.432</v>
      </c>
      <c r="AD938" s="61"/>
      <c r="AE938" s="84"/>
      <c r="AF938" s="61"/>
      <c r="AG938" s="44"/>
    </row>
    <row r="939" spans="1:33" ht="14.1" customHeight="1">
      <c r="A939" s="7">
        <v>186402</v>
      </c>
      <c r="B939" s="8">
        <f t="shared" si="318"/>
        <v>1864.1250000002769</v>
      </c>
      <c r="C939" s="9">
        <v>4.6230979999999998E-2</v>
      </c>
      <c r="D939" s="9">
        <v>4.2816479999999997E-2</v>
      </c>
      <c r="E939" s="9">
        <v>3.4145E-3</v>
      </c>
      <c r="H939" s="11">
        <f t="shared" si="319"/>
        <v>3.6563097813878969</v>
      </c>
      <c r="L939" s="31">
        <f t="shared" si="315"/>
        <v>1864.1250000002769</v>
      </c>
      <c r="M939" s="30">
        <f t="shared" si="317"/>
        <v>3.6563097813878969</v>
      </c>
      <c r="P939" s="47">
        <f t="shared" si="320"/>
        <v>2004.6528471683459</v>
      </c>
      <c r="Q939" s="47">
        <f t="shared" si="321"/>
        <v>2004.7707198213991</v>
      </c>
      <c r="R939" s="47">
        <f t="shared" si="329"/>
        <v>1139.5333333333331</v>
      </c>
      <c r="S939" s="47">
        <f t="shared" si="330"/>
        <v>1150.9233333333334</v>
      </c>
      <c r="T939" s="89">
        <f t="shared" si="331"/>
        <v>-0.98964020192485735</v>
      </c>
      <c r="U939" s="48"/>
      <c r="V939" s="33"/>
      <c r="W939" s="33"/>
      <c r="X939" s="35">
        <f t="shared" si="326"/>
        <v>6</v>
      </c>
      <c r="Y939" s="61" t="str">
        <f t="shared" si="332"/>
        <v xml:space="preserve"> </v>
      </c>
      <c r="Z939" s="61">
        <f t="shared" si="333"/>
        <v>6.4102116694224609</v>
      </c>
      <c r="AA939" s="68"/>
      <c r="AB939" s="61">
        <f t="shared" si="324"/>
        <v>0.83581215853011737</v>
      </c>
      <c r="AC939" s="61">
        <f t="shared" si="325"/>
        <v>-0.432</v>
      </c>
      <c r="AD939" s="61"/>
      <c r="AE939" s="84"/>
      <c r="AF939" s="61"/>
      <c r="AG939" s="44"/>
    </row>
    <row r="940" spans="1:33" ht="14.1" customHeight="1">
      <c r="A940" s="7">
        <v>186403</v>
      </c>
      <c r="B940" s="8">
        <f t="shared" si="318"/>
        <v>1864.2083333336102</v>
      </c>
      <c r="C940" s="9">
        <v>7.9215640000000004E-2</v>
      </c>
      <c r="D940" s="9">
        <v>7.5669420000000001E-2</v>
      </c>
      <c r="E940" s="9">
        <v>3.5462200000000001E-3</v>
      </c>
      <c r="H940" s="11">
        <f t="shared" si="319"/>
        <v>3.9329806218858456</v>
      </c>
      <c r="L940" s="31">
        <f t="shared" si="315"/>
        <v>1864.2083333336102</v>
      </c>
      <c r="M940" s="30">
        <f t="shared" si="317"/>
        <v>3.9329806218858456</v>
      </c>
      <c r="P940" s="47">
        <f t="shared" si="320"/>
        <v>2004.888592474452</v>
      </c>
      <c r="Q940" s="47">
        <f t="shared" si="321"/>
        <v>2005.0064651275052</v>
      </c>
      <c r="R940" s="47">
        <f t="shared" si="329"/>
        <v>1196.595</v>
      </c>
      <c r="S940" s="47">
        <f t="shared" si="330"/>
        <v>1173.6820370370369</v>
      </c>
      <c r="T940" s="89">
        <f t="shared" si="331"/>
        <v>1.9522291591687724</v>
      </c>
      <c r="U940" s="48"/>
      <c r="V940" s="33"/>
      <c r="W940" s="33"/>
      <c r="X940" s="35">
        <f t="shared" si="326"/>
        <v>7</v>
      </c>
      <c r="Y940" s="61">
        <f t="shared" si="332"/>
        <v>1.9522291591687724</v>
      </c>
      <c r="Z940" s="61">
        <f t="shared" si="333"/>
        <v>1.9522291591687724</v>
      </c>
      <c r="AA940" s="68"/>
      <c r="AB940" s="61">
        <f t="shared" si="324"/>
        <v>0.9931696300672973</v>
      </c>
      <c r="AC940" s="61">
        <f t="shared" si="325"/>
        <v>-0.432</v>
      </c>
      <c r="AD940" s="61"/>
      <c r="AE940" s="84"/>
      <c r="AF940" s="61"/>
      <c r="AG940" s="44"/>
    </row>
    <row r="941" spans="1:33" ht="14.1" customHeight="1">
      <c r="A941" s="7">
        <v>186404</v>
      </c>
      <c r="B941" s="8">
        <f t="shared" si="318"/>
        <v>1864.2916666669435</v>
      </c>
      <c r="C941" s="9">
        <v>3.41582E-3</v>
      </c>
      <c r="D941" s="9">
        <v>-7.8076000000000003E-4</v>
      </c>
      <c r="E941" s="9">
        <v>4.1965800000000001E-3</v>
      </c>
      <c r="H941" s="11">
        <f t="shared" si="319"/>
        <v>3.9299099079355022</v>
      </c>
      <c r="L941" s="31">
        <f t="shared" si="315"/>
        <v>1864.2916666669435</v>
      </c>
      <c r="M941" s="30">
        <f t="shared" si="317"/>
        <v>3.9299099079355022</v>
      </c>
      <c r="P941" s="47">
        <f t="shared" si="320"/>
        <v>2005.1243377805581</v>
      </c>
      <c r="Q941" s="47">
        <f t="shared" si="321"/>
        <v>2005.2422104336113</v>
      </c>
      <c r="R941" s="47">
        <f t="shared" si="329"/>
        <v>1180.3466666666666</v>
      </c>
      <c r="S941" s="47">
        <f t="shared" si="330"/>
        <v>1192.1320370370368</v>
      </c>
      <c r="T941" s="89">
        <f t="shared" si="331"/>
        <v>-0.9885960618642442</v>
      </c>
      <c r="U941" s="48"/>
      <c r="V941" s="33"/>
      <c r="W941" s="33"/>
      <c r="X941" s="35">
        <f t="shared" si="326"/>
        <v>8</v>
      </c>
      <c r="Y941" s="61" t="str">
        <f t="shared" si="332"/>
        <v xml:space="preserve"> </v>
      </c>
      <c r="Z941" s="61">
        <f t="shared" si="333"/>
        <v>1.9522291591687724</v>
      </c>
      <c r="AA941" s="68"/>
      <c r="AB941" s="61">
        <f t="shared" si="324"/>
        <v>0.6858119938450743</v>
      </c>
      <c r="AC941" s="61">
        <f t="shared" si="325"/>
        <v>-0.432</v>
      </c>
      <c r="AD941" s="61"/>
      <c r="AE941" s="84"/>
      <c r="AF941" s="61"/>
      <c r="AG941" s="44"/>
    </row>
    <row r="942" spans="1:33" ht="14.1" customHeight="1">
      <c r="A942" s="7">
        <v>186405</v>
      </c>
      <c r="B942" s="8">
        <f t="shared" si="318"/>
        <v>1864.3750000002767</v>
      </c>
      <c r="C942" s="9">
        <v>-5.158919E-2</v>
      </c>
      <c r="D942" s="9">
        <v>-5.4574820000000003E-2</v>
      </c>
      <c r="E942" s="9">
        <v>2.98563E-3</v>
      </c>
      <c r="H942" s="11">
        <f t="shared" si="319"/>
        <v>3.7154357820937056</v>
      </c>
      <c r="L942" s="31">
        <f t="shared" si="315"/>
        <v>1864.3750000002767</v>
      </c>
      <c r="M942" s="30">
        <f t="shared" si="317"/>
        <v>3.7154357820937056</v>
      </c>
      <c r="P942" s="47">
        <f t="shared" si="320"/>
        <v>2005.3600830866642</v>
      </c>
      <c r="Q942" s="47">
        <f t="shared" si="321"/>
        <v>2005.4779557397173</v>
      </c>
      <c r="R942" s="47">
        <f t="shared" si="329"/>
        <v>1205.67</v>
      </c>
      <c r="S942" s="47">
        <f t="shared" si="330"/>
        <v>1209.0299999999997</v>
      </c>
      <c r="T942" s="89">
        <f t="shared" si="331"/>
        <v>-0.27790873675588301</v>
      </c>
      <c r="U942" s="48"/>
      <c r="V942" s="33"/>
      <c r="W942" s="33"/>
      <c r="X942" s="35">
        <f t="shared" si="326"/>
        <v>9</v>
      </c>
      <c r="Y942" s="61" t="str">
        <f t="shared" si="332"/>
        <v xml:space="preserve"> </v>
      </c>
      <c r="Z942" s="61">
        <f t="shared" si="333"/>
        <v>1.9522291591687724</v>
      </c>
      <c r="AA942" s="68"/>
      <c r="AB942" s="61">
        <f t="shared" si="324"/>
        <v>5.7555303751452971E-2</v>
      </c>
      <c r="AC942" s="61">
        <f t="shared" si="325"/>
        <v>-0.432</v>
      </c>
      <c r="AD942" s="61"/>
      <c r="AE942" s="84"/>
      <c r="AF942" s="61"/>
      <c r="AG942" s="44"/>
    </row>
    <row r="943" spans="1:33" ht="14.1" customHeight="1">
      <c r="A943" s="7">
        <v>186406</v>
      </c>
      <c r="B943" s="8">
        <f t="shared" si="318"/>
        <v>1864.45833333361</v>
      </c>
      <c r="C943" s="9">
        <v>4.5602539999999997E-2</v>
      </c>
      <c r="D943" s="9">
        <v>4.1071499999999997E-2</v>
      </c>
      <c r="E943" s="9">
        <v>4.5310400000000001E-3</v>
      </c>
      <c r="H943" s="11">
        <f t="shared" si="319"/>
        <v>3.8680343028179673</v>
      </c>
      <c r="L943" s="31">
        <f t="shared" si="315"/>
        <v>1864.45833333361</v>
      </c>
      <c r="M943" s="30">
        <f t="shared" si="317"/>
        <v>3.8680343028179673</v>
      </c>
      <c r="P943" s="47">
        <f t="shared" si="320"/>
        <v>2005.5958283927703</v>
      </c>
      <c r="Q943" s="47">
        <f t="shared" si="321"/>
        <v>2005.7137010458234</v>
      </c>
      <c r="R943" s="47">
        <f t="shared" si="329"/>
        <v>1218.7166666666665</v>
      </c>
      <c r="S943" s="47">
        <f t="shared" si="330"/>
        <v>1230.1237037037035</v>
      </c>
      <c r="T943" s="89">
        <f t="shared" si="331"/>
        <v>-0.92730812378399863</v>
      </c>
      <c r="U943" s="48"/>
      <c r="V943" s="33"/>
      <c r="W943" s="33"/>
      <c r="X943" s="35">
        <f t="shared" si="326"/>
        <v>1</v>
      </c>
      <c r="Y943" s="61" t="str">
        <f t="shared" si="332"/>
        <v xml:space="preserve"> </v>
      </c>
      <c r="Z943" s="61">
        <f t="shared" si="333"/>
        <v>1.9522291591687724</v>
      </c>
      <c r="AA943" s="68"/>
      <c r="AB943" s="61">
        <f t="shared" si="324"/>
        <v>-0.59763215262342195</v>
      </c>
      <c r="AC943" s="61">
        <f t="shared" si="325"/>
        <v>-0.432</v>
      </c>
      <c r="AD943" s="61"/>
      <c r="AE943" s="84"/>
      <c r="AF943" s="61"/>
      <c r="AG943" s="44"/>
    </row>
    <row r="944" spans="1:33" ht="14.1" customHeight="1">
      <c r="A944" s="7">
        <v>186407</v>
      </c>
      <c r="B944" s="8">
        <f t="shared" si="318"/>
        <v>1864.5416666669432</v>
      </c>
      <c r="C944" s="9">
        <v>-1.885672E-2</v>
      </c>
      <c r="D944" s="9">
        <v>-2.44418E-2</v>
      </c>
      <c r="E944" s="9">
        <v>5.5850800000000001E-3</v>
      </c>
      <c r="H944" s="11">
        <f t="shared" si="319"/>
        <v>3.7734925819953511</v>
      </c>
      <c r="L944" s="31">
        <f t="shared" si="315"/>
        <v>1864.5416666669432</v>
      </c>
      <c r="M944" s="30">
        <f t="shared" si="317"/>
        <v>3.7734925819953511</v>
      </c>
      <c r="P944" s="47">
        <f t="shared" si="320"/>
        <v>2005.8315736988764</v>
      </c>
      <c r="Q944" s="47">
        <f t="shared" si="321"/>
        <v>2005.9494463519295</v>
      </c>
      <c r="R944" s="47">
        <f t="shared" si="329"/>
        <v>1259.2833333333333</v>
      </c>
      <c r="S944" s="47">
        <f t="shared" si="330"/>
        <v>1258.9485185185183</v>
      </c>
      <c r="T944" s="89">
        <f t="shared" si="331"/>
        <v>2.6594797951617899E-2</v>
      </c>
      <c r="U944" s="48"/>
      <c r="V944" s="33"/>
      <c r="W944" s="33"/>
      <c r="X944" s="35">
        <f t="shared" si="326"/>
        <v>2</v>
      </c>
      <c r="Y944" s="61" t="str">
        <f t="shared" si="332"/>
        <v xml:space="preserve"> </v>
      </c>
      <c r="Z944" s="61">
        <f t="shared" si="333"/>
        <v>0.88703490809685093</v>
      </c>
      <c r="AA944" s="68"/>
      <c r="AB944" s="61">
        <f t="shared" si="324"/>
        <v>-0.9731808828442805</v>
      </c>
      <c r="AC944" s="61">
        <f t="shared" si="325"/>
        <v>-0.432</v>
      </c>
      <c r="AD944" s="61"/>
      <c r="AE944" s="84"/>
      <c r="AF944" s="61"/>
      <c r="AG944" s="44"/>
    </row>
    <row r="945" spans="1:33" ht="14.1" customHeight="1">
      <c r="A945" s="7">
        <v>186408</v>
      </c>
      <c r="B945" s="8">
        <f t="shared" si="318"/>
        <v>1864.6250000002765</v>
      </c>
      <c r="C945" s="9">
        <v>2.0144680000000002E-2</v>
      </c>
      <c r="D945" s="9">
        <v>1.7239810000000001E-2</v>
      </c>
      <c r="E945" s="9">
        <v>2.9048699999999999E-3</v>
      </c>
      <c r="H945" s="11">
        <f t="shared" si="319"/>
        <v>3.8385468771453604</v>
      </c>
      <c r="L945" s="31">
        <f t="shared" si="315"/>
        <v>1864.6250000002765</v>
      </c>
      <c r="M945" s="30">
        <f t="shared" si="317"/>
        <v>3.8385468771453604</v>
      </c>
      <c r="P945" s="47">
        <f t="shared" si="320"/>
        <v>2006.0673190049824</v>
      </c>
      <c r="Q945" s="47">
        <f t="shared" si="321"/>
        <v>2006.1851916580356</v>
      </c>
      <c r="R945" s="47">
        <f t="shared" si="329"/>
        <v>1295.3799999999999</v>
      </c>
      <c r="S945" s="47">
        <f t="shared" si="330"/>
        <v>1283.9905555555554</v>
      </c>
      <c r="T945" s="89">
        <f t="shared" si="331"/>
        <v>0.88703490809685093</v>
      </c>
      <c r="U945" s="48"/>
      <c r="V945" s="33"/>
      <c r="W945" s="33"/>
      <c r="X945" s="35">
        <f t="shared" si="326"/>
        <v>3</v>
      </c>
      <c r="Y945" s="61" t="str">
        <f t="shared" si="332"/>
        <v xml:space="preserve"> </v>
      </c>
      <c r="Z945" s="61">
        <f t="shared" si="333"/>
        <v>1.0707440862631978</v>
      </c>
      <c r="AA945" s="68"/>
      <c r="AB945" s="61">
        <f t="shared" si="324"/>
        <v>-0.89336746228156305</v>
      </c>
      <c r="AC945" s="61">
        <f t="shared" si="325"/>
        <v>-0.432</v>
      </c>
      <c r="AD945" s="61"/>
      <c r="AE945" s="84"/>
      <c r="AF945" s="61"/>
      <c r="AG945" s="44"/>
    </row>
    <row r="946" spans="1:33" ht="14.1" customHeight="1">
      <c r="A946" s="7">
        <v>186409</v>
      </c>
      <c r="B946" s="8">
        <f t="shared" si="318"/>
        <v>1864.7083333336097</v>
      </c>
      <c r="C946" s="9">
        <v>-7.4507050000000005E-2</v>
      </c>
      <c r="D946" s="9">
        <v>-7.8832399999999997E-2</v>
      </c>
      <c r="E946" s="9">
        <v>4.3253500000000004E-3</v>
      </c>
      <c r="H946" s="11">
        <f t="shared" si="319"/>
        <v>3.5359450143074866</v>
      </c>
      <c r="L946" s="31">
        <f t="shared" si="315"/>
        <v>1864.7083333336097</v>
      </c>
      <c r="M946" s="30">
        <f t="shared" si="317"/>
        <v>3.5359450143074866</v>
      </c>
      <c r="P946" s="47">
        <f t="shared" si="320"/>
        <v>2006.3030643110885</v>
      </c>
      <c r="Q946" s="47">
        <f t="shared" si="321"/>
        <v>2006.4209369641417</v>
      </c>
      <c r="R946" s="47">
        <f t="shared" si="329"/>
        <v>1270.145</v>
      </c>
      <c r="S946" s="47">
        <f t="shared" si="330"/>
        <v>1320.1127777777776</v>
      </c>
      <c r="T946" s="89">
        <f t="shared" si="331"/>
        <v>-3.7851143189365444</v>
      </c>
      <c r="U946" s="48"/>
      <c r="V946" s="33"/>
      <c r="W946" s="33"/>
      <c r="X946" s="35">
        <f t="shared" si="326"/>
        <v>4</v>
      </c>
      <c r="Y946" s="61" t="str">
        <f t="shared" si="332"/>
        <v xml:space="preserve"> </v>
      </c>
      <c r="Z946" s="61">
        <f t="shared" si="333"/>
        <v>1.6465250858685998</v>
      </c>
      <c r="AA946" s="68"/>
      <c r="AB946" s="61">
        <f t="shared" si="324"/>
        <v>-0.39553747744393319</v>
      </c>
      <c r="AC946" s="61">
        <f t="shared" si="325"/>
        <v>-0.432</v>
      </c>
      <c r="AD946" s="61"/>
      <c r="AE946" s="84"/>
      <c r="AF946" s="61"/>
      <c r="AG946" s="44"/>
    </row>
    <row r="947" spans="1:33" ht="14.1" customHeight="1">
      <c r="A947" s="7">
        <v>186410</v>
      </c>
      <c r="B947" s="8">
        <f t="shared" si="318"/>
        <v>1864.791666666943</v>
      </c>
      <c r="C947" s="9">
        <v>-5.0832629999999997E-2</v>
      </c>
      <c r="D947" s="9">
        <v>-5.6076550000000003E-2</v>
      </c>
      <c r="E947" s="9">
        <v>5.24392E-3</v>
      </c>
      <c r="H947" s="11">
        <f t="shared" si="319"/>
        <v>3.337661416915422</v>
      </c>
      <c r="L947" s="31">
        <f t="shared" si="315"/>
        <v>1864.791666666943</v>
      </c>
      <c r="M947" s="30">
        <f t="shared" si="317"/>
        <v>3.337661416915422</v>
      </c>
      <c r="P947" s="47">
        <f t="shared" si="320"/>
        <v>2006.5388096171946</v>
      </c>
      <c r="Q947" s="47">
        <f t="shared" si="321"/>
        <v>2006.6566822702478</v>
      </c>
      <c r="R947" s="47">
        <f t="shared" si="329"/>
        <v>1305.4433333333334</v>
      </c>
      <c r="S947" s="47">
        <f t="shared" si="330"/>
        <v>1351.186851851852</v>
      </c>
      <c r="T947" s="89">
        <f t="shared" si="331"/>
        <v>-3.3854324778120337</v>
      </c>
      <c r="U947" s="48"/>
      <c r="V947" s="33"/>
      <c r="W947" s="33"/>
      <c r="X947" s="35">
        <f t="shared" si="326"/>
        <v>5</v>
      </c>
      <c r="Y947" s="61" t="str">
        <f t="shared" si="332"/>
        <v xml:space="preserve"> </v>
      </c>
      <c r="Z947" s="61">
        <f t="shared" si="333"/>
        <v>6.983135053671119</v>
      </c>
      <c r="AA947" s="68"/>
      <c r="AB947" s="61">
        <f t="shared" si="324"/>
        <v>0.2873688889991089</v>
      </c>
      <c r="AC947" s="61">
        <f t="shared" si="325"/>
        <v>-0.432</v>
      </c>
      <c r="AD947" s="61"/>
      <c r="AE947" s="84"/>
      <c r="AF947" s="61"/>
      <c r="AG947" s="44"/>
    </row>
    <row r="948" spans="1:33" ht="14.1" customHeight="1">
      <c r="A948" s="7">
        <v>186411</v>
      </c>
      <c r="B948" s="8">
        <f t="shared" si="318"/>
        <v>1864.8750000002763</v>
      </c>
      <c r="C948" s="9">
        <v>8.6631990000000006E-2</v>
      </c>
      <c r="D948" s="9">
        <v>8.3779270000000003E-2</v>
      </c>
      <c r="E948" s="9">
        <v>2.85272E-3</v>
      </c>
      <c r="H948" s="11">
        <f t="shared" si="319"/>
        <v>3.6172882539317617</v>
      </c>
      <c r="L948" s="31">
        <f t="shared" si="315"/>
        <v>1864.8750000002763</v>
      </c>
      <c r="M948" s="30">
        <f t="shared" si="317"/>
        <v>3.6172882539317617</v>
      </c>
      <c r="P948" s="47">
        <f t="shared" si="320"/>
        <v>2006.7745549233007</v>
      </c>
      <c r="Q948" s="47">
        <f t="shared" si="321"/>
        <v>2006.8924275763538</v>
      </c>
      <c r="R948" s="47">
        <f t="shared" si="329"/>
        <v>1398.9566666666667</v>
      </c>
      <c r="S948" s="47">
        <f t="shared" si="330"/>
        <v>1384.1361111111112</v>
      </c>
      <c r="T948" s="89">
        <f t="shared" si="331"/>
        <v>1.0707440862631978</v>
      </c>
      <c r="U948" s="48"/>
      <c r="V948" s="33"/>
      <c r="W948" s="33"/>
      <c r="X948" s="35">
        <f t="shared" si="326"/>
        <v>6</v>
      </c>
      <c r="Y948" s="61" t="str">
        <f t="shared" si="332"/>
        <v xml:space="preserve"> </v>
      </c>
      <c r="Z948" s="61">
        <f t="shared" si="333"/>
        <v>6.983135053671119</v>
      </c>
      <c r="AA948" s="68"/>
      <c r="AB948" s="61">
        <f t="shared" si="324"/>
        <v>0.83581215853002366</v>
      </c>
      <c r="AC948" s="61">
        <f t="shared" si="325"/>
        <v>-0.432</v>
      </c>
      <c r="AD948" s="61"/>
      <c r="AE948" s="84"/>
      <c r="AF948" s="61"/>
      <c r="AG948" s="44"/>
    </row>
    <row r="949" spans="1:33" ht="14.1" customHeight="1">
      <c r="A949" s="7">
        <v>186412</v>
      </c>
      <c r="B949" s="8">
        <f t="shared" si="318"/>
        <v>1864.9583333336095</v>
      </c>
      <c r="C949" s="9">
        <v>-3.0723380000000002E-2</v>
      </c>
      <c r="D949" s="9">
        <v>-3.6989349999999997E-2</v>
      </c>
      <c r="E949" s="9">
        <v>6.26597E-3</v>
      </c>
      <c r="H949" s="11">
        <f t="shared" si="319"/>
        <v>3.4834871126561908</v>
      </c>
      <c r="L949" s="31">
        <f t="shared" si="315"/>
        <v>1864.9583333336095</v>
      </c>
      <c r="M949" s="30">
        <f t="shared" si="317"/>
        <v>3.4834871126561908</v>
      </c>
      <c r="P949" s="47">
        <f t="shared" si="320"/>
        <v>2007.0103002294068</v>
      </c>
      <c r="Q949" s="47">
        <f t="shared" si="321"/>
        <v>2007.1281728824599</v>
      </c>
      <c r="R949" s="47">
        <f t="shared" si="329"/>
        <v>1421.9733333333334</v>
      </c>
      <c r="S949" s="47">
        <f t="shared" si="330"/>
        <v>1398.9394444444447</v>
      </c>
      <c r="T949" s="89">
        <f t="shared" si="331"/>
        <v>1.6465250858685998</v>
      </c>
      <c r="U949" s="48"/>
      <c r="V949" s="33"/>
      <c r="W949" s="33"/>
      <c r="X949" s="35">
        <f t="shared" si="326"/>
        <v>7</v>
      </c>
      <c r="Y949" s="61" t="str">
        <f t="shared" si="332"/>
        <v xml:space="preserve"> </v>
      </c>
      <c r="Z949" s="61">
        <f t="shared" si="333"/>
        <v>10.194583089912568</v>
      </c>
      <c r="AA949" s="68"/>
      <c r="AB949" s="61">
        <f t="shared" si="324"/>
        <v>0.99316963006731696</v>
      </c>
      <c r="AC949" s="61">
        <f t="shared" si="325"/>
        <v>-0.432</v>
      </c>
      <c r="AD949" s="61"/>
      <c r="AE949" s="84"/>
      <c r="AF949" s="61"/>
      <c r="AG949" s="44"/>
    </row>
    <row r="950" spans="1:33" ht="14.1" customHeight="1">
      <c r="A950" s="7">
        <v>186501</v>
      </c>
      <c r="B950" s="8">
        <f t="shared" si="318"/>
        <v>1865.0416666669428</v>
      </c>
      <c r="C950" s="9">
        <v>-4.314316E-2</v>
      </c>
      <c r="D950" s="9">
        <v>-4.8266629999999998E-2</v>
      </c>
      <c r="E950" s="9">
        <v>5.1234799999999997E-3</v>
      </c>
      <c r="H950" s="11">
        <f t="shared" si="319"/>
        <v>3.315350929079846</v>
      </c>
      <c r="L950" s="31">
        <f t="shared" si="315"/>
        <v>1865.0416666669428</v>
      </c>
      <c r="M950" s="30">
        <f t="shared" si="317"/>
        <v>3.315350929079846</v>
      </c>
      <c r="P950" s="47">
        <f t="shared" si="320"/>
        <v>2007.2460455355128</v>
      </c>
      <c r="Q950" s="47">
        <f t="shared" si="321"/>
        <v>2007.363918188566</v>
      </c>
      <c r="R950" s="47">
        <f t="shared" si="329"/>
        <v>1505.4466666666667</v>
      </c>
      <c r="S950" s="47">
        <f t="shared" si="330"/>
        <v>1407.1812962962965</v>
      </c>
      <c r="T950" s="89">
        <f t="shared" si="331"/>
        <v>6.983135053671119</v>
      </c>
      <c r="U950" s="48"/>
      <c r="V950" s="33"/>
      <c r="W950" s="33"/>
      <c r="X950" s="35">
        <f t="shared" si="326"/>
        <v>8</v>
      </c>
      <c r="Y950" s="61" t="str">
        <f t="shared" si="332"/>
        <v xml:space="preserve"> </v>
      </c>
      <c r="Z950" s="61">
        <f t="shared" si="333"/>
        <v>10.194583089912568</v>
      </c>
      <c r="AA950" s="68"/>
      <c r="AB950" s="61">
        <f t="shared" si="324"/>
        <v>0.6858119938452012</v>
      </c>
      <c r="AC950" s="61">
        <f t="shared" si="325"/>
        <v>-0.432</v>
      </c>
      <c r="AD950" s="61"/>
      <c r="AE950" s="84"/>
      <c r="AF950" s="61"/>
      <c r="AG950" s="44"/>
    </row>
    <row r="951" spans="1:33" ht="14.1" customHeight="1">
      <c r="A951" s="7">
        <v>186502</v>
      </c>
      <c r="B951" s="8">
        <f t="shared" si="318"/>
        <v>1865.125000000276</v>
      </c>
      <c r="C951" s="9">
        <v>-1.121867E-2</v>
      </c>
      <c r="D951" s="9">
        <v>-1.412125E-2</v>
      </c>
      <c r="E951" s="9">
        <v>2.9025800000000001E-3</v>
      </c>
      <c r="H951" s="11">
        <f t="shared" si="319"/>
        <v>3.2685340297725771</v>
      </c>
      <c r="L951" s="31">
        <f t="shared" si="315"/>
        <v>1865.125000000276</v>
      </c>
      <c r="M951" s="30">
        <f t="shared" si="317"/>
        <v>3.2685340297725771</v>
      </c>
      <c r="P951" s="47">
        <f t="shared" si="320"/>
        <v>2007.4817908416189</v>
      </c>
      <c r="Q951" s="47">
        <f t="shared" si="321"/>
        <v>2007.5996634946721</v>
      </c>
      <c r="R951" s="47">
        <f t="shared" ref="R951:R961" si="334">AVERAGEIFS(StkIndex,Year,"&gt;"&amp;P951,Year,"&lt;="&amp;P952)</f>
        <v>1485.3366666666668</v>
      </c>
      <c r="S951" s="47">
        <f t="shared" ref="S951:S955" si="335">AVERAGE(R947:R955)</f>
        <v>1407.913703703704</v>
      </c>
      <c r="T951" s="89">
        <f t="shared" ref="T951:T955" si="336">100*((R951/S951)-1)</f>
        <v>5.4991270245677404</v>
      </c>
      <c r="U951" s="48"/>
      <c r="V951" s="33"/>
      <c r="W951" s="33"/>
      <c r="X951" s="35">
        <f t="shared" si="326"/>
        <v>9</v>
      </c>
      <c r="Y951" s="61" t="str">
        <f t="shared" si="332"/>
        <v xml:space="preserve"> </v>
      </c>
      <c r="Z951" s="61">
        <f t="shared" si="333"/>
        <v>10.194583089912568</v>
      </c>
      <c r="AA951" s="68"/>
      <c r="AB951" s="61">
        <f t="shared" si="324"/>
        <v>5.7555303751625236E-2</v>
      </c>
      <c r="AC951" s="61">
        <f t="shared" si="325"/>
        <v>-0.432</v>
      </c>
      <c r="AD951" s="61"/>
      <c r="AE951" s="84"/>
      <c r="AF951" s="61"/>
      <c r="AG951" s="44"/>
    </row>
    <row r="952" spans="1:33" ht="14.1" customHeight="1">
      <c r="A952" s="7">
        <v>186503</v>
      </c>
      <c r="B952" s="8">
        <f t="shared" si="318"/>
        <v>1865.2083333336093</v>
      </c>
      <c r="C952" s="9">
        <v>-0.10745562</v>
      </c>
      <c r="D952" s="9">
        <v>-0.11236962</v>
      </c>
      <c r="E952" s="9">
        <v>4.914E-3</v>
      </c>
      <c r="H952" s="11">
        <f t="shared" si="319"/>
        <v>2.9012501028899638</v>
      </c>
      <c r="L952" s="31">
        <f t="shared" si="315"/>
        <v>1865.2083333336093</v>
      </c>
      <c r="M952" s="30">
        <f t="shared" si="317"/>
        <v>2.9012501028899638</v>
      </c>
      <c r="P952" s="47">
        <f t="shared" si="320"/>
        <v>2007.717536147725</v>
      </c>
      <c r="Q952" s="47">
        <f t="shared" si="321"/>
        <v>2007.8354088007782</v>
      </c>
      <c r="R952" s="47">
        <f t="shared" si="334"/>
        <v>1515.2600000000002</v>
      </c>
      <c r="S952" s="47">
        <f t="shared" si="335"/>
        <v>1375.0766666666668</v>
      </c>
      <c r="T952" s="89">
        <f t="shared" si="336"/>
        <v>10.194583089912568</v>
      </c>
      <c r="U952" s="48"/>
      <c r="V952" s="33"/>
      <c r="W952" s="33"/>
      <c r="X952" s="35">
        <f t="shared" si="326"/>
        <v>1</v>
      </c>
      <c r="Y952" s="61">
        <f t="shared" si="332"/>
        <v>10.194583089912568</v>
      </c>
      <c r="Z952" s="61">
        <f t="shared" si="333"/>
        <v>10.194583089912568</v>
      </c>
      <c r="AA952" s="68"/>
      <c r="AB952" s="61">
        <f t="shared" si="324"/>
        <v>-0.59763215262328218</v>
      </c>
      <c r="AC952" s="61">
        <f t="shared" si="325"/>
        <v>-0.432</v>
      </c>
      <c r="AD952" s="61"/>
      <c r="AE952" s="84"/>
      <c r="AF952" s="61"/>
      <c r="AG952" s="44"/>
    </row>
    <row r="953" spans="1:33" ht="14.1" customHeight="1">
      <c r="A953" s="7">
        <v>186504</v>
      </c>
      <c r="B953" s="8">
        <f t="shared" si="318"/>
        <v>1865.2916666669425</v>
      </c>
      <c r="C953" s="9">
        <v>2.1847020000000002E-2</v>
      </c>
      <c r="D953" s="9">
        <v>1.730655E-2</v>
      </c>
      <c r="E953" s="9">
        <v>4.5404800000000004E-3</v>
      </c>
      <c r="H953" s="11">
        <f t="shared" si="319"/>
        <v>2.9514607328581342</v>
      </c>
      <c r="L953" s="31">
        <f t="shared" si="315"/>
        <v>1865.2916666669425</v>
      </c>
      <c r="M953" s="30">
        <f t="shared" si="317"/>
        <v>2.9514607328581342</v>
      </c>
      <c r="P953" s="47">
        <f t="shared" si="320"/>
        <v>2007.9532814538311</v>
      </c>
      <c r="Q953" s="47">
        <f t="shared" si="321"/>
        <v>2008.0711541068843</v>
      </c>
      <c r="R953" s="47">
        <f t="shared" si="334"/>
        <v>1392.5133333333333</v>
      </c>
      <c r="S953" s="47">
        <f t="shared" si="335"/>
        <v>1310.9044444444444</v>
      </c>
      <c r="T953" s="89">
        <f t="shared" si="336"/>
        <v>6.2253880696448771</v>
      </c>
      <c r="U953" s="48"/>
      <c r="V953" s="33"/>
      <c r="W953" s="33"/>
      <c r="X953" s="35">
        <f t="shared" si="326"/>
        <v>2</v>
      </c>
      <c r="Y953" s="61" t="str">
        <f t="shared" si="332"/>
        <v xml:space="preserve"> </v>
      </c>
      <c r="Z953" s="61">
        <f t="shared" si="333"/>
        <v>10.194583089912568</v>
      </c>
      <c r="AA953" s="68"/>
      <c r="AB953" s="61">
        <f t="shared" si="324"/>
        <v>-0.97318088284424042</v>
      </c>
      <c r="AC953" s="61">
        <f t="shared" si="325"/>
        <v>-0.432</v>
      </c>
      <c r="AD953" s="61"/>
      <c r="AE953" s="84"/>
      <c r="AF953" s="61"/>
      <c r="AG953" s="44"/>
    </row>
    <row r="954" spans="1:33" ht="14.1" customHeight="1">
      <c r="A954" s="7">
        <v>186505</v>
      </c>
      <c r="B954" s="8">
        <f t="shared" si="318"/>
        <v>1865.3750000002758</v>
      </c>
      <c r="C954" s="9">
        <v>2.643247E-2</v>
      </c>
      <c r="D954" s="9">
        <v>2.2698820000000001E-2</v>
      </c>
      <c r="E954" s="9">
        <v>3.7336499999999998E-3</v>
      </c>
      <c r="H954" s="11">
        <f t="shared" si="319"/>
        <v>3.018455408770349</v>
      </c>
      <c r="L954" s="31">
        <f t="shared" si="315"/>
        <v>1865.3750000002758</v>
      </c>
      <c r="M954" s="30">
        <f t="shared" si="317"/>
        <v>3.018455408770349</v>
      </c>
      <c r="P954" s="47">
        <f t="shared" si="320"/>
        <v>2008.1890267599372</v>
      </c>
      <c r="Q954" s="47">
        <f t="shared" si="321"/>
        <v>2008.3068994129903</v>
      </c>
      <c r="R954" s="47">
        <f t="shared" si="334"/>
        <v>1369.5566666666666</v>
      </c>
      <c r="S954" s="47">
        <f t="shared" si="335"/>
        <v>1245.722962962963</v>
      </c>
      <c r="T954" s="89">
        <f t="shared" si="336"/>
        <v>9.9407097232248276</v>
      </c>
      <c r="U954" s="48"/>
      <c r="V954" s="33"/>
      <c r="W954" s="33"/>
      <c r="X954" s="35">
        <f t="shared" si="326"/>
        <v>3</v>
      </c>
      <c r="Y954" s="61" t="str">
        <f t="shared" si="332"/>
        <v xml:space="preserve"> </v>
      </c>
      <c r="Z954" s="61">
        <f t="shared" si="333"/>
        <v>10.194583089912568</v>
      </c>
      <c r="AA954" s="68"/>
      <c r="AB954" s="61">
        <f t="shared" si="324"/>
        <v>-0.89336746228164143</v>
      </c>
      <c r="AC954" s="61">
        <f t="shared" si="325"/>
        <v>-0.432</v>
      </c>
      <c r="AD954" s="61"/>
      <c r="AE954" s="84"/>
      <c r="AF954" s="61"/>
      <c r="AG954" s="44"/>
    </row>
    <row r="955" spans="1:33" ht="14.1" customHeight="1">
      <c r="A955" s="7">
        <v>186506</v>
      </c>
      <c r="B955" s="8">
        <f t="shared" si="318"/>
        <v>1865.4583333336091</v>
      </c>
      <c r="C955" s="9">
        <v>-2.57948E-2</v>
      </c>
      <c r="D955" s="9">
        <v>-3.0958650000000001E-2</v>
      </c>
      <c r="E955" s="9">
        <v>5.1638600000000002E-3</v>
      </c>
      <c r="H955" s="11">
        <f t="shared" si="319"/>
        <v>2.925008104229621</v>
      </c>
      <c r="L955" s="31">
        <f t="shared" si="315"/>
        <v>1865.4583333336091</v>
      </c>
      <c r="M955" s="30">
        <f t="shared" si="317"/>
        <v>2.925008104229621</v>
      </c>
      <c r="P955" s="47">
        <f t="shared" si="320"/>
        <v>2008.4247720660433</v>
      </c>
      <c r="Q955" s="47">
        <f t="shared" si="321"/>
        <v>2008.5426447190964</v>
      </c>
      <c r="R955" s="47">
        <f t="shared" si="334"/>
        <v>1276.7366666666667</v>
      </c>
      <c r="S955" s="47">
        <f t="shared" si="335"/>
        <v>1183.0885185185189</v>
      </c>
      <c r="T955" s="89">
        <f t="shared" si="336"/>
        <v>7.9155656303228517</v>
      </c>
      <c r="U955" s="48"/>
      <c r="V955" s="33"/>
      <c r="W955" s="33"/>
      <c r="X955" s="35">
        <f t="shared" si="326"/>
        <v>4</v>
      </c>
      <c r="Y955" s="61"/>
      <c r="Z955" s="61"/>
      <c r="AA955" s="68"/>
      <c r="AB955" s="61">
        <f t="shared" si="324"/>
        <v>-0.39553747744409334</v>
      </c>
      <c r="AC955" s="61">
        <f t="shared" si="325"/>
        <v>-0.432</v>
      </c>
      <c r="AD955" s="61"/>
      <c r="AE955" s="84"/>
      <c r="AF955" s="61"/>
      <c r="AG955" s="44"/>
    </row>
    <row r="956" spans="1:33" ht="14.1" customHeight="1">
      <c r="A956" s="7">
        <v>186507</v>
      </c>
      <c r="B956" s="8">
        <f t="shared" si="318"/>
        <v>1865.5416666669423</v>
      </c>
      <c r="C956" s="9">
        <v>6.9003019999999998E-2</v>
      </c>
      <c r="D956" s="9">
        <v>6.3951740000000007E-2</v>
      </c>
      <c r="E956" s="9">
        <v>5.05128E-3</v>
      </c>
      <c r="H956" s="11">
        <f t="shared" si="319"/>
        <v>3.1120674620092066</v>
      </c>
      <c r="L956" s="31">
        <f t="shared" si="315"/>
        <v>1865.5416666669423</v>
      </c>
      <c r="M956" s="30">
        <f t="shared" si="317"/>
        <v>3.1120674620092066</v>
      </c>
      <c r="P956" s="47">
        <f t="shared" si="320"/>
        <v>2008.6605173721493</v>
      </c>
      <c r="Q956" s="47">
        <f t="shared" si="321"/>
        <v>2008.7783900252025</v>
      </c>
      <c r="R956" s="47">
        <f t="shared" si="334"/>
        <v>1009.9099999999999</v>
      </c>
      <c r="S956" s="47">
        <f t="shared" ref="S956:S957" si="337">AVERAGE(R952:R960)</f>
        <v>1133.3799999999999</v>
      </c>
      <c r="T956" s="89">
        <f t="shared" ref="T956:T957" si="338">100*((R956/S956)-1)</f>
        <v>-10.893963189751011</v>
      </c>
      <c r="U956" s="48"/>
      <c r="V956" s="33"/>
      <c r="W956" s="33"/>
      <c r="X956" s="35">
        <f t="shared" si="326"/>
        <v>5</v>
      </c>
      <c r="Y956" s="61"/>
      <c r="Z956" s="61"/>
      <c r="AA956" s="68"/>
      <c r="AB956" s="61">
        <f t="shared" si="324"/>
        <v>0.28736888899894192</v>
      </c>
      <c r="AC956" s="61">
        <f t="shared" si="325"/>
        <v>-0.432</v>
      </c>
      <c r="AD956" s="61"/>
      <c r="AE956" s="84"/>
      <c r="AF956" s="61"/>
      <c r="AG956" s="44"/>
    </row>
    <row r="957" spans="1:33" ht="14.1" customHeight="1">
      <c r="A957" s="7">
        <v>186508</v>
      </c>
      <c r="B957" s="8">
        <f t="shared" si="318"/>
        <v>1865.6250000002756</v>
      </c>
      <c r="C957" s="9">
        <v>-3.092671E-2</v>
      </c>
      <c r="D957" s="9">
        <v>-3.4167360000000001E-2</v>
      </c>
      <c r="E957" s="9">
        <v>3.2406499999999999E-3</v>
      </c>
      <c r="H957" s="11">
        <f t="shared" si="319"/>
        <v>3.0057363326904518</v>
      </c>
      <c r="L957" s="31">
        <f t="shared" si="315"/>
        <v>1865.6250000002756</v>
      </c>
      <c r="M957" s="30">
        <f t="shared" si="317"/>
        <v>3.0057363326904518</v>
      </c>
      <c r="P957" s="47">
        <f t="shared" si="320"/>
        <v>2008.8962626782554</v>
      </c>
      <c r="Q957" s="79">
        <f t="shared" si="321"/>
        <v>2009.0141353313086</v>
      </c>
      <c r="R957" s="47">
        <f t="shared" si="334"/>
        <v>821.40666666666675</v>
      </c>
      <c r="S957" s="47">
        <f t="shared" si="337"/>
        <v>1088.4211111111113</v>
      </c>
      <c r="T957" s="89">
        <f t="shared" si="338"/>
        <v>-24.532273558334762</v>
      </c>
      <c r="U957" s="48"/>
      <c r="V957" s="33"/>
      <c r="W957" s="33"/>
      <c r="X957" s="35">
        <f t="shared" si="326"/>
        <v>6</v>
      </c>
      <c r="Y957" s="61"/>
      <c r="Z957" s="61"/>
      <c r="AA957" s="68"/>
      <c r="AB957" s="61">
        <f t="shared" si="324"/>
        <v>0.83581215852992796</v>
      </c>
      <c r="AC957" s="61">
        <f t="shared" si="325"/>
        <v>-0.432</v>
      </c>
      <c r="AD957" s="61"/>
      <c r="AE957" s="84"/>
      <c r="AF957" s="61"/>
      <c r="AG957" s="44"/>
    </row>
    <row r="958" spans="1:33" ht="14.1" customHeight="1">
      <c r="A958" s="7">
        <v>186509</v>
      </c>
      <c r="B958" s="8">
        <f t="shared" si="318"/>
        <v>1865.7083333336088</v>
      </c>
      <c r="C958" s="9">
        <v>6.6413330000000007E-2</v>
      </c>
      <c r="D958" s="9">
        <v>6.2475450000000002E-2</v>
      </c>
      <c r="E958" s="9">
        <v>3.9378800000000004E-3</v>
      </c>
      <c r="H958" s="11">
        <f t="shared" si="319"/>
        <v>3.1935210626566377</v>
      </c>
      <c r="L958" s="31">
        <f t="shared" si="315"/>
        <v>1865.7083333336088</v>
      </c>
      <c r="M958" s="30">
        <f t="shared" si="317"/>
        <v>3.1935210626566377</v>
      </c>
      <c r="P958" s="47">
        <f t="shared" si="320"/>
        <v>2009.1320079843615</v>
      </c>
      <c r="Q958" s="47">
        <f t="shared" si="321"/>
        <v>2009.2498806374147</v>
      </c>
      <c r="R958" s="47">
        <f t="shared" si="334"/>
        <v>835.33999999999992</v>
      </c>
      <c r="S958" s="47"/>
      <c r="T958" s="47"/>
      <c r="U958" s="48"/>
      <c r="V958" s="33"/>
      <c r="W958" s="33"/>
      <c r="X958" s="35">
        <f t="shared" si="326"/>
        <v>7</v>
      </c>
      <c r="Y958" s="61"/>
      <c r="Z958" s="61"/>
      <c r="AA958" s="68"/>
      <c r="AB958" s="61">
        <f t="shared" si="324"/>
        <v>0.99316963006733727</v>
      </c>
      <c r="AC958" s="61">
        <f t="shared" si="325"/>
        <v>-0.432</v>
      </c>
      <c r="AD958" s="61"/>
      <c r="AE958" s="84"/>
      <c r="AF958" s="61"/>
      <c r="AG958" s="44"/>
    </row>
    <row r="959" spans="1:33" ht="14.1" customHeight="1">
      <c r="A959" s="7">
        <v>186510</v>
      </c>
      <c r="B959" s="8">
        <f t="shared" si="318"/>
        <v>1865.7916666669421</v>
      </c>
      <c r="C959" s="9">
        <v>2.1291049999999999E-2</v>
      </c>
      <c r="D959" s="9">
        <v>1.6685889999999998E-2</v>
      </c>
      <c r="E959" s="9">
        <v>4.6051599999999996E-3</v>
      </c>
      <c r="H959" s="11">
        <f t="shared" si="319"/>
        <v>3.2468078038208095</v>
      </c>
      <c r="L959" s="31">
        <f t="shared" si="315"/>
        <v>1865.7916666669421</v>
      </c>
      <c r="M959" s="30">
        <f t="shared" si="317"/>
        <v>3.2468078038208095</v>
      </c>
      <c r="P959" s="47">
        <f t="shared" si="320"/>
        <v>2009.3677532904676</v>
      </c>
      <c r="Q959" s="47">
        <f t="shared" si="321"/>
        <v>2009.4856259435207</v>
      </c>
      <c r="R959" s="47">
        <f t="shared" si="334"/>
        <v>941.73666666666668</v>
      </c>
      <c r="S959" s="47"/>
      <c r="T959" s="47"/>
      <c r="U959" s="48"/>
      <c r="V959" s="33"/>
      <c r="W959" s="33"/>
      <c r="X959" s="35">
        <f t="shared" si="326"/>
        <v>8</v>
      </c>
      <c r="Y959" s="61"/>
      <c r="Z959" s="61"/>
      <c r="AA959" s="68"/>
      <c r="AB959" s="61">
        <f t="shared" si="324"/>
        <v>0.68581199384532809</v>
      </c>
      <c r="AC959" s="61">
        <f t="shared" si="325"/>
        <v>-0.432</v>
      </c>
      <c r="AD959" s="61"/>
      <c r="AE959" s="84"/>
      <c r="AF959" s="61"/>
      <c r="AG959" s="44"/>
    </row>
    <row r="960" spans="1:33" ht="14.1" customHeight="1">
      <c r="A960" s="7">
        <v>186511</v>
      </c>
      <c r="B960" s="8">
        <f t="shared" si="318"/>
        <v>1865.8750000002753</v>
      </c>
      <c r="C960" s="9">
        <v>8.9651699999999997E-3</v>
      </c>
      <c r="D960" s="9">
        <v>5.9555500000000004E-3</v>
      </c>
      <c r="E960" s="9">
        <v>3.0096300000000001E-3</v>
      </c>
      <c r="H960" s="11">
        <f t="shared" si="319"/>
        <v>3.2661443300368544</v>
      </c>
      <c r="L960" s="31">
        <f t="shared" si="315"/>
        <v>1865.8750000002753</v>
      </c>
      <c r="M960" s="30">
        <f t="shared" si="317"/>
        <v>3.2661443300368544</v>
      </c>
      <c r="P960" s="47">
        <f t="shared" si="320"/>
        <v>2009.6034985965737</v>
      </c>
      <c r="Q960" s="47">
        <f t="shared" si="321"/>
        <v>2009.7213712496268</v>
      </c>
      <c r="R960" s="47">
        <f t="shared" si="334"/>
        <v>1037.96</v>
      </c>
      <c r="S960" s="47"/>
      <c r="T960" s="47"/>
      <c r="U960" s="48"/>
      <c r="V960" s="33"/>
      <c r="W960" s="33"/>
      <c r="X960" s="35">
        <f t="shared" si="326"/>
        <v>9</v>
      </c>
      <c r="Y960" s="61"/>
      <c r="Z960" s="61"/>
      <c r="AA960" s="68"/>
      <c r="AB960" s="61">
        <f t="shared" si="324"/>
        <v>5.7555303751799278E-2</v>
      </c>
      <c r="AC960" s="61">
        <f t="shared" si="325"/>
        <v>-0.432</v>
      </c>
      <c r="AD960" s="61"/>
      <c r="AE960" s="84"/>
      <c r="AF960" s="61"/>
      <c r="AG960" s="44"/>
    </row>
    <row r="961" spans="1:33" ht="14.1" customHeight="1">
      <c r="A961" s="7">
        <v>186512</v>
      </c>
      <c r="B961" s="8">
        <f t="shared" si="318"/>
        <v>1865.9583333336086</v>
      </c>
      <c r="C961" s="9">
        <v>-1.517669E-2</v>
      </c>
      <c r="D961" s="9">
        <v>-2.0140370000000001E-2</v>
      </c>
      <c r="E961" s="9">
        <v>4.9636799999999998E-3</v>
      </c>
      <c r="H961" s="11">
        <f t="shared" si="319"/>
        <v>3.2003629747565099</v>
      </c>
      <c r="L961" s="31">
        <f t="shared" si="315"/>
        <v>1865.9583333336086</v>
      </c>
      <c r="M961" s="30">
        <f t="shared" si="317"/>
        <v>3.2003629747565099</v>
      </c>
      <c r="P961" s="47">
        <f t="shared" si="320"/>
        <v>2009.8392439026798</v>
      </c>
      <c r="Q961" s="47">
        <f t="shared" si="321"/>
        <v>2009.9571165557329</v>
      </c>
      <c r="R961" s="47">
        <f t="shared" si="334"/>
        <v>1110.6300000000001</v>
      </c>
      <c r="S961" s="47"/>
      <c r="T961" s="47"/>
      <c r="U961" s="48"/>
      <c r="V961" s="33"/>
      <c r="W961" s="33"/>
      <c r="X961" s="35">
        <f t="shared" si="326"/>
        <v>1</v>
      </c>
      <c r="Y961" s="61"/>
      <c r="Z961" s="61"/>
      <c r="AA961" s="68"/>
      <c r="AB961" s="61">
        <f t="shared" si="324"/>
        <v>-0.59763215262314529</v>
      </c>
      <c r="AC961" s="61">
        <f t="shared" si="325"/>
        <v>-0.432</v>
      </c>
      <c r="AD961" s="61"/>
      <c r="AE961" s="84"/>
      <c r="AF961" s="61"/>
      <c r="AG961" s="44"/>
    </row>
    <row r="962" spans="1:33" ht="14.1" customHeight="1">
      <c r="A962" s="7">
        <v>186601</v>
      </c>
      <c r="B962" s="8">
        <f t="shared" si="318"/>
        <v>1866.0416666669419</v>
      </c>
      <c r="C962" s="9">
        <v>-4.6035659999999999E-2</v>
      </c>
      <c r="D962" s="9">
        <v>-5.1164870000000001E-2</v>
      </c>
      <c r="E962" s="9">
        <v>5.1292100000000004E-3</v>
      </c>
      <c r="H962" s="11">
        <f t="shared" si="319"/>
        <v>3.0366168192002796</v>
      </c>
      <c r="L962" s="31">
        <f t="shared" ref="L962:L1025" si="339">B962</f>
        <v>1866.0416666669419</v>
      </c>
      <c r="M962" s="30">
        <f t="shared" si="317"/>
        <v>3.0366168192002796</v>
      </c>
      <c r="P962" s="47">
        <f t="shared" si="320"/>
        <v>2010.0749892087858</v>
      </c>
      <c r="Q962" s="47">
        <f t="shared" si="321"/>
        <v>2010.192861861839</v>
      </c>
      <c r="R962" s="47"/>
      <c r="S962" s="47"/>
      <c r="T962" s="47"/>
      <c r="U962" s="48"/>
      <c r="V962" s="33"/>
      <c r="W962" s="33"/>
      <c r="X962" s="35">
        <f t="shared" si="326"/>
        <v>2</v>
      </c>
      <c r="Y962" s="61"/>
      <c r="Z962" s="61"/>
      <c r="AA962" s="68"/>
      <c r="AB962" s="61">
        <f t="shared" si="324"/>
        <v>-0.97318088284420035</v>
      </c>
      <c r="AC962" s="61">
        <f t="shared" si="325"/>
        <v>-0.432</v>
      </c>
      <c r="AD962" s="61"/>
      <c r="AE962" s="84"/>
      <c r="AF962" s="61"/>
      <c r="AG962" s="44"/>
    </row>
    <row r="963" spans="1:33" ht="14.1" customHeight="1">
      <c r="A963" s="7">
        <v>186602</v>
      </c>
      <c r="B963" s="8">
        <f t="shared" si="318"/>
        <v>1866.1250000002751</v>
      </c>
      <c r="C963" s="9">
        <v>-1.210281E-2</v>
      </c>
      <c r="D963" s="9">
        <v>-1.5453369999999999E-2</v>
      </c>
      <c r="E963" s="9">
        <v>3.3505700000000002E-3</v>
      </c>
      <c r="H963" s="11">
        <f t="shared" si="319"/>
        <v>2.9896908559449544</v>
      </c>
      <c r="L963" s="31">
        <f t="shared" si="339"/>
        <v>1866.1250000002751</v>
      </c>
      <c r="M963" s="30">
        <f t="shared" ref="M963:M1026" si="340">H963</f>
        <v>2.9896908559449544</v>
      </c>
      <c r="P963" s="47">
        <f t="shared" si="320"/>
        <v>2010.3107345148919</v>
      </c>
      <c r="Q963" s="47">
        <f t="shared" si="321"/>
        <v>2010.4286071679451</v>
      </c>
      <c r="R963" s="47"/>
      <c r="S963" s="47"/>
      <c r="T963" s="47"/>
      <c r="U963" s="48"/>
      <c r="V963" s="33"/>
      <c r="W963" s="33"/>
      <c r="X963" s="35">
        <f t="shared" si="326"/>
        <v>3</v>
      </c>
      <c r="Y963" s="61"/>
      <c r="Z963" s="61"/>
      <c r="AA963" s="68"/>
      <c r="AB963" s="61">
        <f t="shared" si="324"/>
        <v>-0.8933674622817197</v>
      </c>
      <c r="AC963" s="61">
        <f t="shared" si="325"/>
        <v>-0.432</v>
      </c>
      <c r="AD963" s="61"/>
      <c r="AE963" s="84"/>
      <c r="AF963" s="61"/>
      <c r="AG963" s="44"/>
    </row>
    <row r="964" spans="1:33" ht="14.1" customHeight="1">
      <c r="A964" s="7">
        <v>186603</v>
      </c>
      <c r="B964" s="8">
        <f t="shared" ref="B964:B1027" si="341">B963+(1/12)</f>
        <v>1866.2083333336084</v>
      </c>
      <c r="C964" s="9">
        <v>1.358146E-2</v>
      </c>
      <c r="D964" s="9">
        <v>9.2583400000000003E-3</v>
      </c>
      <c r="E964" s="9">
        <v>4.3231199999999997E-3</v>
      </c>
      <c r="H964" s="11">
        <f t="shared" ref="H964:H1027" si="342">H963+(H963*D964)</f>
        <v>3.017370430384184</v>
      </c>
      <c r="L964" s="31">
        <f t="shared" si="339"/>
        <v>1866.2083333336084</v>
      </c>
      <c r="M964" s="30">
        <f t="shared" si="340"/>
        <v>3.017370430384184</v>
      </c>
      <c r="P964" s="47">
        <f t="shared" ref="P964:P975" si="343">P963+0.235745306106089</f>
        <v>2010.546479820998</v>
      </c>
      <c r="Q964" s="47">
        <f t="shared" ref="Q964:Q975" si="344">Q963+0.235745306106089</f>
        <v>2010.6643524740512</v>
      </c>
      <c r="R964" s="47"/>
      <c r="S964" s="47"/>
      <c r="T964" s="47"/>
      <c r="U964" s="48"/>
      <c r="V964" s="33"/>
      <c r="W964" s="33"/>
      <c r="X964" s="35"/>
      <c r="Y964" s="61"/>
      <c r="Z964" s="61"/>
      <c r="AA964" s="68"/>
      <c r="AB964" s="61">
        <f t="shared" si="324"/>
        <v>-0.39553747744425016</v>
      </c>
      <c r="AC964" s="61">
        <f t="shared" si="325"/>
        <v>-0.432</v>
      </c>
      <c r="AD964" s="61"/>
      <c r="AE964" s="84"/>
      <c r="AF964" s="61"/>
      <c r="AG964" s="44"/>
    </row>
    <row r="965" spans="1:33" ht="14.1" customHeight="1">
      <c r="A965" s="7">
        <v>186604</v>
      </c>
      <c r="B965" s="8">
        <f t="shared" si="341"/>
        <v>1866.2916666669416</v>
      </c>
      <c r="C965" s="9">
        <v>2.279987E-2</v>
      </c>
      <c r="D965" s="9">
        <v>1.8090309999999998E-2</v>
      </c>
      <c r="E965" s="9">
        <v>4.7095699999999997E-3</v>
      </c>
      <c r="H965" s="11">
        <f t="shared" si="342"/>
        <v>3.0719555968546675</v>
      </c>
      <c r="L965" s="31">
        <f t="shared" si="339"/>
        <v>1866.2916666669416</v>
      </c>
      <c r="M965" s="30">
        <f t="shared" si="340"/>
        <v>3.0719555968546675</v>
      </c>
      <c r="P965" s="47">
        <f t="shared" si="343"/>
        <v>2010.7822251271041</v>
      </c>
      <c r="Q965" s="47">
        <f t="shared" si="344"/>
        <v>2010.9000977801572</v>
      </c>
      <c r="R965" s="47"/>
      <c r="S965" s="47"/>
      <c r="T965" s="47"/>
      <c r="U965" s="48"/>
      <c r="V965" s="33"/>
      <c r="W965" s="33"/>
      <c r="X965" s="35"/>
      <c r="Y965" s="61"/>
      <c r="Z965" s="61"/>
      <c r="AA965" s="68"/>
      <c r="AB965" s="61">
        <f t="shared" si="324"/>
        <v>0.28736888899877155</v>
      </c>
      <c r="AC965" s="61">
        <f t="shared" si="325"/>
        <v>-0.432</v>
      </c>
      <c r="AD965" s="61"/>
      <c r="AE965" s="84"/>
      <c r="AF965" s="61"/>
      <c r="AG965" s="44"/>
    </row>
    <row r="966" spans="1:33" ht="14.1" customHeight="1">
      <c r="A966" s="7">
        <v>186605</v>
      </c>
      <c r="B966" s="8">
        <f t="shared" si="341"/>
        <v>1866.3750000002749</v>
      </c>
      <c r="C966" s="9">
        <v>2.3594259999999999E-2</v>
      </c>
      <c r="D966" s="9">
        <v>2.042163E-2</v>
      </c>
      <c r="E966" s="9">
        <v>3.1726300000000001E-3</v>
      </c>
      <c r="H966" s="11">
        <f t="shared" si="342"/>
        <v>3.1346899374300627</v>
      </c>
      <c r="L966" s="31">
        <f t="shared" si="339"/>
        <v>1866.3750000002749</v>
      </c>
      <c r="M966" s="30">
        <f t="shared" si="340"/>
        <v>3.1346899374300627</v>
      </c>
      <c r="P966" s="47">
        <f t="shared" si="343"/>
        <v>2011.0179704332102</v>
      </c>
      <c r="Q966" s="47">
        <f t="shared" si="344"/>
        <v>2011.1358430862633</v>
      </c>
      <c r="R966" s="47"/>
      <c r="S966" s="47"/>
      <c r="T966" s="47"/>
      <c r="U966" s="48"/>
      <c r="V966" s="33"/>
      <c r="W966" s="33"/>
      <c r="X966" s="35"/>
      <c r="Y966" s="61"/>
      <c r="Z966" s="61"/>
      <c r="AA966" s="68"/>
      <c r="AB966" s="61">
        <f t="shared" si="324"/>
        <v>0.83581215852983026</v>
      </c>
      <c r="AC966" s="61">
        <f t="shared" si="325"/>
        <v>-0.432</v>
      </c>
      <c r="AD966" s="61"/>
      <c r="AE966" s="84"/>
      <c r="AF966" s="61"/>
      <c r="AG966" s="44"/>
    </row>
    <row r="967" spans="1:33" ht="14.1" customHeight="1">
      <c r="A967" s="7">
        <v>186606</v>
      </c>
      <c r="B967" s="8">
        <f t="shared" si="341"/>
        <v>1866.4583333336082</v>
      </c>
      <c r="C967" s="9">
        <v>1.486844E-2</v>
      </c>
      <c r="D967" s="9">
        <v>1.013637E-2</v>
      </c>
      <c r="E967" s="9">
        <v>4.7320699999999997E-3</v>
      </c>
      <c r="H967" s="11">
        <f t="shared" si="342"/>
        <v>3.1664643144711309</v>
      </c>
      <c r="L967" s="31">
        <f t="shared" si="339"/>
        <v>1866.4583333336082</v>
      </c>
      <c r="M967" s="30">
        <f t="shared" si="340"/>
        <v>3.1664643144711309</v>
      </c>
      <c r="P967" s="47">
        <f t="shared" si="343"/>
        <v>2011.2537157393162</v>
      </c>
      <c r="Q967" s="47">
        <f t="shared" si="344"/>
        <v>2011.3715883923694</v>
      </c>
      <c r="R967" s="47"/>
      <c r="S967" s="47"/>
      <c r="T967" s="47"/>
      <c r="U967" s="48"/>
      <c r="V967" s="33"/>
      <c r="W967" s="33"/>
      <c r="X967" s="35"/>
      <c r="Y967" s="61"/>
      <c r="Z967" s="61"/>
      <c r="AA967" s="68"/>
      <c r="AB967" s="61">
        <f t="shared" si="324"/>
        <v>0.9931696300673577</v>
      </c>
      <c r="AC967" s="61">
        <f t="shared" si="325"/>
        <v>-0.432</v>
      </c>
      <c r="AD967" s="61"/>
      <c r="AE967" s="84"/>
      <c r="AF967" s="61"/>
      <c r="AG967" s="44"/>
    </row>
    <row r="968" spans="1:33" ht="14.1" customHeight="1">
      <c r="A968" s="7">
        <v>186607</v>
      </c>
      <c r="B968" s="8">
        <f t="shared" si="341"/>
        <v>1866.5416666669414</v>
      </c>
      <c r="C968" s="9">
        <v>2.384913E-2</v>
      </c>
      <c r="D968" s="9">
        <v>1.8825390000000001E-2</v>
      </c>
      <c r="E968" s="9">
        <v>5.0237399999999996E-3</v>
      </c>
      <c r="H968" s="11">
        <f t="shared" si="342"/>
        <v>3.2260742401121325</v>
      </c>
      <c r="L968" s="31">
        <f t="shared" si="339"/>
        <v>1866.5416666669414</v>
      </c>
      <c r="M968" s="30">
        <f t="shared" si="340"/>
        <v>3.2260742401121325</v>
      </c>
      <c r="P968" s="47">
        <f t="shared" si="343"/>
        <v>2011.4894610454223</v>
      </c>
      <c r="Q968" s="47">
        <f t="shared" si="344"/>
        <v>2011.6073336984755</v>
      </c>
      <c r="R968" s="47"/>
      <c r="S968" s="47"/>
      <c r="T968" s="47"/>
      <c r="U968" s="48"/>
      <c r="V968" s="33"/>
      <c r="W968" s="33"/>
      <c r="X968" s="35"/>
      <c r="Y968" s="61"/>
      <c r="Z968" s="61"/>
      <c r="AA968" s="68"/>
      <c r="AB968" s="61">
        <f t="shared" si="324"/>
        <v>0.68581199384544977</v>
      </c>
      <c r="AC968" s="61">
        <f t="shared" si="325"/>
        <v>-0.432</v>
      </c>
      <c r="AD968" s="61"/>
      <c r="AE968" s="84"/>
      <c r="AF968" s="61"/>
      <c r="AG968" s="44"/>
    </row>
    <row r="969" spans="1:33" ht="14.1" customHeight="1">
      <c r="A969" s="7">
        <v>186608</v>
      </c>
      <c r="B969" s="8">
        <f t="shared" si="341"/>
        <v>1866.6250000002747</v>
      </c>
      <c r="C969" s="9">
        <v>4.5458680000000001E-2</v>
      </c>
      <c r="D969" s="9">
        <v>4.2399430000000002E-2</v>
      </c>
      <c r="E969" s="9">
        <v>3.0592499999999999E-3</v>
      </c>
      <c r="H969" s="11">
        <f t="shared" si="342"/>
        <v>3.3628579490305701</v>
      </c>
      <c r="L969" s="31">
        <f t="shared" si="339"/>
        <v>1866.6250000002747</v>
      </c>
      <c r="M969" s="30">
        <f t="shared" si="340"/>
        <v>3.3628579490305701</v>
      </c>
      <c r="P969" s="47">
        <f t="shared" si="343"/>
        <v>2011.7252063515284</v>
      </c>
      <c r="Q969" s="47">
        <f t="shared" si="344"/>
        <v>2011.8430790045816</v>
      </c>
      <c r="R969" s="47"/>
      <c r="S969" s="47"/>
      <c r="T969" s="47"/>
      <c r="U969" s="48"/>
      <c r="V969" s="33"/>
      <c r="W969" s="33"/>
      <c r="X969" s="35"/>
      <c r="Y969" s="61"/>
      <c r="Z969" s="61"/>
      <c r="AA969" s="68"/>
      <c r="AB969" s="61">
        <f t="shared" si="324"/>
        <v>5.7555303751969766E-2</v>
      </c>
      <c r="AC969" s="61">
        <f t="shared" si="325"/>
        <v>-0.432</v>
      </c>
      <c r="AD969" s="61"/>
      <c r="AE969" s="84"/>
      <c r="AF969" s="61"/>
      <c r="AG969" s="44"/>
    </row>
    <row r="970" spans="1:33" ht="14.1" customHeight="1">
      <c r="A970" s="7">
        <v>186609</v>
      </c>
      <c r="B970" s="8">
        <f t="shared" si="341"/>
        <v>1866.7083333336079</v>
      </c>
      <c r="C970" s="9">
        <v>-3.4809400000000001E-3</v>
      </c>
      <c r="D970" s="9">
        <v>-7.4268600000000004E-3</v>
      </c>
      <c r="E970" s="9">
        <v>3.9459300000000003E-3</v>
      </c>
      <c r="H970" s="11">
        <f t="shared" si="342"/>
        <v>3.3378824738432331</v>
      </c>
      <c r="L970" s="31">
        <f t="shared" si="339"/>
        <v>1866.7083333336079</v>
      </c>
      <c r="M970" s="30">
        <f t="shared" si="340"/>
        <v>3.3378824738432331</v>
      </c>
      <c r="P970" s="47">
        <f t="shared" si="343"/>
        <v>2011.9609516576345</v>
      </c>
      <c r="Q970" s="47">
        <f t="shared" si="344"/>
        <v>2012.0788243106877</v>
      </c>
      <c r="R970" s="47"/>
      <c r="S970" s="47"/>
      <c r="T970" s="47"/>
      <c r="U970" s="48"/>
      <c r="V970" s="33"/>
      <c r="W970" s="33"/>
      <c r="X970" s="35"/>
      <c r="Y970" s="61"/>
      <c r="Z970" s="61"/>
      <c r="AA970" s="68"/>
      <c r="AB970" s="61">
        <f t="shared" ref="AB970:AB975" si="345" xml:space="preserve"> SIN((2*PI()*(Q970-2000+AC970)/2.1217077549548) + 0.707378034)</f>
        <v>-0.59763215262300551</v>
      </c>
      <c r="AC970" s="61">
        <f t="shared" ref="AC970:AC975" si="346">AC969</f>
        <v>-0.432</v>
      </c>
      <c r="AD970" s="61"/>
      <c r="AE970" s="84"/>
      <c r="AF970" s="61"/>
      <c r="AG970" s="44"/>
    </row>
    <row r="971" spans="1:33" ht="14.1" customHeight="1">
      <c r="A971" s="7">
        <v>186610</v>
      </c>
      <c r="B971" s="8">
        <f t="shared" si="341"/>
        <v>1866.7916666669412</v>
      </c>
      <c r="C971" s="9">
        <v>4.5221999999999998E-2</v>
      </c>
      <c r="D971" s="9">
        <v>4.0637680000000002E-2</v>
      </c>
      <c r="E971" s="9">
        <v>4.5843200000000002E-3</v>
      </c>
      <c r="H971" s="11">
        <f t="shared" si="342"/>
        <v>3.4735262736928827</v>
      </c>
      <c r="L971" s="31">
        <f t="shared" si="339"/>
        <v>1866.7916666669412</v>
      </c>
      <c r="M971" s="30">
        <f t="shared" si="340"/>
        <v>3.4735262736928827</v>
      </c>
      <c r="P971" s="47">
        <f t="shared" si="343"/>
        <v>2012.1966969637406</v>
      </c>
      <c r="Q971" s="47">
        <f t="shared" si="344"/>
        <v>2012.3145696167937</v>
      </c>
      <c r="R971" s="47"/>
      <c r="S971" s="47"/>
      <c r="T971" s="47"/>
      <c r="U971" s="48"/>
      <c r="V971" s="33"/>
      <c r="W971" s="33"/>
      <c r="X971" s="35"/>
      <c r="Y971" s="61"/>
      <c r="Z971" s="61"/>
      <c r="AA971" s="68"/>
      <c r="AB971" s="61">
        <f t="shared" si="345"/>
        <v>-0.97318088284415938</v>
      </c>
      <c r="AC971" s="61">
        <f t="shared" si="346"/>
        <v>-0.432</v>
      </c>
      <c r="AD971" s="61"/>
      <c r="AE971" s="84"/>
      <c r="AF971" s="61"/>
      <c r="AG971" s="44"/>
    </row>
    <row r="972" spans="1:33" ht="14.1" customHeight="1">
      <c r="A972" s="7">
        <v>186611</v>
      </c>
      <c r="B972" s="8">
        <f t="shared" si="341"/>
        <v>1866.8750000002744</v>
      </c>
      <c r="C972" s="9">
        <v>-2.8311929999999999E-2</v>
      </c>
      <c r="D972" s="9">
        <v>-3.1149389999999999E-2</v>
      </c>
      <c r="E972" s="9">
        <v>2.8374699999999999E-3</v>
      </c>
      <c r="H972" s="11">
        <f t="shared" si="342"/>
        <v>3.3653280491183764</v>
      </c>
      <c r="L972" s="31">
        <f t="shared" si="339"/>
        <v>1866.8750000002744</v>
      </c>
      <c r="M972" s="30">
        <f t="shared" si="340"/>
        <v>3.3653280491183764</v>
      </c>
      <c r="P972" s="47">
        <f t="shared" si="343"/>
        <v>2012.4324422698467</v>
      </c>
      <c r="Q972" s="47">
        <f t="shared" si="344"/>
        <v>2012.5503149228998</v>
      </c>
      <c r="R972" s="47"/>
      <c r="S972" s="47"/>
      <c r="T972" s="47"/>
      <c r="U972" s="48"/>
      <c r="V972" s="33"/>
      <c r="W972" s="33"/>
      <c r="X972" s="35"/>
      <c r="Y972" s="61"/>
      <c r="Z972" s="61"/>
      <c r="AA972" s="68"/>
      <c r="AB972" s="61">
        <f t="shared" si="345"/>
        <v>-0.89336746228179809</v>
      </c>
      <c r="AC972" s="61">
        <f t="shared" si="346"/>
        <v>-0.432</v>
      </c>
      <c r="AD972" s="61"/>
      <c r="AE972" s="84"/>
      <c r="AF972" s="61"/>
      <c r="AG972" s="44"/>
    </row>
    <row r="973" spans="1:33" ht="14.1" customHeight="1">
      <c r="A973" s="7">
        <v>186612</v>
      </c>
      <c r="B973" s="8">
        <f t="shared" si="341"/>
        <v>1866.9583333336077</v>
      </c>
      <c r="C973" s="9">
        <v>-9.9140099999999991E-3</v>
      </c>
      <c r="D973" s="9">
        <v>-1.5278470000000001E-2</v>
      </c>
      <c r="E973" s="9">
        <v>5.3644599999999997E-3</v>
      </c>
      <c r="H973" s="11">
        <f t="shared" si="342"/>
        <v>3.3139109854797626</v>
      </c>
      <c r="L973" s="31">
        <f t="shared" si="339"/>
        <v>1866.9583333336077</v>
      </c>
      <c r="M973" s="30">
        <f t="shared" si="340"/>
        <v>3.3139109854797626</v>
      </c>
      <c r="P973" s="47">
        <f t="shared" si="343"/>
        <v>2012.6681875759527</v>
      </c>
      <c r="Q973" s="47">
        <f t="shared" si="344"/>
        <v>2012.7860602290059</v>
      </c>
      <c r="R973" s="47"/>
      <c r="S973" s="47"/>
      <c r="T973" s="47"/>
      <c r="U973" s="48"/>
      <c r="V973" s="33"/>
      <c r="W973" s="33"/>
      <c r="X973" s="35"/>
      <c r="Y973" s="61"/>
      <c r="Z973" s="61"/>
      <c r="AA973" s="68"/>
      <c r="AB973" s="61">
        <f t="shared" si="345"/>
        <v>-0.39553747744440704</v>
      </c>
      <c r="AC973" s="61">
        <f t="shared" si="346"/>
        <v>-0.432</v>
      </c>
      <c r="AD973" s="61"/>
      <c r="AE973" s="84"/>
      <c r="AF973" s="61"/>
      <c r="AG973" s="44"/>
    </row>
    <row r="974" spans="1:33" ht="14.1" customHeight="1">
      <c r="A974" s="7">
        <v>186701</v>
      </c>
      <c r="B974" s="8">
        <f t="shared" si="341"/>
        <v>1867.041666666941</v>
      </c>
      <c r="C974" s="9">
        <v>-3.861792E-2</v>
      </c>
      <c r="D974" s="9">
        <v>-4.3798490000000002E-2</v>
      </c>
      <c r="E974" s="9">
        <v>5.1805699999999998E-3</v>
      </c>
      <c r="H974" s="11">
        <f t="shared" si="342"/>
        <v>3.168766688321337</v>
      </c>
      <c r="L974" s="31">
        <f t="shared" si="339"/>
        <v>1867.041666666941</v>
      </c>
      <c r="M974" s="30">
        <f t="shared" si="340"/>
        <v>3.168766688321337</v>
      </c>
      <c r="P974" s="47">
        <f t="shared" si="343"/>
        <v>2012.9039328820588</v>
      </c>
      <c r="Q974" s="47">
        <f t="shared" si="344"/>
        <v>2013.021805535112</v>
      </c>
      <c r="R974" s="47"/>
      <c r="S974" s="47"/>
      <c r="T974" s="47"/>
      <c r="U974" s="48"/>
      <c r="V974" s="33"/>
      <c r="W974" s="33"/>
      <c r="X974" s="35"/>
      <c r="Y974" s="61"/>
      <c r="Z974" s="61"/>
      <c r="AA974" s="68"/>
      <c r="AB974" s="61">
        <f t="shared" si="345"/>
        <v>0.28736888899860458</v>
      </c>
      <c r="AC974" s="61">
        <f t="shared" si="346"/>
        <v>-0.432</v>
      </c>
      <c r="AD974" s="61"/>
      <c r="AE974" s="84"/>
      <c r="AF974" s="61"/>
      <c r="AG974" s="44"/>
    </row>
    <row r="975" spans="1:33" ht="14.1" customHeight="1">
      <c r="A975" s="7">
        <v>186702</v>
      </c>
      <c r="B975" s="8">
        <f t="shared" si="341"/>
        <v>1867.1250000002742</v>
      </c>
      <c r="C975" s="9">
        <v>5.6939E-3</v>
      </c>
      <c r="D975" s="9">
        <v>2.3102600000000002E-3</v>
      </c>
      <c r="E975" s="9">
        <v>3.3836399999999998E-3</v>
      </c>
      <c r="H975" s="11">
        <f t="shared" si="342"/>
        <v>3.1760873632506983</v>
      </c>
      <c r="L975" s="31">
        <f t="shared" si="339"/>
        <v>1867.1250000002742</v>
      </c>
      <c r="M975" s="30">
        <f t="shared" si="340"/>
        <v>3.1760873632506983</v>
      </c>
      <c r="P975" s="47">
        <f t="shared" si="343"/>
        <v>2013.1396781881649</v>
      </c>
      <c r="Q975" s="47">
        <f t="shared" si="344"/>
        <v>2013.2575508412181</v>
      </c>
      <c r="R975" s="47"/>
      <c r="S975" s="47"/>
      <c r="T975" s="47"/>
      <c r="U975" s="48"/>
      <c r="V975" s="33"/>
      <c r="W975" s="33"/>
      <c r="X975" s="35"/>
      <c r="Y975" s="61"/>
      <c r="Z975" s="61"/>
      <c r="AA975" s="68"/>
      <c r="AB975" s="61">
        <f t="shared" si="345"/>
        <v>0.83581215852973656</v>
      </c>
      <c r="AC975" s="61">
        <f t="shared" si="346"/>
        <v>-0.432</v>
      </c>
      <c r="AD975" s="61"/>
      <c r="AE975" s="84"/>
      <c r="AF975" s="61"/>
      <c r="AG975" s="44"/>
    </row>
    <row r="976" spans="1:33" ht="14.1" customHeight="1">
      <c r="A976" s="7">
        <v>186703</v>
      </c>
      <c r="B976" s="8">
        <f t="shared" si="341"/>
        <v>1867.2083333336075</v>
      </c>
      <c r="C976" s="9">
        <v>-4.8276500000000002E-3</v>
      </c>
      <c r="D976" s="9">
        <v>-9.0517299999999992E-3</v>
      </c>
      <c r="E976" s="9">
        <v>4.2240799999999998E-3</v>
      </c>
      <c r="H976" s="11">
        <f t="shared" si="342"/>
        <v>3.1473382779821408</v>
      </c>
      <c r="L976" s="31">
        <f t="shared" si="339"/>
        <v>1867.2083333336075</v>
      </c>
      <c r="M976" s="30">
        <f t="shared" si="340"/>
        <v>3.1473382779821408</v>
      </c>
      <c r="P976" s="47"/>
      <c r="Q976" s="47"/>
      <c r="R976" s="47"/>
      <c r="S976" s="47"/>
      <c r="T976" s="47"/>
      <c r="U976" s="48"/>
      <c r="V976" s="33"/>
      <c r="W976" s="33"/>
      <c r="X976" s="35"/>
      <c r="Y976" s="61"/>
      <c r="Z976" s="61"/>
      <c r="AA976" s="68"/>
      <c r="AB976" s="61"/>
      <c r="AC976" s="61"/>
      <c r="AD976" s="61"/>
      <c r="AE976" s="84"/>
      <c r="AF976" s="61"/>
      <c r="AG976" s="44"/>
    </row>
    <row r="977" spans="1:33" ht="14.1" customHeight="1">
      <c r="A977" s="7">
        <v>186704</v>
      </c>
      <c r="B977" s="8">
        <f t="shared" si="341"/>
        <v>1867.2916666669407</v>
      </c>
      <c r="C977" s="9">
        <v>-1.9834770000000002E-2</v>
      </c>
      <c r="D977" s="9">
        <v>-2.4604669999999999E-2</v>
      </c>
      <c r="E977" s="9">
        <v>4.7698999999999997E-3</v>
      </c>
      <c r="H977" s="11">
        <f t="shared" si="342"/>
        <v>3.069899058274022</v>
      </c>
      <c r="L977" s="31">
        <f t="shared" si="339"/>
        <v>1867.2916666669407</v>
      </c>
      <c r="M977" s="30">
        <f t="shared" si="340"/>
        <v>3.069899058274022</v>
      </c>
      <c r="P977" s="47"/>
      <c r="Q977" s="47"/>
      <c r="R977" s="47"/>
      <c r="S977" s="47"/>
      <c r="T977" s="47"/>
      <c r="U977" s="48"/>
      <c r="V977" s="33"/>
      <c r="W977" s="33"/>
      <c r="X977" s="35"/>
      <c r="Y977" s="61"/>
      <c r="Z977" s="61"/>
      <c r="AA977" s="68"/>
      <c r="AB977" s="61"/>
      <c r="AC977" s="61"/>
      <c r="AD977" s="61"/>
      <c r="AE977" s="84"/>
      <c r="AF977" s="61"/>
      <c r="AG977" s="44"/>
    </row>
    <row r="978" spans="1:33" ht="14.1" customHeight="1">
      <c r="A978" s="7">
        <v>186705</v>
      </c>
      <c r="B978" s="8">
        <f t="shared" si="341"/>
        <v>1867.375000000274</v>
      </c>
      <c r="C978" s="9">
        <v>2.5701040000000001E-2</v>
      </c>
      <c r="D978" s="9">
        <v>2.2373649999999998E-2</v>
      </c>
      <c r="E978" s="9">
        <v>3.3273899999999999E-3</v>
      </c>
      <c r="H978" s="11">
        <f t="shared" si="342"/>
        <v>3.1385839053391744</v>
      </c>
      <c r="L978" s="31">
        <f t="shared" si="339"/>
        <v>1867.375000000274</v>
      </c>
      <c r="M978" s="30">
        <f t="shared" si="340"/>
        <v>3.1385839053391744</v>
      </c>
      <c r="P978" s="47"/>
      <c r="Q978" s="47"/>
      <c r="R978" s="47"/>
      <c r="S978" s="47"/>
      <c r="T978" s="47"/>
      <c r="U978" s="48"/>
      <c r="V978" s="33"/>
      <c r="W978" s="33"/>
      <c r="X978" s="35"/>
      <c r="Y978" s="61"/>
      <c r="Z978" s="61"/>
      <c r="AA978" s="68"/>
      <c r="AB978" s="61"/>
      <c r="AC978" s="61"/>
      <c r="AD978" s="61"/>
      <c r="AE978" s="84"/>
      <c r="AF978" s="61"/>
      <c r="AG978" s="44"/>
    </row>
    <row r="979" spans="1:33" ht="14.1" customHeight="1">
      <c r="A979" s="7">
        <v>186706</v>
      </c>
      <c r="B979" s="8">
        <f t="shared" si="341"/>
        <v>1867.4583333336072</v>
      </c>
      <c r="C979" s="9">
        <v>4.1313280000000001E-2</v>
      </c>
      <c r="D979" s="9">
        <v>3.6564869999999999E-2</v>
      </c>
      <c r="E979" s="9">
        <v>4.7484199999999997E-3</v>
      </c>
      <c r="H979" s="11">
        <f t="shared" si="342"/>
        <v>3.2533458178219936</v>
      </c>
      <c r="L979" s="31">
        <f t="shared" si="339"/>
        <v>1867.4583333336072</v>
      </c>
      <c r="M979" s="30">
        <f t="shared" si="340"/>
        <v>3.2533458178219936</v>
      </c>
      <c r="P979" s="47"/>
      <c r="Q979" s="47"/>
      <c r="R979" s="47"/>
      <c r="S979" s="47"/>
      <c r="T979" s="47"/>
      <c r="U979" s="48"/>
      <c r="V979" s="33"/>
      <c r="W979" s="33"/>
      <c r="X979" s="35"/>
      <c r="Y979" s="61"/>
      <c r="Z979" s="61"/>
      <c r="AA979" s="68"/>
      <c r="AB979" s="61"/>
      <c r="AC979" s="61"/>
      <c r="AD979" s="61"/>
      <c r="AE979" s="84"/>
      <c r="AF979" s="61"/>
      <c r="AG979" s="44"/>
    </row>
    <row r="980" spans="1:33" ht="14.1" customHeight="1">
      <c r="A980" s="7">
        <v>186707</v>
      </c>
      <c r="B980" s="8">
        <f t="shared" si="341"/>
        <v>1867.5416666669405</v>
      </c>
      <c r="C980" s="9">
        <v>3.9129980000000002E-2</v>
      </c>
      <c r="D980" s="9">
        <v>3.3827940000000001E-2</v>
      </c>
      <c r="E980" s="9">
        <v>5.3020400000000001E-3</v>
      </c>
      <c r="H980" s="11">
        <f t="shared" si="342"/>
        <v>3.363399804946527</v>
      </c>
      <c r="L980" s="31">
        <f t="shared" si="339"/>
        <v>1867.5416666669405</v>
      </c>
      <c r="M980" s="30">
        <f t="shared" si="340"/>
        <v>3.363399804946527</v>
      </c>
      <c r="P980" s="47"/>
      <c r="Q980" s="47"/>
      <c r="R980" s="47"/>
      <c r="S980" s="47"/>
      <c r="T980" s="47"/>
      <c r="U980" s="48"/>
      <c r="V980" s="33"/>
      <c r="W980" s="33"/>
      <c r="X980" s="35"/>
      <c r="Y980" s="61"/>
      <c r="Z980" s="61"/>
      <c r="AA980" s="68"/>
      <c r="AB980" s="61"/>
      <c r="AC980" s="61"/>
      <c r="AD980" s="61"/>
      <c r="AE980" s="84"/>
      <c r="AF980" s="61"/>
      <c r="AG980" s="44"/>
    </row>
    <row r="981" spans="1:33" ht="14.1" customHeight="1">
      <c r="A981" s="7">
        <v>186708</v>
      </c>
      <c r="B981" s="8">
        <f t="shared" si="341"/>
        <v>1867.6250000002738</v>
      </c>
      <c r="C981" s="9">
        <v>-1.77995E-3</v>
      </c>
      <c r="D981" s="9">
        <v>-4.74954E-3</v>
      </c>
      <c r="E981" s="9">
        <v>2.9696000000000002E-3</v>
      </c>
      <c r="H981" s="11">
        <f t="shared" si="342"/>
        <v>3.3474252030369414</v>
      </c>
      <c r="L981" s="31">
        <f t="shared" si="339"/>
        <v>1867.6250000002738</v>
      </c>
      <c r="M981" s="30">
        <f t="shared" si="340"/>
        <v>3.3474252030369414</v>
      </c>
      <c r="P981" s="47"/>
      <c r="Q981" s="47"/>
      <c r="R981" s="47"/>
      <c r="S981" s="47"/>
      <c r="T981" s="47"/>
      <c r="U981" s="48"/>
      <c r="V981" s="33"/>
      <c r="W981" s="33"/>
      <c r="X981" s="35"/>
      <c r="Y981" s="61"/>
      <c r="Z981" s="61"/>
      <c r="AA981" s="68"/>
      <c r="AB981" s="61"/>
      <c r="AC981" s="61"/>
      <c r="AD981" s="61"/>
      <c r="AE981" s="84"/>
      <c r="AF981" s="61"/>
      <c r="AG981" s="44"/>
    </row>
    <row r="982" spans="1:33" ht="14.1" customHeight="1">
      <c r="A982" s="7">
        <v>186709</v>
      </c>
      <c r="B982" s="8">
        <f t="shared" si="341"/>
        <v>1867.708333333607</v>
      </c>
      <c r="C982" s="9">
        <v>3.4086799999999999E-3</v>
      </c>
      <c r="D982" s="9">
        <v>-2.7875000000000003E-4</v>
      </c>
      <c r="E982" s="9">
        <v>3.6874299999999998E-3</v>
      </c>
      <c r="H982" s="11">
        <f t="shared" si="342"/>
        <v>3.3464921082615948</v>
      </c>
      <c r="L982" s="31">
        <f t="shared" si="339"/>
        <v>1867.708333333607</v>
      </c>
      <c r="M982" s="30">
        <f t="shared" si="340"/>
        <v>3.3464921082615948</v>
      </c>
      <c r="P982" s="47"/>
      <c r="Q982" s="47"/>
      <c r="R982" s="47"/>
      <c r="S982" s="47"/>
      <c r="T982" s="47"/>
      <c r="U982" s="48"/>
      <c r="V982" s="33"/>
      <c r="W982" s="33"/>
      <c r="X982" s="35"/>
      <c r="Y982" s="61"/>
      <c r="Z982" s="61"/>
      <c r="AA982" s="68"/>
      <c r="AB982" s="61"/>
      <c r="AC982" s="61"/>
      <c r="AD982" s="61"/>
      <c r="AE982" s="84"/>
      <c r="AF982" s="61"/>
      <c r="AG982" s="44"/>
    </row>
    <row r="983" spans="1:33" ht="14.1" customHeight="1">
      <c r="A983" s="7">
        <v>186710</v>
      </c>
      <c r="B983" s="8">
        <f t="shared" si="341"/>
        <v>1867.7916666669403</v>
      </c>
      <c r="C983" s="9">
        <v>2.1071699999999998E-3</v>
      </c>
      <c r="D983" s="9">
        <v>-2.4481400000000001E-3</v>
      </c>
      <c r="E983" s="9">
        <v>4.5553099999999999E-3</v>
      </c>
      <c r="H983" s="11">
        <f t="shared" si="342"/>
        <v>3.3382994270716755</v>
      </c>
      <c r="L983" s="31">
        <f t="shared" si="339"/>
        <v>1867.7916666669403</v>
      </c>
      <c r="M983" s="30">
        <f t="shared" si="340"/>
        <v>3.3382994270716755</v>
      </c>
      <c r="P983" s="47"/>
      <c r="Q983" s="47"/>
      <c r="R983" s="47"/>
      <c r="S983" s="47"/>
      <c r="T983" s="47"/>
      <c r="U983" s="48"/>
      <c r="V983" s="33"/>
      <c r="W983" s="33"/>
      <c r="X983" s="35"/>
      <c r="Y983" s="61"/>
      <c r="Z983" s="61"/>
      <c r="AA983" s="68"/>
      <c r="AB983" s="61"/>
      <c r="AC983" s="61"/>
      <c r="AD983" s="61"/>
      <c r="AE983" s="84"/>
      <c r="AF983" s="61"/>
      <c r="AG983" s="44"/>
    </row>
    <row r="984" spans="1:33" ht="14.1" customHeight="1">
      <c r="A984" s="7">
        <v>186711</v>
      </c>
      <c r="B984" s="8">
        <f t="shared" si="341"/>
        <v>1867.8750000002735</v>
      </c>
      <c r="C984" s="9">
        <v>1.9306999999999999E-4</v>
      </c>
      <c r="D984" s="9">
        <v>-2.9192100000000002E-3</v>
      </c>
      <c r="E984" s="9">
        <v>3.1122799999999998E-3</v>
      </c>
      <c r="H984" s="11">
        <f t="shared" si="342"/>
        <v>3.3285542300011737</v>
      </c>
      <c r="L984" s="31">
        <f t="shared" si="339"/>
        <v>1867.8750000002735</v>
      </c>
      <c r="M984" s="30">
        <f t="shared" si="340"/>
        <v>3.3285542300011737</v>
      </c>
      <c r="P984" s="47"/>
      <c r="Q984" s="47"/>
      <c r="R984" s="47"/>
      <c r="S984" s="47"/>
      <c r="T984" s="47"/>
      <c r="U984" s="48"/>
      <c r="V984" s="33"/>
      <c r="W984" s="33"/>
      <c r="X984" s="35"/>
      <c r="Y984" s="61"/>
      <c r="Z984" s="61"/>
      <c r="AA984" s="68"/>
      <c r="AB984" s="61"/>
      <c r="AC984" s="61"/>
      <c r="AD984" s="61"/>
      <c r="AE984" s="84"/>
      <c r="AF984" s="61"/>
      <c r="AG984" s="44"/>
    </row>
    <row r="985" spans="1:33" ht="14.1" customHeight="1">
      <c r="A985" s="7">
        <v>186712</v>
      </c>
      <c r="B985" s="8">
        <f t="shared" si="341"/>
        <v>1867.9583333336068</v>
      </c>
      <c r="C985" s="9">
        <v>2.483759E-2</v>
      </c>
      <c r="D985" s="9">
        <v>1.9451179999999998E-2</v>
      </c>
      <c r="E985" s="9">
        <v>5.3864100000000003E-3</v>
      </c>
      <c r="H985" s="11">
        <f t="shared" si="342"/>
        <v>3.3932985374686879</v>
      </c>
      <c r="L985" s="31">
        <f t="shared" si="339"/>
        <v>1867.9583333336068</v>
      </c>
      <c r="M985" s="30">
        <f t="shared" si="340"/>
        <v>3.3932985374686879</v>
      </c>
      <c r="P985" s="47"/>
      <c r="Q985" s="47"/>
      <c r="R985" s="47"/>
      <c r="S985" s="47"/>
      <c r="T985" s="47"/>
      <c r="U985" s="48"/>
      <c r="V985" s="33"/>
      <c r="W985" s="33"/>
      <c r="X985" s="35"/>
      <c r="Y985" s="61"/>
      <c r="Z985" s="61"/>
      <c r="AA985" s="68"/>
      <c r="AB985" s="61"/>
      <c r="AC985" s="61"/>
      <c r="AD985" s="61"/>
      <c r="AE985" s="84"/>
      <c r="AF985" s="61"/>
      <c r="AG985" s="44"/>
    </row>
    <row r="986" spans="1:33" ht="14.1" customHeight="1">
      <c r="A986" s="7">
        <v>186801</v>
      </c>
      <c r="B986" s="8">
        <f t="shared" si="341"/>
        <v>1868.04166666694</v>
      </c>
      <c r="C986" s="9">
        <v>4.4743369999999998E-2</v>
      </c>
      <c r="D986" s="9">
        <v>3.974275E-2</v>
      </c>
      <c r="E986" s="9">
        <v>5.0006199999999999E-3</v>
      </c>
      <c r="H986" s="11">
        <f t="shared" si="342"/>
        <v>3.5281575529186715</v>
      </c>
      <c r="L986" s="31">
        <f t="shared" si="339"/>
        <v>1868.04166666694</v>
      </c>
      <c r="M986" s="30">
        <f t="shared" si="340"/>
        <v>3.5281575529186715</v>
      </c>
      <c r="P986" s="47"/>
      <c r="Q986" s="47"/>
      <c r="R986" s="47"/>
      <c r="S986" s="47"/>
      <c r="T986" s="47"/>
      <c r="U986" s="48"/>
      <c r="V986" s="33"/>
      <c r="W986" s="33"/>
      <c r="X986" s="35"/>
      <c r="Y986" s="61"/>
      <c r="Z986" s="61"/>
      <c r="AA986" s="68"/>
      <c r="AB986" s="61"/>
      <c r="AC986" s="61"/>
      <c r="AD986" s="61"/>
      <c r="AE986" s="84"/>
      <c r="AF986" s="61"/>
      <c r="AG986" s="44"/>
    </row>
    <row r="987" spans="1:33" ht="14.1" customHeight="1">
      <c r="A987" s="7">
        <v>186802</v>
      </c>
      <c r="B987" s="8">
        <f t="shared" si="341"/>
        <v>1868.1250000002733</v>
      </c>
      <c r="C987" s="9">
        <v>1.985642E-2</v>
      </c>
      <c r="D987" s="9">
        <v>1.682082E-2</v>
      </c>
      <c r="E987" s="9">
        <v>3.0355999999999998E-3</v>
      </c>
      <c r="H987" s="11">
        <f t="shared" si="342"/>
        <v>3.587504056047957</v>
      </c>
      <c r="L987" s="31">
        <f t="shared" si="339"/>
        <v>1868.1250000002733</v>
      </c>
      <c r="M987" s="30">
        <f t="shared" si="340"/>
        <v>3.587504056047957</v>
      </c>
      <c r="P987" s="47"/>
      <c r="Q987" s="47"/>
      <c r="R987" s="47"/>
      <c r="S987" s="47"/>
      <c r="T987" s="47"/>
      <c r="U987" s="48"/>
      <c r="V987" s="33"/>
      <c r="W987" s="33"/>
      <c r="X987" s="35"/>
      <c r="Y987" s="61"/>
      <c r="Z987" s="61"/>
      <c r="AA987" s="68"/>
      <c r="AB987" s="61"/>
      <c r="AC987" s="61"/>
      <c r="AD987" s="61"/>
      <c r="AE987" s="84"/>
      <c r="AF987" s="61"/>
      <c r="AG987" s="44"/>
    </row>
    <row r="988" spans="1:33" ht="14.1" customHeight="1">
      <c r="A988" s="7">
        <v>186803</v>
      </c>
      <c r="B988" s="8">
        <f t="shared" si="341"/>
        <v>1868.2083333336066</v>
      </c>
      <c r="C988" s="9">
        <v>-7.5621500000000001E-3</v>
      </c>
      <c r="D988" s="9">
        <v>-1.156105E-2</v>
      </c>
      <c r="E988" s="9">
        <v>3.9988999999999997E-3</v>
      </c>
      <c r="H988" s="11">
        <f t="shared" si="342"/>
        <v>3.5460287422807837</v>
      </c>
      <c r="L988" s="31">
        <f t="shared" si="339"/>
        <v>1868.2083333336066</v>
      </c>
      <c r="M988" s="30">
        <f t="shared" si="340"/>
        <v>3.5460287422807837</v>
      </c>
      <c r="P988" s="47"/>
      <c r="Q988" s="47"/>
      <c r="R988" s="47"/>
      <c r="S988" s="47"/>
      <c r="T988" s="47"/>
      <c r="U988" s="48"/>
      <c r="V988" s="33"/>
      <c r="W988" s="33"/>
      <c r="X988" s="35"/>
      <c r="Y988" s="61"/>
      <c r="Z988" s="61"/>
      <c r="AA988" s="68"/>
      <c r="AB988" s="61"/>
      <c r="AC988" s="61"/>
      <c r="AD988" s="61"/>
      <c r="AE988" s="84"/>
      <c r="AF988" s="61"/>
      <c r="AG988" s="44"/>
    </row>
    <row r="989" spans="1:33" ht="14.1" customHeight="1">
      <c r="A989" s="7">
        <v>186804</v>
      </c>
      <c r="B989" s="8">
        <f t="shared" si="341"/>
        <v>1868.2916666669398</v>
      </c>
      <c r="C989" s="9">
        <v>5.5971999999999999E-4</v>
      </c>
      <c r="D989" s="9">
        <v>-3.7568599999999999E-3</v>
      </c>
      <c r="E989" s="9">
        <v>4.3165800000000004E-3</v>
      </c>
      <c r="H989" s="11">
        <f t="shared" si="342"/>
        <v>3.5327068087400586</v>
      </c>
      <c r="L989" s="31">
        <f t="shared" si="339"/>
        <v>1868.2916666669398</v>
      </c>
      <c r="M989" s="30">
        <f t="shared" si="340"/>
        <v>3.5327068087400586</v>
      </c>
      <c r="P989" s="47"/>
      <c r="Q989" s="47"/>
      <c r="R989" s="47"/>
      <c r="S989" s="47"/>
      <c r="T989" s="47"/>
      <c r="U989" s="48"/>
      <c r="V989" s="33"/>
      <c r="W989" s="33"/>
      <c r="X989" s="35"/>
      <c r="Y989" s="61"/>
      <c r="Z989" s="61"/>
      <c r="AA989" s="68"/>
      <c r="AB989" s="61"/>
      <c r="AC989" s="61"/>
      <c r="AD989" s="61"/>
      <c r="AE989" s="84"/>
      <c r="AF989" s="61"/>
      <c r="AG989" s="44"/>
    </row>
    <row r="990" spans="1:33" ht="14.1" customHeight="1">
      <c r="A990" s="7">
        <v>186805</v>
      </c>
      <c r="B990" s="8">
        <f t="shared" si="341"/>
        <v>1868.3750000002731</v>
      </c>
      <c r="C990" s="9">
        <v>4.8033779999999998E-2</v>
      </c>
      <c r="D990" s="9">
        <v>4.4908249999999997E-2</v>
      </c>
      <c r="E990" s="9">
        <v>3.12554E-3</v>
      </c>
      <c r="H990" s="11">
        <f t="shared" si="342"/>
        <v>3.6913544892836594</v>
      </c>
      <c r="L990" s="31">
        <f t="shared" si="339"/>
        <v>1868.3750000002731</v>
      </c>
      <c r="M990" s="30">
        <f t="shared" si="340"/>
        <v>3.6913544892836594</v>
      </c>
      <c r="P990" s="47"/>
      <c r="Q990" s="47"/>
      <c r="R990" s="47"/>
      <c r="S990" s="47"/>
      <c r="T990" s="47"/>
      <c r="U990" s="48"/>
      <c r="V990" s="33"/>
      <c r="W990" s="33"/>
      <c r="X990" s="35"/>
      <c r="Y990" s="61"/>
      <c r="Z990" s="61"/>
      <c r="AA990" s="68"/>
      <c r="AB990" s="61"/>
      <c r="AC990" s="61"/>
      <c r="AD990" s="61"/>
      <c r="AE990" s="84"/>
      <c r="AF990" s="61"/>
      <c r="AG990" s="44"/>
    </row>
    <row r="991" spans="1:33" ht="14.1" customHeight="1">
      <c r="A991" s="7">
        <v>186806</v>
      </c>
      <c r="B991" s="8">
        <f t="shared" si="341"/>
        <v>1868.4583333336063</v>
      </c>
      <c r="C991" s="9">
        <v>1.1291860000000001E-2</v>
      </c>
      <c r="D991" s="9">
        <v>6.5782799999999997E-3</v>
      </c>
      <c r="E991" s="9">
        <v>4.7135800000000002E-3</v>
      </c>
      <c r="H991" s="11">
        <f t="shared" si="342"/>
        <v>3.7156372526934245</v>
      </c>
      <c r="L991" s="31">
        <f t="shared" si="339"/>
        <v>1868.4583333336063</v>
      </c>
      <c r="M991" s="30">
        <f t="shared" si="340"/>
        <v>3.7156372526934245</v>
      </c>
      <c r="P991" s="47"/>
      <c r="Q991" s="47"/>
      <c r="R991" s="47"/>
      <c r="S991" s="47"/>
      <c r="T991" s="47"/>
      <c r="U991" s="48"/>
      <c r="V991" s="33"/>
      <c r="W991" s="33"/>
      <c r="X991" s="35"/>
      <c r="Y991" s="61"/>
      <c r="Z991" s="61"/>
      <c r="AA991" s="68"/>
      <c r="AB991" s="61"/>
      <c r="AC991" s="61"/>
      <c r="AD991" s="61"/>
      <c r="AE991" s="84"/>
      <c r="AF991" s="61"/>
      <c r="AG991" s="44"/>
    </row>
    <row r="992" spans="1:33" ht="14.1" customHeight="1">
      <c r="A992" s="7">
        <v>186807</v>
      </c>
      <c r="B992" s="8">
        <f t="shared" si="341"/>
        <v>1868.5416666669396</v>
      </c>
      <c r="C992" s="9">
        <v>3.6462E-3</v>
      </c>
      <c r="D992" s="9">
        <v>-1.58892E-3</v>
      </c>
      <c r="E992" s="9">
        <v>5.2351200000000002E-3</v>
      </c>
      <c r="H992" s="11">
        <f t="shared" si="342"/>
        <v>3.7097334023498747</v>
      </c>
      <c r="L992" s="31">
        <f t="shared" si="339"/>
        <v>1868.5416666669396</v>
      </c>
      <c r="M992" s="30">
        <f t="shared" si="340"/>
        <v>3.7097334023498747</v>
      </c>
      <c r="P992" s="47"/>
      <c r="Q992" s="47"/>
      <c r="R992" s="47"/>
      <c r="S992" s="47"/>
      <c r="T992" s="47"/>
      <c r="U992" s="48"/>
      <c r="V992" s="33"/>
      <c r="W992" s="33"/>
      <c r="X992" s="35"/>
      <c r="Y992" s="61"/>
      <c r="Z992" s="61"/>
      <c r="AA992" s="68"/>
      <c r="AB992" s="61"/>
      <c r="AC992" s="61"/>
      <c r="AD992" s="61"/>
      <c r="AE992" s="84"/>
      <c r="AF992" s="61"/>
      <c r="AG992" s="44"/>
    </row>
    <row r="993" spans="1:33" ht="14.1" customHeight="1">
      <c r="A993" s="7">
        <v>186808</v>
      </c>
      <c r="B993" s="8">
        <f t="shared" si="341"/>
        <v>1868.6250000002728</v>
      </c>
      <c r="C993" s="9">
        <v>-9.2663799999999994E-3</v>
      </c>
      <c r="D993" s="9">
        <v>-1.238322E-2</v>
      </c>
      <c r="E993" s="9">
        <v>3.1168300000000001E-3</v>
      </c>
      <c r="H993" s="11">
        <f t="shared" si="342"/>
        <v>3.6637949574872275</v>
      </c>
      <c r="L993" s="31">
        <f t="shared" si="339"/>
        <v>1868.6250000002728</v>
      </c>
      <c r="M993" s="30">
        <f t="shared" si="340"/>
        <v>3.6637949574872275</v>
      </c>
      <c r="P993" s="47"/>
      <c r="Q993" s="47"/>
      <c r="R993" s="47"/>
      <c r="S993" s="47"/>
      <c r="T993" s="47"/>
      <c r="U993" s="48"/>
      <c r="V993" s="33"/>
      <c r="W993" s="33"/>
      <c r="X993" s="35"/>
      <c r="Y993" s="61"/>
      <c r="Z993" s="61"/>
      <c r="AA993" s="68"/>
      <c r="AB993" s="61"/>
      <c r="AC993" s="61"/>
      <c r="AD993" s="61"/>
      <c r="AE993" s="84"/>
      <c r="AF993" s="61"/>
      <c r="AG993" s="44"/>
    </row>
    <row r="994" spans="1:33" ht="14.1" customHeight="1">
      <c r="A994" s="7">
        <v>186809</v>
      </c>
      <c r="B994" s="8">
        <f t="shared" si="341"/>
        <v>1868.7083333336061</v>
      </c>
      <c r="C994" s="9">
        <v>1.8866810000000001E-2</v>
      </c>
      <c r="D994" s="9">
        <v>1.5097579999999999E-2</v>
      </c>
      <c r="E994" s="9">
        <v>3.7692400000000001E-3</v>
      </c>
      <c r="H994" s="11">
        <f t="shared" si="342"/>
        <v>3.7191093949614875</v>
      </c>
      <c r="L994" s="31">
        <f t="shared" si="339"/>
        <v>1868.7083333336061</v>
      </c>
      <c r="M994" s="30">
        <f t="shared" si="340"/>
        <v>3.7191093949614875</v>
      </c>
      <c r="P994" s="47"/>
      <c r="Q994" s="47"/>
      <c r="R994" s="47"/>
      <c r="S994" s="47"/>
      <c r="T994" s="47"/>
      <c r="U994" s="48"/>
      <c r="V994" s="33"/>
      <c r="W994" s="33"/>
      <c r="X994" s="35"/>
      <c r="Y994" s="61"/>
      <c r="Z994" s="61"/>
      <c r="AA994" s="68"/>
      <c r="AB994" s="61"/>
      <c r="AC994" s="61"/>
      <c r="AD994" s="61"/>
      <c r="AE994" s="84"/>
      <c r="AF994" s="61"/>
      <c r="AG994" s="44"/>
    </row>
    <row r="995" spans="1:33" ht="14.1" customHeight="1">
      <c r="A995" s="7">
        <v>186810</v>
      </c>
      <c r="B995" s="8">
        <f t="shared" si="341"/>
        <v>1868.7916666669394</v>
      </c>
      <c r="C995" s="9">
        <v>1.8986409999999999E-2</v>
      </c>
      <c r="D995" s="9">
        <v>1.4263390000000001E-2</v>
      </c>
      <c r="E995" s="9">
        <v>4.7230199999999996E-3</v>
      </c>
      <c r="H995" s="11">
        <f t="shared" si="342"/>
        <v>3.7721565027144872</v>
      </c>
      <c r="L995" s="31">
        <f t="shared" si="339"/>
        <v>1868.7916666669394</v>
      </c>
      <c r="M995" s="30">
        <f t="shared" si="340"/>
        <v>3.7721565027144872</v>
      </c>
      <c r="P995" s="47"/>
      <c r="Q995" s="47"/>
      <c r="R995" s="47"/>
      <c r="S995" s="47"/>
      <c r="T995" s="47"/>
      <c r="U995" s="48"/>
      <c r="V995" s="33"/>
      <c r="W995" s="33"/>
      <c r="X995" s="35"/>
      <c r="Y995" s="61"/>
      <c r="Z995" s="61"/>
      <c r="AA995" s="68"/>
      <c r="AB995" s="61"/>
      <c r="AC995" s="61"/>
      <c r="AD995" s="61"/>
      <c r="AE995" s="84"/>
      <c r="AF995" s="61"/>
      <c r="AG995" s="44"/>
    </row>
    <row r="996" spans="1:33" ht="14.1" customHeight="1">
      <c r="A996" s="7">
        <v>186811</v>
      </c>
      <c r="B996" s="8">
        <f t="shared" si="341"/>
        <v>1868.8750000002726</v>
      </c>
      <c r="C996" s="9">
        <v>-3.6554950000000003E-2</v>
      </c>
      <c r="D996" s="9">
        <v>-3.9836339999999998E-2</v>
      </c>
      <c r="E996" s="9">
        <v>3.2813899999999999E-3</v>
      </c>
      <c r="H996" s="11">
        <f t="shared" si="342"/>
        <v>3.6218875937391419</v>
      </c>
      <c r="L996" s="31">
        <f t="shared" si="339"/>
        <v>1868.8750000002726</v>
      </c>
      <c r="M996" s="30">
        <f t="shared" si="340"/>
        <v>3.6218875937391419</v>
      </c>
      <c r="P996" s="47"/>
      <c r="Q996" s="47"/>
      <c r="R996" s="47"/>
      <c r="S996" s="47"/>
      <c r="T996" s="47"/>
      <c r="U996" s="48"/>
      <c r="V996" s="33"/>
      <c r="W996" s="33"/>
      <c r="X996" s="35"/>
      <c r="Y996" s="61"/>
      <c r="Z996" s="61"/>
      <c r="AA996" s="68"/>
      <c r="AB996" s="61"/>
      <c r="AC996" s="61"/>
      <c r="AD996" s="61"/>
      <c r="AE996" s="84"/>
      <c r="AF996" s="61"/>
      <c r="AG996" s="44"/>
    </row>
    <row r="997" spans="1:33" ht="14.1" customHeight="1">
      <c r="A997" s="7">
        <v>186812</v>
      </c>
      <c r="B997" s="8">
        <f t="shared" si="341"/>
        <v>1868.9583333336059</v>
      </c>
      <c r="C997" s="9">
        <v>4.2873849999999998E-2</v>
      </c>
      <c r="D997" s="9">
        <v>3.768585E-2</v>
      </c>
      <c r="E997" s="9">
        <v>5.1879999999999999E-3</v>
      </c>
      <c r="H997" s="11">
        <f t="shared" si="342"/>
        <v>3.7583815063136563</v>
      </c>
      <c r="L997" s="31">
        <f t="shared" si="339"/>
        <v>1868.9583333336059</v>
      </c>
      <c r="M997" s="30">
        <f t="shared" si="340"/>
        <v>3.7583815063136563</v>
      </c>
      <c r="P997" s="47"/>
      <c r="Q997" s="47"/>
      <c r="R997" s="47"/>
      <c r="S997" s="47"/>
      <c r="T997" s="47"/>
      <c r="U997" s="48"/>
      <c r="V997" s="33"/>
      <c r="W997" s="33"/>
      <c r="X997" s="35"/>
      <c r="Y997" s="61"/>
      <c r="Z997" s="61"/>
      <c r="AA997" s="68"/>
      <c r="AB997" s="61"/>
      <c r="AC997" s="61"/>
      <c r="AD997" s="61"/>
      <c r="AE997" s="84"/>
      <c r="AF997" s="61"/>
      <c r="AG997" s="44"/>
    </row>
    <row r="998" spans="1:33" ht="14.1" customHeight="1">
      <c r="A998" s="7">
        <v>186901</v>
      </c>
      <c r="B998" s="8">
        <f t="shared" si="341"/>
        <v>1869.0416666669391</v>
      </c>
      <c r="C998" s="9">
        <v>3.9252759999999998E-2</v>
      </c>
      <c r="D998" s="9">
        <v>3.4341789999999997E-2</v>
      </c>
      <c r="E998" s="9">
        <v>4.9109699999999997E-3</v>
      </c>
      <c r="H998" s="11">
        <f t="shared" si="342"/>
        <v>3.8874510547433636</v>
      </c>
      <c r="L998" s="31">
        <f t="shared" si="339"/>
        <v>1869.0416666669391</v>
      </c>
      <c r="M998" s="30">
        <f t="shared" si="340"/>
        <v>3.8874510547433636</v>
      </c>
      <c r="P998" s="47"/>
      <c r="Q998" s="47"/>
      <c r="R998" s="47"/>
      <c r="S998" s="47"/>
      <c r="T998" s="47"/>
      <c r="U998" s="48"/>
      <c r="V998" s="33"/>
      <c r="W998" s="33"/>
      <c r="X998" s="35"/>
      <c r="Y998" s="61"/>
      <c r="Z998" s="61"/>
      <c r="AA998" s="68"/>
      <c r="AB998" s="61"/>
      <c r="AC998" s="61"/>
      <c r="AD998" s="61"/>
      <c r="AE998" s="84"/>
      <c r="AF998" s="61"/>
      <c r="AG998" s="44"/>
    </row>
    <row r="999" spans="1:33" ht="14.1" customHeight="1">
      <c r="A999" s="7">
        <v>186902</v>
      </c>
      <c r="B999" s="8">
        <f t="shared" si="341"/>
        <v>1869.1250000002724</v>
      </c>
      <c r="C999" s="9">
        <v>2.1762399999999999E-3</v>
      </c>
      <c r="D999" s="9">
        <v>-1.10789E-3</v>
      </c>
      <c r="E999" s="9">
        <v>3.2841300000000001E-3</v>
      </c>
      <c r="H999" s="11">
        <f t="shared" si="342"/>
        <v>3.8831441865943241</v>
      </c>
      <c r="L999" s="31">
        <f t="shared" si="339"/>
        <v>1869.1250000002724</v>
      </c>
      <c r="M999" s="30">
        <f t="shared" si="340"/>
        <v>3.8831441865943241</v>
      </c>
      <c r="P999" s="47"/>
      <c r="Q999" s="47"/>
      <c r="R999" s="47"/>
      <c r="S999" s="47"/>
      <c r="T999" s="47"/>
      <c r="U999" s="48"/>
      <c r="V999" s="33"/>
      <c r="W999" s="33"/>
      <c r="X999" s="35"/>
      <c r="Y999" s="61"/>
      <c r="Z999" s="61"/>
      <c r="AA999" s="68"/>
      <c r="AB999" s="61"/>
      <c r="AC999" s="61"/>
      <c r="AD999" s="61"/>
      <c r="AE999" s="84"/>
      <c r="AF999" s="61"/>
      <c r="AG999" s="44"/>
    </row>
    <row r="1000" spans="1:33" ht="14.1" customHeight="1">
      <c r="A1000" s="7">
        <v>186903</v>
      </c>
      <c r="B1000" s="8">
        <f t="shared" si="341"/>
        <v>1869.2083333336057</v>
      </c>
      <c r="C1000" s="9">
        <v>-5.0177399999999997E-3</v>
      </c>
      <c r="D1000" s="9">
        <v>-8.98733E-3</v>
      </c>
      <c r="E1000" s="9">
        <v>3.9695900000000003E-3</v>
      </c>
      <c r="H1000" s="11">
        <f t="shared" si="342"/>
        <v>3.8482450883518196</v>
      </c>
      <c r="L1000" s="31">
        <f t="shared" si="339"/>
        <v>1869.2083333336057</v>
      </c>
      <c r="M1000" s="30">
        <f t="shared" si="340"/>
        <v>3.8482450883518196</v>
      </c>
      <c r="P1000" s="47"/>
      <c r="Q1000" s="47"/>
      <c r="R1000" s="47"/>
      <c r="S1000" s="47"/>
      <c r="T1000" s="47"/>
      <c r="U1000" s="48"/>
      <c r="V1000" s="33"/>
      <c r="W1000" s="33"/>
      <c r="X1000" s="35"/>
      <c r="Y1000" s="61"/>
      <c r="Z1000" s="61"/>
      <c r="AA1000" s="68"/>
      <c r="AB1000" s="61"/>
      <c r="AC1000" s="61"/>
      <c r="AD1000" s="61"/>
      <c r="AE1000" s="84"/>
      <c r="AF1000" s="61"/>
      <c r="AG1000" s="44"/>
    </row>
    <row r="1001" spans="1:33" ht="14.1" customHeight="1">
      <c r="A1001" s="7">
        <v>186904</v>
      </c>
      <c r="B1001" s="8">
        <f t="shared" si="341"/>
        <v>1869.2916666669389</v>
      </c>
      <c r="C1001" s="9">
        <v>2.895085E-2</v>
      </c>
      <c r="D1001" s="9">
        <v>2.4669730000000001E-2</v>
      </c>
      <c r="E1001" s="9">
        <v>4.2811200000000002E-3</v>
      </c>
      <c r="H1001" s="11">
        <f t="shared" si="342"/>
        <v>3.9431802556552853</v>
      </c>
      <c r="L1001" s="31">
        <f t="shared" si="339"/>
        <v>1869.2916666669389</v>
      </c>
      <c r="M1001" s="30">
        <f t="shared" si="340"/>
        <v>3.9431802556552853</v>
      </c>
      <c r="P1001" s="47"/>
      <c r="Q1001" s="47"/>
      <c r="R1001" s="47"/>
      <c r="S1001" s="47"/>
      <c r="T1001" s="47"/>
      <c r="U1001" s="48"/>
      <c r="V1001" s="33"/>
      <c r="W1001" s="33"/>
      <c r="X1001" s="35"/>
      <c r="Y1001" s="61"/>
      <c r="Z1001" s="61"/>
      <c r="AA1001" s="68"/>
      <c r="AB1001" s="61"/>
      <c r="AC1001" s="61"/>
      <c r="AD1001" s="61"/>
      <c r="AE1001" s="84"/>
      <c r="AF1001" s="61"/>
      <c r="AG1001" s="44"/>
    </row>
    <row r="1002" spans="1:33" ht="14.1" customHeight="1">
      <c r="A1002" s="7">
        <v>186905</v>
      </c>
      <c r="B1002" s="8">
        <f t="shared" si="341"/>
        <v>1869.3750000002722</v>
      </c>
      <c r="C1002" s="9">
        <v>5.045699E-2</v>
      </c>
      <c r="D1002" s="9">
        <v>4.7368609999999998E-2</v>
      </c>
      <c r="E1002" s="9">
        <v>3.0883799999999999E-3</v>
      </c>
      <c r="H1002" s="11">
        <f t="shared" si="342"/>
        <v>4.1299632233451211</v>
      </c>
      <c r="L1002" s="31">
        <f t="shared" si="339"/>
        <v>1869.3750000002722</v>
      </c>
      <c r="M1002" s="30">
        <f t="shared" si="340"/>
        <v>4.1299632233451211</v>
      </c>
      <c r="P1002" s="47"/>
      <c r="Q1002" s="47"/>
      <c r="R1002" s="47"/>
      <c r="S1002" s="47"/>
      <c r="T1002" s="47"/>
      <c r="U1002" s="48"/>
      <c r="V1002" s="33"/>
      <c r="W1002" s="33"/>
      <c r="X1002" s="35"/>
      <c r="Y1002" s="61"/>
      <c r="Z1002" s="61"/>
      <c r="AA1002" s="68"/>
      <c r="AB1002" s="61"/>
      <c r="AC1002" s="61"/>
      <c r="AD1002" s="61"/>
      <c r="AE1002" s="84"/>
      <c r="AF1002" s="61"/>
      <c r="AG1002" s="44"/>
    </row>
    <row r="1003" spans="1:33" ht="14.1" customHeight="1">
      <c r="A1003" s="7">
        <v>186906</v>
      </c>
      <c r="B1003" s="8">
        <f t="shared" si="341"/>
        <v>1869.4583333336054</v>
      </c>
      <c r="C1003" s="9">
        <v>1.76665E-3</v>
      </c>
      <c r="D1003" s="9">
        <v>-3.2738799999999998E-3</v>
      </c>
      <c r="E1003" s="9">
        <v>5.0405399999999996E-3</v>
      </c>
      <c r="H1003" s="11">
        <f t="shared" si="342"/>
        <v>4.1164422193474763</v>
      </c>
      <c r="L1003" s="31">
        <f t="shared" si="339"/>
        <v>1869.4583333336054</v>
      </c>
      <c r="M1003" s="30">
        <f t="shared" si="340"/>
        <v>4.1164422193474763</v>
      </c>
      <c r="P1003" s="47"/>
      <c r="Q1003" s="47"/>
      <c r="R1003" s="47"/>
      <c r="S1003" s="47"/>
      <c r="T1003" s="47"/>
      <c r="U1003" s="48"/>
      <c r="V1003" s="33"/>
      <c r="W1003" s="33"/>
      <c r="X1003" s="35"/>
      <c r="Y1003" s="61"/>
      <c r="Z1003" s="61"/>
      <c r="AA1003" s="68"/>
      <c r="AB1003" s="61"/>
      <c r="AC1003" s="61"/>
      <c r="AD1003" s="61"/>
      <c r="AE1003" s="84"/>
      <c r="AF1003" s="61"/>
      <c r="AG1003" s="44"/>
    </row>
    <row r="1004" spans="1:33" ht="14.1" customHeight="1">
      <c r="A1004" s="7">
        <v>186907</v>
      </c>
      <c r="B1004" s="8">
        <f t="shared" si="341"/>
        <v>1869.5416666669387</v>
      </c>
      <c r="C1004" s="9">
        <v>3.3208500000000002E-3</v>
      </c>
      <c r="D1004" s="9">
        <v>-1.6017500000000001E-3</v>
      </c>
      <c r="E1004" s="9">
        <v>4.9226000000000001E-3</v>
      </c>
      <c r="H1004" s="11">
        <f t="shared" si="342"/>
        <v>4.1098487080226365</v>
      </c>
      <c r="L1004" s="31">
        <f t="shared" si="339"/>
        <v>1869.5416666669387</v>
      </c>
      <c r="M1004" s="30">
        <f t="shared" si="340"/>
        <v>4.1098487080226365</v>
      </c>
      <c r="P1004" s="47"/>
      <c r="Q1004" s="47"/>
      <c r="R1004" s="47"/>
      <c r="S1004" s="47"/>
      <c r="T1004" s="47"/>
      <c r="U1004" s="48"/>
      <c r="V1004" s="33"/>
      <c r="W1004" s="33"/>
      <c r="X1004" s="35"/>
      <c r="Y1004" s="61"/>
      <c r="Z1004" s="61"/>
      <c r="AA1004" s="68"/>
      <c r="AB1004" s="61"/>
      <c r="AC1004" s="61"/>
      <c r="AD1004" s="61"/>
      <c r="AE1004" s="84"/>
      <c r="AF1004" s="61"/>
      <c r="AG1004" s="44"/>
    </row>
    <row r="1005" spans="1:33" ht="14.1" customHeight="1">
      <c r="A1005" s="7">
        <v>186908</v>
      </c>
      <c r="B1005" s="8">
        <f t="shared" si="341"/>
        <v>1869.6250000002719</v>
      </c>
      <c r="C1005" s="9">
        <v>2.1075900000000002E-2</v>
      </c>
      <c r="D1005" s="9">
        <v>1.8178440000000001E-2</v>
      </c>
      <c r="E1005" s="9">
        <v>2.8974700000000001E-3</v>
      </c>
      <c r="H1005" s="11">
        <f t="shared" si="342"/>
        <v>4.1845593461705031</v>
      </c>
      <c r="L1005" s="31">
        <f t="shared" si="339"/>
        <v>1869.6250000002719</v>
      </c>
      <c r="M1005" s="30">
        <f t="shared" si="340"/>
        <v>4.1845593461705031</v>
      </c>
      <c r="P1005" s="47"/>
      <c r="Q1005" s="47"/>
      <c r="R1005" s="47"/>
      <c r="S1005" s="47"/>
      <c r="T1005" s="47"/>
      <c r="U1005" s="48"/>
      <c r="V1005" s="33"/>
      <c r="W1005" s="33"/>
      <c r="X1005" s="35"/>
      <c r="Y1005" s="61"/>
      <c r="Z1005" s="61"/>
      <c r="AA1005" s="68"/>
      <c r="AB1005" s="61"/>
      <c r="AC1005" s="61"/>
      <c r="AD1005" s="61"/>
      <c r="AE1005" s="84"/>
      <c r="AF1005" s="61"/>
      <c r="AG1005" s="44"/>
    </row>
    <row r="1006" spans="1:33" ht="14.1" customHeight="1">
      <c r="A1006" s="7">
        <v>186909</v>
      </c>
      <c r="B1006" s="8">
        <f t="shared" si="341"/>
        <v>1869.7083333336052</v>
      </c>
      <c r="C1006" s="9">
        <v>-8.2879739999999993E-2</v>
      </c>
      <c r="D1006" s="9">
        <v>-8.7219039999999998E-2</v>
      </c>
      <c r="E1006" s="9">
        <v>4.3392999999999999E-3</v>
      </c>
      <c r="H1006" s="11">
        <f t="shared" si="342"/>
        <v>3.8195860971744842</v>
      </c>
      <c r="L1006" s="31">
        <f t="shared" si="339"/>
        <v>1869.7083333336052</v>
      </c>
      <c r="M1006" s="30">
        <f t="shared" si="340"/>
        <v>3.8195860971744842</v>
      </c>
      <c r="P1006" s="47"/>
      <c r="Q1006" s="47"/>
      <c r="R1006" s="47"/>
      <c r="S1006" s="47"/>
      <c r="T1006" s="47"/>
      <c r="U1006" s="48"/>
      <c r="V1006" s="33"/>
      <c r="W1006" s="33"/>
      <c r="X1006" s="35"/>
      <c r="Y1006" s="61"/>
      <c r="Z1006" s="61"/>
      <c r="AA1006" s="68"/>
      <c r="AB1006" s="61"/>
      <c r="AC1006" s="61"/>
      <c r="AD1006" s="61"/>
      <c r="AE1006" s="84"/>
      <c r="AF1006" s="61"/>
      <c r="AG1006" s="44"/>
    </row>
    <row r="1007" spans="1:33" ht="14.1" customHeight="1">
      <c r="A1007" s="7">
        <v>186910</v>
      </c>
      <c r="B1007" s="8">
        <f t="shared" si="341"/>
        <v>1869.7916666669385</v>
      </c>
      <c r="C1007" s="9">
        <v>2.2105980000000001E-2</v>
      </c>
      <c r="D1007" s="9">
        <v>1.7457259999999999E-2</v>
      </c>
      <c r="E1007" s="9">
        <v>4.6487200000000003E-3</v>
      </c>
      <c r="H1007" s="11">
        <f t="shared" si="342"/>
        <v>3.8862656047652444</v>
      </c>
      <c r="L1007" s="31">
        <f t="shared" si="339"/>
        <v>1869.7916666669385</v>
      </c>
      <c r="M1007" s="30">
        <f t="shared" si="340"/>
        <v>3.8862656047652444</v>
      </c>
      <c r="P1007" s="47"/>
      <c r="Q1007" s="47"/>
      <c r="R1007" s="47"/>
      <c r="S1007" s="47"/>
      <c r="T1007" s="47"/>
      <c r="U1007" s="48"/>
      <c r="V1007" s="33"/>
      <c r="W1007" s="33"/>
      <c r="X1007" s="35"/>
      <c r="Y1007" s="61"/>
      <c r="Z1007" s="61"/>
      <c r="AA1007" s="68"/>
      <c r="AB1007" s="61"/>
      <c r="AC1007" s="61"/>
      <c r="AD1007" s="61"/>
      <c r="AE1007" s="84"/>
      <c r="AF1007" s="61"/>
      <c r="AG1007" s="44"/>
    </row>
    <row r="1008" spans="1:33" ht="14.1" customHeight="1">
      <c r="A1008" s="7">
        <v>186911</v>
      </c>
      <c r="B1008" s="8">
        <f t="shared" si="341"/>
        <v>1869.8750000002717</v>
      </c>
      <c r="C1008" s="9">
        <v>-1.1387990000000001E-2</v>
      </c>
      <c r="D1008" s="9">
        <v>-1.4508999999999999E-2</v>
      </c>
      <c r="E1008" s="9">
        <v>3.12102E-3</v>
      </c>
      <c r="H1008" s="11">
        <f t="shared" si="342"/>
        <v>3.8298797771057056</v>
      </c>
      <c r="L1008" s="31">
        <f t="shared" si="339"/>
        <v>1869.8750000002717</v>
      </c>
      <c r="M1008" s="30">
        <f t="shared" si="340"/>
        <v>3.8298797771057056</v>
      </c>
      <c r="P1008" s="47"/>
      <c r="Q1008" s="47"/>
      <c r="R1008" s="47"/>
      <c r="S1008" s="47"/>
      <c r="T1008" s="47"/>
      <c r="U1008" s="48"/>
      <c r="V1008" s="33"/>
      <c r="W1008" s="33"/>
      <c r="X1008" s="35"/>
      <c r="Y1008" s="61"/>
      <c r="Z1008" s="61"/>
      <c r="AA1008" s="68"/>
      <c r="AB1008" s="61"/>
      <c r="AC1008" s="61"/>
      <c r="AD1008" s="61"/>
      <c r="AE1008" s="84"/>
      <c r="AF1008" s="61"/>
      <c r="AG1008" s="44"/>
    </row>
    <row r="1009" spans="1:33" ht="14.1" customHeight="1">
      <c r="A1009" s="7">
        <v>186912</v>
      </c>
      <c r="B1009" s="8">
        <f t="shared" si="341"/>
        <v>1869.958333333605</v>
      </c>
      <c r="C1009" s="9">
        <v>-1.0460499999999999E-2</v>
      </c>
      <c r="D1009" s="9">
        <v>-1.6404999999999999E-2</v>
      </c>
      <c r="E1009" s="9">
        <v>5.9444900000000002E-3</v>
      </c>
      <c r="H1009" s="11">
        <f t="shared" si="342"/>
        <v>3.7670505993622867</v>
      </c>
      <c r="L1009" s="31">
        <f t="shared" si="339"/>
        <v>1869.958333333605</v>
      </c>
      <c r="M1009" s="30">
        <f t="shared" si="340"/>
        <v>3.7670505993622867</v>
      </c>
      <c r="P1009" s="47"/>
      <c r="Q1009" s="47"/>
      <c r="R1009" s="47"/>
      <c r="S1009" s="47"/>
      <c r="T1009" s="47"/>
      <c r="U1009" s="48"/>
      <c r="V1009" s="33"/>
      <c r="W1009" s="33"/>
      <c r="X1009" s="35"/>
      <c r="Y1009" s="61"/>
      <c r="Z1009" s="61"/>
      <c r="AA1009" s="68"/>
      <c r="AB1009" s="61"/>
      <c r="AC1009" s="61"/>
      <c r="AD1009" s="61"/>
      <c r="AE1009" s="84"/>
      <c r="AF1009" s="61"/>
      <c r="AG1009" s="44"/>
    </row>
    <row r="1010" spans="1:33" ht="14.1" customHeight="1">
      <c r="A1010" s="7">
        <v>187001</v>
      </c>
      <c r="B1010" s="8">
        <f t="shared" si="341"/>
        <v>1870.0416666669382</v>
      </c>
      <c r="C1010" s="9">
        <v>2.8619499999999999E-2</v>
      </c>
      <c r="D1010" s="9">
        <v>2.3722190000000001E-2</v>
      </c>
      <c r="E1010" s="9">
        <v>4.8973200000000001E-3</v>
      </c>
      <c r="H1010" s="11">
        <f t="shared" si="342"/>
        <v>3.8564132894199727</v>
      </c>
      <c r="L1010" s="31">
        <f t="shared" si="339"/>
        <v>1870.0416666669382</v>
      </c>
      <c r="M1010" s="30">
        <f t="shared" si="340"/>
        <v>3.8564132894199727</v>
      </c>
      <c r="P1010" s="47"/>
      <c r="Q1010" s="47"/>
      <c r="R1010" s="47"/>
      <c r="S1010" s="47"/>
      <c r="T1010" s="47"/>
      <c r="U1010" s="48"/>
      <c r="V1010" s="33"/>
      <c r="W1010" s="33"/>
      <c r="X1010" s="35"/>
      <c r="Y1010" s="61"/>
      <c r="Z1010" s="61"/>
      <c r="AA1010" s="68"/>
      <c r="AB1010" s="61"/>
      <c r="AC1010" s="61"/>
      <c r="AD1010" s="61"/>
      <c r="AE1010" s="84"/>
      <c r="AF1010" s="61"/>
      <c r="AG1010" s="44"/>
    </row>
    <row r="1011" spans="1:33" ht="14.1" customHeight="1">
      <c r="A1011" s="7">
        <v>187002</v>
      </c>
      <c r="B1011" s="8">
        <f t="shared" si="341"/>
        <v>1870.1250000002715</v>
      </c>
      <c r="C1011" s="9">
        <v>3.6183170000000001E-2</v>
      </c>
      <c r="D1011" s="9">
        <v>3.2992059999999997E-2</v>
      </c>
      <c r="E1011" s="9">
        <v>3.19111E-3</v>
      </c>
      <c r="H1011" s="11">
        <f t="shared" si="342"/>
        <v>3.983644308049314</v>
      </c>
      <c r="L1011" s="31">
        <f t="shared" si="339"/>
        <v>1870.1250000002715</v>
      </c>
      <c r="M1011" s="30">
        <f t="shared" si="340"/>
        <v>3.983644308049314</v>
      </c>
      <c r="P1011" s="47"/>
      <c r="Q1011" s="47"/>
      <c r="R1011" s="47"/>
      <c r="S1011" s="47"/>
      <c r="T1011" s="47"/>
      <c r="U1011" s="48"/>
      <c r="V1011" s="33"/>
      <c r="W1011" s="33"/>
      <c r="X1011" s="35"/>
      <c r="Y1011" s="61"/>
      <c r="Z1011" s="61"/>
      <c r="AA1011" s="68"/>
      <c r="AB1011" s="61"/>
      <c r="AC1011" s="61"/>
      <c r="AD1011" s="61"/>
      <c r="AE1011" s="84"/>
      <c r="AF1011" s="61"/>
      <c r="AG1011" s="44"/>
    </row>
    <row r="1012" spans="1:33" ht="14.1" customHeight="1">
      <c r="A1012" s="7">
        <v>187003</v>
      </c>
      <c r="B1012" s="8">
        <f t="shared" si="341"/>
        <v>1870.2083333336047</v>
      </c>
      <c r="C1012" s="9">
        <v>-1.3632689999999999E-2</v>
      </c>
      <c r="D1012" s="9">
        <v>-1.7908E-2</v>
      </c>
      <c r="E1012" s="9">
        <v>4.27531E-3</v>
      </c>
      <c r="H1012" s="11">
        <f t="shared" si="342"/>
        <v>3.912305205780767</v>
      </c>
      <c r="L1012" s="31">
        <f t="shared" si="339"/>
        <v>1870.2083333336047</v>
      </c>
      <c r="M1012" s="30">
        <f t="shared" si="340"/>
        <v>3.912305205780767</v>
      </c>
      <c r="P1012" s="47"/>
      <c r="Q1012" s="47"/>
      <c r="R1012" s="47"/>
      <c r="S1012" s="47"/>
      <c r="T1012" s="47"/>
      <c r="U1012" s="48"/>
      <c r="V1012" s="33"/>
      <c r="W1012" s="33"/>
      <c r="X1012" s="35"/>
      <c r="Y1012" s="61"/>
      <c r="Z1012" s="61"/>
      <c r="AA1012" s="68"/>
      <c r="AB1012" s="61"/>
      <c r="AC1012" s="61"/>
      <c r="AD1012" s="61"/>
      <c r="AE1012" s="84"/>
      <c r="AF1012" s="61"/>
      <c r="AG1012" s="44"/>
    </row>
    <row r="1013" spans="1:33" ht="14.1" customHeight="1">
      <c r="A1013" s="7">
        <v>187004</v>
      </c>
      <c r="B1013" s="8">
        <f t="shared" si="341"/>
        <v>1870.291666666938</v>
      </c>
      <c r="C1013" s="9">
        <v>2.977401E-2</v>
      </c>
      <c r="D1013" s="9">
        <v>2.5404260000000001E-2</v>
      </c>
      <c r="E1013" s="9">
        <v>4.3697500000000004E-3</v>
      </c>
      <c r="H1013" s="11">
        <f t="shared" si="342"/>
        <v>4.011694424427775</v>
      </c>
      <c r="L1013" s="31">
        <f t="shared" si="339"/>
        <v>1870.291666666938</v>
      </c>
      <c r="M1013" s="30">
        <f t="shared" si="340"/>
        <v>4.011694424427775</v>
      </c>
      <c r="P1013" s="47"/>
      <c r="Q1013" s="47"/>
      <c r="R1013" s="47"/>
      <c r="S1013" s="47"/>
      <c r="T1013" s="47"/>
      <c r="U1013" s="48"/>
      <c r="V1013" s="33"/>
      <c r="W1013" s="33"/>
      <c r="X1013" s="35"/>
      <c r="Y1013" s="61"/>
      <c r="Z1013" s="61"/>
      <c r="AA1013" s="68"/>
      <c r="AB1013" s="61"/>
      <c r="AC1013" s="61"/>
      <c r="AD1013" s="61"/>
      <c r="AE1013" s="84"/>
      <c r="AF1013" s="61"/>
      <c r="AG1013" s="44"/>
    </row>
    <row r="1014" spans="1:33" ht="14.1" customHeight="1">
      <c r="A1014" s="7">
        <v>187005</v>
      </c>
      <c r="B1014" s="8">
        <f t="shared" si="341"/>
        <v>1870.3750000002713</v>
      </c>
      <c r="C1014" s="9">
        <v>4.4613140000000003E-2</v>
      </c>
      <c r="D1014" s="9">
        <v>4.163062E-2</v>
      </c>
      <c r="E1014" s="9">
        <v>2.9825199999999998E-3</v>
      </c>
      <c r="H1014" s="11">
        <f t="shared" si="342"/>
        <v>4.1787037505672462</v>
      </c>
      <c r="L1014" s="31">
        <f t="shared" si="339"/>
        <v>1870.3750000002713</v>
      </c>
      <c r="M1014" s="30">
        <f t="shared" si="340"/>
        <v>4.1787037505672462</v>
      </c>
      <c r="P1014" s="47"/>
      <c r="Q1014" s="47"/>
      <c r="R1014" s="47"/>
      <c r="S1014" s="47"/>
      <c r="T1014" s="47"/>
      <c r="U1014" s="48"/>
      <c r="V1014" s="33"/>
      <c r="W1014" s="33"/>
      <c r="X1014" s="35"/>
      <c r="Y1014" s="61"/>
      <c r="Z1014" s="61"/>
      <c r="AA1014" s="68"/>
      <c r="AB1014" s="61"/>
      <c r="AC1014" s="61"/>
      <c r="AD1014" s="61"/>
      <c r="AE1014" s="84"/>
      <c r="AF1014" s="61"/>
      <c r="AG1014" s="44"/>
    </row>
    <row r="1015" spans="1:33" ht="14.1" customHeight="1">
      <c r="A1015" s="7">
        <v>187006</v>
      </c>
      <c r="B1015" s="8">
        <f t="shared" si="341"/>
        <v>1870.4583333336045</v>
      </c>
      <c r="C1015" s="9">
        <v>1.5208999999999999E-3</v>
      </c>
      <c r="D1015" s="9">
        <v>-3.17315E-3</v>
      </c>
      <c r="E1015" s="9">
        <v>4.69405E-3</v>
      </c>
      <c r="H1015" s="11">
        <f t="shared" si="342"/>
        <v>4.1654440967611341</v>
      </c>
      <c r="L1015" s="31">
        <f t="shared" si="339"/>
        <v>1870.4583333336045</v>
      </c>
      <c r="M1015" s="30">
        <f t="shared" si="340"/>
        <v>4.1654440967611341</v>
      </c>
      <c r="P1015" s="47"/>
      <c r="Q1015" s="47"/>
      <c r="R1015" s="47"/>
      <c r="S1015" s="47"/>
      <c r="T1015" s="47"/>
      <c r="U1015" s="48"/>
      <c r="V1015" s="33"/>
      <c r="W1015" s="33"/>
      <c r="X1015" s="35"/>
      <c r="Y1015" s="61"/>
      <c r="Z1015" s="61"/>
      <c r="AA1015" s="68"/>
      <c r="AB1015" s="61"/>
      <c r="AC1015" s="61"/>
      <c r="AD1015" s="61"/>
      <c r="AE1015" s="84"/>
      <c r="AF1015" s="61"/>
      <c r="AG1015" s="44"/>
    </row>
    <row r="1016" spans="1:33" ht="14.1" customHeight="1">
      <c r="A1016" s="7">
        <v>187007</v>
      </c>
      <c r="B1016" s="8">
        <f t="shared" si="341"/>
        <v>1870.5416666669378</v>
      </c>
      <c r="C1016" s="9">
        <v>-3.2073030000000002E-2</v>
      </c>
      <c r="D1016" s="9">
        <v>-3.7323219999999997E-2</v>
      </c>
      <c r="E1016" s="9">
        <v>5.2501900000000001E-3</v>
      </c>
      <c r="H1016" s="11">
        <f t="shared" si="342"/>
        <v>4.0099763103400168</v>
      </c>
      <c r="L1016" s="31">
        <f t="shared" si="339"/>
        <v>1870.5416666669378</v>
      </c>
      <c r="M1016" s="30">
        <f t="shared" si="340"/>
        <v>4.0099763103400168</v>
      </c>
      <c r="P1016" s="47"/>
      <c r="Q1016" s="47"/>
      <c r="R1016" s="47"/>
      <c r="S1016" s="47"/>
      <c r="T1016" s="47"/>
      <c r="U1016" s="48"/>
      <c r="V1016" s="33"/>
      <c r="W1016" s="33"/>
      <c r="X1016" s="35"/>
      <c r="Y1016" s="61"/>
      <c r="Z1016" s="61"/>
      <c r="AA1016" s="68"/>
      <c r="AB1016" s="61"/>
      <c r="AC1016" s="61"/>
      <c r="AD1016" s="61"/>
      <c r="AE1016" s="84"/>
      <c r="AF1016" s="61"/>
      <c r="AG1016" s="44"/>
    </row>
    <row r="1017" spans="1:33" ht="14.1" customHeight="1">
      <c r="A1017" s="7">
        <v>187008</v>
      </c>
      <c r="B1017" s="8">
        <f t="shared" si="341"/>
        <v>1870.625000000271</v>
      </c>
      <c r="C1017" s="9">
        <v>-7.9275000000000005E-3</v>
      </c>
      <c r="D1017" s="9">
        <v>-1.0947399999999999E-2</v>
      </c>
      <c r="E1017" s="9">
        <v>3.0198999999999998E-3</v>
      </c>
      <c r="H1017" s="11">
        <f t="shared" si="342"/>
        <v>3.9660774956802003</v>
      </c>
      <c r="L1017" s="31">
        <f t="shared" si="339"/>
        <v>1870.625000000271</v>
      </c>
      <c r="M1017" s="30">
        <f t="shared" si="340"/>
        <v>3.9660774956802003</v>
      </c>
      <c r="P1017" s="47"/>
      <c r="Q1017" s="47"/>
      <c r="R1017" s="47"/>
      <c r="S1017" s="47"/>
      <c r="T1017" s="47"/>
      <c r="U1017" s="48"/>
      <c r="V1017" s="33"/>
      <c r="W1017" s="33"/>
      <c r="X1017" s="35"/>
      <c r="Y1017" s="61"/>
      <c r="Z1017" s="61"/>
      <c r="AA1017" s="68"/>
      <c r="AB1017" s="61"/>
      <c r="AC1017" s="61"/>
      <c r="AD1017" s="61"/>
      <c r="AE1017" s="84"/>
      <c r="AF1017" s="61"/>
      <c r="AG1017" s="44"/>
    </row>
    <row r="1018" spans="1:33" ht="14.1" customHeight="1">
      <c r="A1018" s="7">
        <v>187009</v>
      </c>
      <c r="B1018" s="8">
        <f t="shared" si="341"/>
        <v>1870.7083333336043</v>
      </c>
      <c r="C1018" s="9">
        <v>1.8829909999999998E-2</v>
      </c>
      <c r="D1018" s="9">
        <v>1.4704699999999999E-2</v>
      </c>
      <c r="E1018" s="9">
        <v>4.1252099999999998E-3</v>
      </c>
      <c r="H1018" s="11">
        <f t="shared" si="342"/>
        <v>4.0243974754309288</v>
      </c>
      <c r="L1018" s="31">
        <f t="shared" si="339"/>
        <v>1870.7083333336043</v>
      </c>
      <c r="M1018" s="30">
        <f t="shared" si="340"/>
        <v>4.0243974754309288</v>
      </c>
      <c r="P1018" s="47"/>
      <c r="Q1018" s="47"/>
      <c r="R1018" s="47"/>
      <c r="S1018" s="47"/>
      <c r="T1018" s="47"/>
      <c r="U1018" s="48"/>
      <c r="V1018" s="33"/>
      <c r="W1018" s="33"/>
      <c r="X1018" s="35"/>
      <c r="Y1018" s="61"/>
      <c r="Z1018" s="61"/>
      <c r="AA1018" s="68"/>
      <c r="AB1018" s="61"/>
      <c r="AC1018" s="61"/>
      <c r="AD1018" s="61"/>
      <c r="AE1018" s="84"/>
      <c r="AF1018" s="61"/>
      <c r="AG1018" s="44"/>
    </row>
    <row r="1019" spans="1:33" ht="14.1" customHeight="1">
      <c r="A1019" s="7">
        <v>187010</v>
      </c>
      <c r="B1019" s="8">
        <f t="shared" si="341"/>
        <v>1870.7916666669375</v>
      </c>
      <c r="C1019" s="9">
        <v>5.8447799999999999E-3</v>
      </c>
      <c r="D1019" s="9">
        <v>8.7712E-4</v>
      </c>
      <c r="E1019" s="9">
        <v>4.9676599999999996E-3</v>
      </c>
      <c r="H1019" s="11">
        <f t="shared" si="342"/>
        <v>4.0279273549445787</v>
      </c>
      <c r="L1019" s="31">
        <f t="shared" si="339"/>
        <v>1870.7916666669375</v>
      </c>
      <c r="M1019" s="30">
        <f t="shared" si="340"/>
        <v>4.0279273549445787</v>
      </c>
      <c r="P1019" s="47"/>
      <c r="Q1019" s="47"/>
      <c r="R1019" s="47"/>
      <c r="S1019" s="47"/>
      <c r="T1019" s="47"/>
      <c r="U1019" s="48"/>
      <c r="V1019" s="33"/>
      <c r="W1019" s="33"/>
      <c r="X1019" s="35"/>
      <c r="Y1019" s="61"/>
      <c r="Z1019" s="61"/>
      <c r="AA1019" s="68"/>
      <c r="AB1019" s="61"/>
      <c r="AC1019" s="61"/>
      <c r="AD1019" s="61"/>
      <c r="AE1019" s="84"/>
      <c r="AF1019" s="61"/>
      <c r="AG1019" s="44"/>
    </row>
    <row r="1020" spans="1:33" ht="14.1" customHeight="1">
      <c r="A1020" s="7">
        <v>187011</v>
      </c>
      <c r="B1020" s="8">
        <f t="shared" si="341"/>
        <v>1870.8750000002708</v>
      </c>
      <c r="C1020" s="9">
        <v>2.8830399999999999E-3</v>
      </c>
      <c r="D1020" s="9">
        <v>-1.4145999999999999E-4</v>
      </c>
      <c r="E1020" s="9">
        <v>3.0245099999999998E-3</v>
      </c>
      <c r="H1020" s="11">
        <f t="shared" si="342"/>
        <v>4.0273575643409485</v>
      </c>
      <c r="L1020" s="31">
        <f t="shared" si="339"/>
        <v>1870.8750000002708</v>
      </c>
      <c r="M1020" s="30">
        <f t="shared" si="340"/>
        <v>4.0273575643409485</v>
      </c>
      <c r="P1020" s="47"/>
      <c r="Q1020" s="47"/>
      <c r="R1020" s="47"/>
      <c r="S1020" s="47"/>
      <c r="T1020" s="47"/>
      <c r="U1020" s="48"/>
      <c r="V1020" s="33"/>
      <c r="W1020" s="33"/>
      <c r="X1020" s="35"/>
      <c r="Y1020" s="61"/>
      <c r="Z1020" s="61"/>
      <c r="AA1020" s="68"/>
      <c r="AB1020" s="61"/>
      <c r="AC1020" s="61"/>
      <c r="AD1020" s="61"/>
      <c r="AE1020" s="84"/>
      <c r="AF1020" s="61"/>
      <c r="AG1020" s="44"/>
    </row>
    <row r="1021" spans="1:33" ht="14.1" customHeight="1">
      <c r="A1021" s="7">
        <v>187012</v>
      </c>
      <c r="B1021" s="8">
        <f t="shared" si="341"/>
        <v>1870.9583333336041</v>
      </c>
      <c r="C1021" s="9">
        <v>-8.6839199999999995E-3</v>
      </c>
      <c r="D1021" s="9">
        <v>-1.3950270000000001E-2</v>
      </c>
      <c r="E1021" s="9">
        <v>5.2663500000000004E-3</v>
      </c>
      <c r="H1021" s="11">
        <f t="shared" si="342"/>
        <v>3.9711748389318497</v>
      </c>
      <c r="L1021" s="31">
        <f t="shared" si="339"/>
        <v>1870.9583333336041</v>
      </c>
      <c r="M1021" s="30">
        <f t="shared" si="340"/>
        <v>3.9711748389318497</v>
      </c>
      <c r="P1021" s="47"/>
      <c r="Q1021" s="47"/>
      <c r="R1021" s="47"/>
      <c r="S1021" s="47"/>
      <c r="T1021" s="47"/>
      <c r="U1021" s="48"/>
      <c r="V1021" s="33"/>
      <c r="W1021" s="33"/>
      <c r="X1021" s="35"/>
      <c r="Y1021" s="61"/>
      <c r="Z1021" s="61"/>
      <c r="AA1021" s="68"/>
      <c r="AB1021" s="61"/>
      <c r="AC1021" s="61"/>
      <c r="AD1021" s="61"/>
      <c r="AE1021" s="84"/>
      <c r="AF1021" s="61"/>
      <c r="AG1021" s="44"/>
    </row>
    <row r="1022" spans="1:33" ht="14.1" customHeight="1">
      <c r="A1022" s="7">
        <v>187101</v>
      </c>
      <c r="B1022" s="8">
        <f t="shared" si="341"/>
        <v>1871.0416666669373</v>
      </c>
      <c r="C1022" s="9">
        <v>1.242389E-2</v>
      </c>
      <c r="D1022" s="9">
        <v>7.3719299999999996E-3</v>
      </c>
      <c r="E1022" s="9">
        <v>5.0519600000000003E-3</v>
      </c>
      <c r="H1022" s="11">
        <f t="shared" si="342"/>
        <v>4.0004500618622165</v>
      </c>
      <c r="L1022" s="31">
        <f t="shared" si="339"/>
        <v>1871.0416666669373</v>
      </c>
      <c r="M1022" s="30">
        <f t="shared" si="340"/>
        <v>4.0004500618622165</v>
      </c>
      <c r="P1022" s="47"/>
      <c r="Q1022" s="47"/>
      <c r="R1022" s="47"/>
      <c r="S1022" s="47"/>
      <c r="T1022" s="47"/>
      <c r="U1022" s="48"/>
      <c r="V1022" s="33"/>
      <c r="W1022" s="33"/>
      <c r="X1022" s="35"/>
      <c r="Y1022" s="61"/>
      <c r="Z1022" s="61"/>
      <c r="AA1022" s="68"/>
      <c r="AB1022" s="61"/>
      <c r="AC1022" s="61"/>
      <c r="AD1022" s="61"/>
      <c r="AE1022" s="84"/>
      <c r="AF1022" s="61"/>
      <c r="AG1022" s="44"/>
    </row>
    <row r="1023" spans="1:33" ht="14.1" customHeight="1">
      <c r="A1023" s="7">
        <v>187102</v>
      </c>
      <c r="B1023" s="8">
        <f t="shared" si="341"/>
        <v>1871.1250000002706</v>
      </c>
      <c r="C1023" s="9">
        <v>2.0191150000000001E-2</v>
      </c>
      <c r="D1023" s="9">
        <v>1.719675E-2</v>
      </c>
      <c r="E1023" s="9">
        <v>2.9943999999999999E-3</v>
      </c>
      <c r="H1023" s="11">
        <f t="shared" si="342"/>
        <v>4.0692448014635456</v>
      </c>
      <c r="L1023" s="31">
        <f t="shared" si="339"/>
        <v>1871.1250000002706</v>
      </c>
      <c r="M1023" s="30">
        <f t="shared" si="340"/>
        <v>4.0692448014635456</v>
      </c>
      <c r="P1023" s="47"/>
      <c r="Q1023" s="47"/>
      <c r="R1023" s="47"/>
      <c r="S1023" s="47"/>
      <c r="T1023" s="47"/>
      <c r="U1023" s="48"/>
      <c r="V1023" s="33"/>
      <c r="W1023" s="33"/>
      <c r="X1023" s="35"/>
      <c r="Y1023" s="61"/>
      <c r="Z1023" s="61"/>
      <c r="AA1023" s="68"/>
      <c r="AB1023" s="61"/>
      <c r="AC1023" s="61"/>
      <c r="AD1023" s="61"/>
      <c r="AE1023" s="84"/>
      <c r="AF1023" s="61"/>
      <c r="AG1023" s="44"/>
    </row>
    <row r="1024" spans="1:33" ht="14.1" customHeight="1">
      <c r="A1024" s="7">
        <v>187103</v>
      </c>
      <c r="B1024" s="8">
        <f t="shared" si="341"/>
        <v>1871.2083333336038</v>
      </c>
      <c r="C1024" s="9">
        <v>2.964644E-2</v>
      </c>
      <c r="D1024" s="9">
        <v>2.5993039999999999E-2</v>
      </c>
      <c r="E1024" s="9">
        <v>3.6533999999999998E-3</v>
      </c>
      <c r="H1024" s="11">
        <f t="shared" si="342"/>
        <v>4.1750168443577795</v>
      </c>
      <c r="L1024" s="31">
        <f t="shared" si="339"/>
        <v>1871.2083333336038</v>
      </c>
      <c r="M1024" s="30">
        <f t="shared" si="340"/>
        <v>4.1750168443577795</v>
      </c>
      <c r="P1024" s="47"/>
      <c r="Q1024" s="47"/>
      <c r="R1024" s="47"/>
      <c r="S1024" s="47"/>
      <c r="T1024" s="47"/>
      <c r="U1024" s="48"/>
      <c r="V1024" s="33"/>
      <c r="W1024" s="33"/>
      <c r="X1024" s="35"/>
      <c r="Y1024" s="61"/>
      <c r="Z1024" s="61"/>
      <c r="AA1024" s="68"/>
      <c r="AB1024" s="61"/>
      <c r="AC1024" s="61"/>
      <c r="AD1024" s="61"/>
      <c r="AE1024" s="84"/>
      <c r="AF1024" s="61"/>
      <c r="AG1024" s="44"/>
    </row>
    <row r="1025" spans="1:33" ht="14.1" customHeight="1">
      <c r="A1025" s="7">
        <v>187104</v>
      </c>
      <c r="B1025" s="8">
        <f t="shared" si="341"/>
        <v>1871.2916666669371</v>
      </c>
      <c r="C1025" s="9">
        <v>3.4054540000000001E-2</v>
      </c>
      <c r="D1025" s="9">
        <v>2.9287339999999999E-2</v>
      </c>
      <c r="E1025" s="9">
        <v>4.7672000000000001E-3</v>
      </c>
      <c r="H1025" s="11">
        <f t="shared" si="342"/>
        <v>4.2972919821842126</v>
      </c>
      <c r="L1025" s="31">
        <f t="shared" si="339"/>
        <v>1871.2916666669371</v>
      </c>
      <c r="M1025" s="30">
        <f t="shared" si="340"/>
        <v>4.2972919821842126</v>
      </c>
      <c r="P1025" s="47"/>
      <c r="Q1025" s="47"/>
      <c r="R1025" s="47"/>
      <c r="S1025" s="47"/>
      <c r="T1025" s="47"/>
      <c r="U1025" s="48"/>
      <c r="V1025" s="33"/>
      <c r="W1025" s="33"/>
      <c r="X1025" s="35"/>
      <c r="Y1025" s="61"/>
      <c r="Z1025" s="61"/>
      <c r="AA1025" s="68"/>
      <c r="AB1025" s="61"/>
      <c r="AC1025" s="61"/>
      <c r="AD1025" s="61"/>
      <c r="AE1025" s="84"/>
      <c r="AF1025" s="61"/>
      <c r="AG1025" s="44"/>
    </row>
    <row r="1026" spans="1:33" ht="14.1" customHeight="1">
      <c r="A1026" s="7">
        <v>187105</v>
      </c>
      <c r="B1026" s="8">
        <f t="shared" si="341"/>
        <v>1871.3750000002703</v>
      </c>
      <c r="C1026" s="9">
        <v>2.8483609999999999E-2</v>
      </c>
      <c r="D1026" s="9">
        <v>2.0620510000000002E-2</v>
      </c>
      <c r="E1026" s="9">
        <v>7.8630999999999996E-3</v>
      </c>
      <c r="H1026" s="11">
        <f t="shared" si="342"/>
        <v>4.3859043344757618</v>
      </c>
      <c r="L1026" s="31">
        <f t="shared" ref="L1026:L1089" si="347">B1026</f>
        <v>1871.3750000002703</v>
      </c>
      <c r="M1026" s="30">
        <f t="shared" si="340"/>
        <v>4.3859043344757618</v>
      </c>
      <c r="P1026" s="47"/>
      <c r="Q1026" s="47"/>
      <c r="R1026" s="47"/>
      <c r="S1026" s="47"/>
      <c r="T1026" s="47"/>
      <c r="U1026" s="48"/>
      <c r="V1026" s="33"/>
      <c r="W1026" s="33"/>
      <c r="X1026" s="35"/>
      <c r="Y1026" s="61"/>
      <c r="Z1026" s="61"/>
      <c r="AA1026" s="68"/>
      <c r="AB1026" s="61"/>
      <c r="AC1026" s="61"/>
      <c r="AD1026" s="61"/>
      <c r="AE1026" s="84"/>
      <c r="AF1026" s="61"/>
      <c r="AG1026" s="44"/>
    </row>
    <row r="1027" spans="1:33" ht="14.1" customHeight="1">
      <c r="A1027" s="7">
        <v>187106</v>
      </c>
      <c r="B1027" s="8">
        <f t="shared" si="341"/>
        <v>1871.4583333336036</v>
      </c>
      <c r="C1027" s="9">
        <v>-1.542547E-2</v>
      </c>
      <c r="D1027" s="9">
        <v>-1.592967E-2</v>
      </c>
      <c r="E1027" s="9">
        <v>5.042E-4</v>
      </c>
      <c r="H1027" s="11">
        <f t="shared" si="342"/>
        <v>4.3160383257759936</v>
      </c>
      <c r="L1027" s="31">
        <f t="shared" si="347"/>
        <v>1871.4583333336036</v>
      </c>
      <c r="M1027" s="30">
        <f t="shared" ref="M1027:M1090" si="348">H1027</f>
        <v>4.3160383257759936</v>
      </c>
      <c r="P1027" s="47"/>
      <c r="Q1027" s="47"/>
      <c r="R1027" s="47"/>
      <c r="S1027" s="47"/>
      <c r="T1027" s="47"/>
      <c r="U1027" s="48"/>
      <c r="V1027" s="33"/>
      <c r="W1027" s="33"/>
      <c r="X1027" s="35"/>
      <c r="Y1027" s="61"/>
      <c r="Z1027" s="61"/>
      <c r="AA1027" s="68"/>
      <c r="AB1027" s="61"/>
      <c r="AC1027" s="61"/>
      <c r="AD1027" s="61"/>
      <c r="AE1027" s="84"/>
      <c r="AF1027" s="61"/>
      <c r="AG1027" s="44"/>
    </row>
    <row r="1028" spans="1:33" ht="14.1" customHeight="1">
      <c r="A1028" s="7">
        <v>187107</v>
      </c>
      <c r="B1028" s="8">
        <f t="shared" ref="B1028:B1091" si="349">B1027+(1/12)</f>
        <v>1871.5416666669369</v>
      </c>
      <c r="C1028" s="9">
        <v>-8.6380799999999994E-3</v>
      </c>
      <c r="D1028" s="9">
        <v>-1.7654079999999999E-2</v>
      </c>
      <c r="E1028" s="9">
        <v>9.0159999999999997E-3</v>
      </c>
      <c r="H1028" s="11">
        <f t="shared" ref="H1028:H1091" si="350">H1027+(H1027*D1028)</f>
        <v>4.2398426398896785</v>
      </c>
      <c r="L1028" s="31">
        <f t="shared" si="347"/>
        <v>1871.5416666669369</v>
      </c>
      <c r="M1028" s="30">
        <f t="shared" si="348"/>
        <v>4.2398426398896785</v>
      </c>
      <c r="P1028" s="47"/>
      <c r="Q1028" s="47"/>
      <c r="R1028" s="47"/>
      <c r="S1028" s="47"/>
      <c r="T1028" s="47"/>
      <c r="U1028" s="48"/>
      <c r="V1028" s="33"/>
      <c r="W1028" s="33"/>
      <c r="X1028" s="35"/>
      <c r="Y1028" s="61"/>
      <c r="Z1028" s="61"/>
      <c r="AA1028" s="68"/>
      <c r="AB1028" s="61"/>
      <c r="AC1028" s="61"/>
      <c r="AD1028" s="61"/>
      <c r="AE1028" s="84"/>
      <c r="AF1028" s="61"/>
      <c r="AG1028" s="44"/>
    </row>
    <row r="1029" spans="1:33" ht="14.1" customHeight="1">
      <c r="A1029" s="7">
        <v>187108</v>
      </c>
      <c r="B1029" s="8">
        <f t="shared" si="349"/>
        <v>1871.6250000002701</v>
      </c>
      <c r="C1029" s="9">
        <v>1.9156289999999999E-2</v>
      </c>
      <c r="D1029" s="9">
        <v>1.8725990000000001E-2</v>
      </c>
      <c r="E1029" s="9">
        <v>4.303E-4</v>
      </c>
      <c r="H1029" s="11">
        <f t="shared" si="350"/>
        <v>4.3192378907658258</v>
      </c>
      <c r="L1029" s="31">
        <f t="shared" si="347"/>
        <v>1871.6250000002701</v>
      </c>
      <c r="M1029" s="30">
        <f t="shared" si="348"/>
        <v>4.3192378907658258</v>
      </c>
      <c r="P1029" s="47"/>
      <c r="Q1029" s="47"/>
      <c r="R1029" s="47"/>
      <c r="S1029" s="47"/>
      <c r="T1029" s="47"/>
      <c r="U1029" s="48"/>
      <c r="V1029" s="33"/>
      <c r="W1029" s="33"/>
      <c r="X1029" s="35"/>
      <c r="Y1029" s="61"/>
      <c r="Z1029" s="61"/>
      <c r="AA1029" s="68"/>
      <c r="AB1029" s="61"/>
      <c r="AC1029" s="61"/>
      <c r="AD1029" s="61"/>
      <c r="AE1029" s="84"/>
      <c r="AF1029" s="61"/>
      <c r="AG1029" s="44"/>
    </row>
    <row r="1030" spans="1:33" ht="14.1" customHeight="1">
      <c r="A1030" s="7">
        <v>187109</v>
      </c>
      <c r="B1030" s="8">
        <f t="shared" si="349"/>
        <v>1871.7083333336034</v>
      </c>
      <c r="C1030" s="9">
        <v>1.1367510000000001E-2</v>
      </c>
      <c r="D1030" s="9">
        <v>7.3427099999999997E-3</v>
      </c>
      <c r="E1030" s="9">
        <v>4.0248000000000003E-3</v>
      </c>
      <c r="H1030" s="11">
        <f t="shared" si="350"/>
        <v>4.3509528020187309</v>
      </c>
      <c r="L1030" s="31">
        <f t="shared" si="347"/>
        <v>1871.7083333336034</v>
      </c>
      <c r="M1030" s="30">
        <f t="shared" si="348"/>
        <v>4.3509528020187309</v>
      </c>
      <c r="P1030" s="47"/>
      <c r="Q1030" s="47"/>
      <c r="R1030" s="47"/>
      <c r="S1030" s="47"/>
      <c r="T1030" s="47"/>
      <c r="U1030" s="48"/>
      <c r="V1030" s="33"/>
      <c r="W1030" s="33"/>
      <c r="X1030" s="35"/>
      <c r="Y1030" s="61"/>
      <c r="Z1030" s="61"/>
      <c r="AA1030" s="68"/>
      <c r="AB1030" s="61"/>
      <c r="AC1030" s="61"/>
      <c r="AD1030" s="61"/>
      <c r="AE1030" s="84"/>
      <c r="AF1030" s="61"/>
      <c r="AG1030" s="44"/>
    </row>
    <row r="1031" spans="1:33" ht="14.1" customHeight="1">
      <c r="A1031" s="7">
        <v>187110</v>
      </c>
      <c r="B1031" s="8">
        <f t="shared" si="349"/>
        <v>1871.7916666669366</v>
      </c>
      <c r="C1031" s="9">
        <v>-5.8868379999999998E-2</v>
      </c>
      <c r="D1031" s="9">
        <v>-6.6765379999999999E-2</v>
      </c>
      <c r="E1031" s="9">
        <v>7.8969999999999995E-3</v>
      </c>
      <c r="H1031" s="11">
        <f t="shared" si="350"/>
        <v>4.0604597848298853</v>
      </c>
      <c r="L1031" s="31">
        <f t="shared" si="347"/>
        <v>1871.7916666669366</v>
      </c>
      <c r="M1031" s="30">
        <f t="shared" si="348"/>
        <v>4.0604597848298853</v>
      </c>
      <c r="P1031" s="47"/>
      <c r="Q1031" s="47"/>
      <c r="R1031" s="47"/>
      <c r="S1031" s="47"/>
      <c r="T1031" s="47"/>
      <c r="U1031" s="48"/>
      <c r="V1031" s="33"/>
      <c r="W1031" s="33"/>
      <c r="X1031" s="35"/>
      <c r="Y1031" s="61"/>
      <c r="Z1031" s="61"/>
      <c r="AA1031" s="68"/>
      <c r="AB1031" s="61"/>
      <c r="AC1031" s="61"/>
      <c r="AD1031" s="61"/>
      <c r="AE1031" s="84"/>
      <c r="AF1031" s="61"/>
      <c r="AG1031" s="44"/>
    </row>
    <row r="1032" spans="1:33" ht="14.1" customHeight="1">
      <c r="A1032" s="7">
        <v>187111</v>
      </c>
      <c r="B1032" s="8">
        <f t="shared" si="349"/>
        <v>1871.8750000002699</v>
      </c>
      <c r="C1032" s="9">
        <v>3.7424230000000003E-2</v>
      </c>
      <c r="D1032" s="9">
        <v>3.4336730000000003E-2</v>
      </c>
      <c r="E1032" s="9">
        <v>3.0875E-3</v>
      </c>
      <c r="H1032" s="11">
        <f t="shared" si="350"/>
        <v>4.1998826961374469</v>
      </c>
      <c r="L1032" s="31">
        <f t="shared" si="347"/>
        <v>1871.8750000002699</v>
      </c>
      <c r="M1032" s="30">
        <f t="shared" si="348"/>
        <v>4.1998826961374469</v>
      </c>
      <c r="P1032" s="47"/>
      <c r="Q1032" s="47"/>
      <c r="R1032" s="47"/>
      <c r="S1032" s="47"/>
      <c r="T1032" s="47"/>
      <c r="U1032" s="48"/>
      <c r="V1032" s="33"/>
      <c r="W1032" s="33"/>
      <c r="X1032" s="35"/>
      <c r="Y1032" s="61"/>
      <c r="Z1032" s="61"/>
      <c r="AA1032" s="68"/>
      <c r="AB1032" s="61"/>
      <c r="AC1032" s="61"/>
      <c r="AD1032" s="61"/>
      <c r="AE1032" s="84"/>
      <c r="AF1032" s="61"/>
      <c r="AG1032" s="44"/>
    </row>
    <row r="1033" spans="1:33" ht="14.1" customHeight="1">
      <c r="A1033" s="7">
        <v>187112</v>
      </c>
      <c r="B1033" s="8">
        <f t="shared" si="349"/>
        <v>1871.9583333336032</v>
      </c>
      <c r="C1033" s="9">
        <v>2.57288E-2</v>
      </c>
      <c r="D1033" s="9">
        <v>1.9773599999999999E-2</v>
      </c>
      <c r="E1033" s="9">
        <v>5.9551999999999999E-3</v>
      </c>
      <c r="H1033" s="11">
        <f t="shared" si="350"/>
        <v>4.2829294966177907</v>
      </c>
      <c r="L1033" s="31">
        <f t="shared" si="347"/>
        <v>1871.9583333336032</v>
      </c>
      <c r="M1033" s="30">
        <f t="shared" si="348"/>
        <v>4.2829294966177907</v>
      </c>
      <c r="P1033" s="47"/>
      <c r="Q1033" s="47"/>
      <c r="R1033" s="47"/>
      <c r="S1033" s="47"/>
      <c r="T1033" s="47"/>
      <c r="U1033" s="48"/>
      <c r="V1033" s="33"/>
      <c r="W1033" s="33"/>
      <c r="X1033" s="35"/>
      <c r="Y1033" s="61"/>
      <c r="Z1033" s="61"/>
      <c r="AA1033" s="68"/>
      <c r="AB1033" s="61"/>
      <c r="AC1033" s="61"/>
      <c r="AD1033" s="61"/>
      <c r="AE1033" s="84"/>
      <c r="AF1033" s="61"/>
      <c r="AG1033" s="44"/>
    </row>
    <row r="1034" spans="1:33" ht="14.1" customHeight="1">
      <c r="A1034" s="7">
        <v>187201</v>
      </c>
      <c r="B1034" s="8">
        <f t="shared" si="349"/>
        <v>1872.0416666669364</v>
      </c>
      <c r="C1034" s="9">
        <v>2.951672E-2</v>
      </c>
      <c r="D1034" s="9">
        <v>2.3561519999999999E-2</v>
      </c>
      <c r="E1034" s="9">
        <v>5.9551999999999999E-3</v>
      </c>
      <c r="H1034" s="11">
        <f t="shared" si="350"/>
        <v>4.3838418256109408</v>
      </c>
      <c r="L1034" s="31">
        <f t="shared" si="347"/>
        <v>1872.0416666669364</v>
      </c>
      <c r="M1034" s="30">
        <f t="shared" si="348"/>
        <v>4.3838418256109408</v>
      </c>
      <c r="P1034" s="47"/>
      <c r="Q1034" s="47"/>
      <c r="R1034" s="47"/>
      <c r="S1034" s="47"/>
      <c r="T1034" s="47"/>
      <c r="U1034" s="48"/>
      <c r="V1034" s="33"/>
      <c r="W1034" s="33"/>
      <c r="X1034" s="35"/>
      <c r="Y1034" s="61"/>
      <c r="Z1034" s="61"/>
      <c r="AA1034" s="68"/>
      <c r="AB1034" s="61"/>
      <c r="AC1034" s="61"/>
      <c r="AD1034" s="61"/>
      <c r="AE1034" s="84"/>
      <c r="AF1034" s="61"/>
      <c r="AG1034" s="44"/>
    </row>
    <row r="1035" spans="1:33" ht="14.1" customHeight="1">
      <c r="A1035" s="7">
        <v>187202</v>
      </c>
      <c r="B1035" s="8">
        <f t="shared" si="349"/>
        <v>1872.1250000002697</v>
      </c>
      <c r="C1035" s="9">
        <v>1.01633E-3</v>
      </c>
      <c r="D1035" s="9">
        <v>-7.7707000000000004E-4</v>
      </c>
      <c r="E1035" s="9">
        <v>1.7933999999999999E-3</v>
      </c>
      <c r="H1035" s="11">
        <f t="shared" si="350"/>
        <v>4.3804352736435135</v>
      </c>
      <c r="L1035" s="31">
        <f t="shared" si="347"/>
        <v>1872.1250000002697</v>
      </c>
      <c r="M1035" s="30">
        <f t="shared" si="348"/>
        <v>4.3804352736435135</v>
      </c>
      <c r="P1035" s="47"/>
      <c r="Q1035" s="47"/>
      <c r="R1035" s="47"/>
      <c r="S1035" s="47"/>
      <c r="T1035" s="47"/>
      <c r="U1035" s="48"/>
      <c r="V1035" s="33"/>
      <c r="W1035" s="33"/>
      <c r="X1035" s="35"/>
      <c r="Y1035" s="61"/>
      <c r="Z1035" s="61"/>
      <c r="AA1035" s="68"/>
      <c r="AB1035" s="61"/>
      <c r="AC1035" s="61"/>
      <c r="AD1035" s="61"/>
      <c r="AE1035" s="84"/>
      <c r="AF1035" s="61"/>
      <c r="AG1035" s="44"/>
    </row>
    <row r="1036" spans="1:33" ht="14.1" customHeight="1">
      <c r="A1036" s="7">
        <v>187203</v>
      </c>
      <c r="B1036" s="8">
        <f t="shared" si="349"/>
        <v>1872.2083333336029</v>
      </c>
      <c r="C1036" s="9">
        <v>4.0729840000000003E-2</v>
      </c>
      <c r="D1036" s="9">
        <v>3.8674140000000003E-2</v>
      </c>
      <c r="E1036" s="9">
        <v>2.0557000000000001E-3</v>
      </c>
      <c r="H1036" s="11">
        <f t="shared" si="350"/>
        <v>4.5498448406773413</v>
      </c>
      <c r="L1036" s="31">
        <f t="shared" si="347"/>
        <v>1872.2083333336029</v>
      </c>
      <c r="M1036" s="30">
        <f t="shared" si="348"/>
        <v>4.5498448406773413</v>
      </c>
      <c r="P1036" s="47"/>
      <c r="Q1036" s="47"/>
      <c r="R1036" s="47"/>
      <c r="S1036" s="47"/>
      <c r="T1036" s="47"/>
      <c r="U1036" s="48"/>
      <c r="V1036" s="33"/>
      <c r="W1036" s="33"/>
      <c r="X1036" s="35"/>
      <c r="Y1036" s="61"/>
      <c r="Z1036" s="61"/>
      <c r="AA1036" s="68"/>
      <c r="AB1036" s="61"/>
      <c r="AC1036" s="61"/>
      <c r="AD1036" s="61"/>
      <c r="AE1036" s="84"/>
      <c r="AF1036" s="61"/>
      <c r="AG1036" s="44"/>
    </row>
    <row r="1037" spans="1:33" ht="14.1" customHeight="1">
      <c r="A1037" s="7">
        <v>187204</v>
      </c>
      <c r="B1037" s="8">
        <f t="shared" si="349"/>
        <v>1872.2916666669362</v>
      </c>
      <c r="C1037" s="9">
        <v>3.1426820000000001E-2</v>
      </c>
      <c r="D1037" s="9">
        <v>2.5342119999999999E-2</v>
      </c>
      <c r="E1037" s="9">
        <v>6.0847000000000002E-3</v>
      </c>
      <c r="H1037" s="11">
        <f t="shared" si="350"/>
        <v>4.6651475546111669</v>
      </c>
      <c r="L1037" s="31">
        <f t="shared" si="347"/>
        <v>1872.2916666669362</v>
      </c>
      <c r="M1037" s="30">
        <f t="shared" si="348"/>
        <v>4.6651475546111669</v>
      </c>
      <c r="P1037" s="47"/>
      <c r="Q1037" s="47"/>
      <c r="R1037" s="47"/>
      <c r="S1037" s="47"/>
      <c r="T1037" s="47"/>
      <c r="U1037" s="48"/>
      <c r="V1037" s="33"/>
      <c r="W1037" s="33"/>
      <c r="X1037" s="35"/>
      <c r="Y1037" s="61"/>
      <c r="Z1037" s="61"/>
      <c r="AA1037" s="68"/>
      <c r="AB1037" s="61"/>
      <c r="AC1037" s="61"/>
      <c r="AD1037" s="61"/>
      <c r="AE1037" s="84"/>
      <c r="AF1037" s="61"/>
      <c r="AG1037" s="44"/>
    </row>
    <row r="1038" spans="1:33" ht="14.1" customHeight="1">
      <c r="A1038" s="7">
        <v>187205</v>
      </c>
      <c r="B1038" s="8">
        <f t="shared" si="349"/>
        <v>1872.3750000002694</v>
      </c>
      <c r="C1038" s="9">
        <v>-2.1387200000000002E-3</v>
      </c>
      <c r="D1038" s="9">
        <v>-7.7522199999999998E-3</v>
      </c>
      <c r="E1038" s="9">
        <v>5.6135000000000004E-3</v>
      </c>
      <c r="H1038" s="11">
        <f t="shared" si="350"/>
        <v>4.6289823044353593</v>
      </c>
      <c r="L1038" s="31">
        <f t="shared" si="347"/>
        <v>1872.3750000002694</v>
      </c>
      <c r="M1038" s="30">
        <f t="shared" si="348"/>
        <v>4.6289823044353593</v>
      </c>
      <c r="P1038" s="47"/>
      <c r="Q1038" s="47"/>
      <c r="R1038" s="47"/>
      <c r="S1038" s="47"/>
      <c r="T1038" s="47"/>
      <c r="U1038" s="48"/>
      <c r="V1038" s="33"/>
      <c r="W1038" s="33"/>
      <c r="X1038" s="35"/>
      <c r="Y1038" s="61"/>
      <c r="Z1038" s="61"/>
      <c r="AA1038" s="68"/>
      <c r="AB1038" s="61"/>
      <c r="AC1038" s="61"/>
      <c r="AD1038" s="61"/>
      <c r="AE1038" s="84"/>
      <c r="AF1038" s="61"/>
      <c r="AG1038" s="44"/>
    </row>
    <row r="1039" spans="1:33" ht="14.1" customHeight="1">
      <c r="A1039" s="7">
        <v>187206</v>
      </c>
      <c r="B1039" s="8">
        <f t="shared" si="349"/>
        <v>1872.4583333336027</v>
      </c>
      <c r="C1039" s="9">
        <v>-7.95212E-3</v>
      </c>
      <c r="D1039" s="9">
        <v>-9.5699200000000009E-3</v>
      </c>
      <c r="E1039" s="9">
        <v>1.6178E-3</v>
      </c>
      <c r="H1039" s="11">
        <f t="shared" si="350"/>
        <v>4.5846833141004977</v>
      </c>
      <c r="L1039" s="31">
        <f t="shared" si="347"/>
        <v>1872.4583333336027</v>
      </c>
      <c r="M1039" s="30">
        <f t="shared" si="348"/>
        <v>4.5846833141004977</v>
      </c>
      <c r="P1039" s="47"/>
      <c r="Q1039" s="47"/>
      <c r="R1039" s="47"/>
      <c r="S1039" s="47"/>
      <c r="T1039" s="47"/>
      <c r="U1039" s="48"/>
      <c r="V1039" s="33"/>
      <c r="W1039" s="33"/>
      <c r="X1039" s="35"/>
      <c r="Y1039" s="61"/>
      <c r="Z1039" s="61"/>
      <c r="AA1039" s="68"/>
      <c r="AB1039" s="61"/>
      <c r="AC1039" s="61"/>
      <c r="AD1039" s="61"/>
      <c r="AE1039" s="84"/>
      <c r="AF1039" s="61"/>
      <c r="AG1039" s="44"/>
    </row>
    <row r="1040" spans="1:33" ht="14.1" customHeight="1">
      <c r="A1040" s="7">
        <v>187207</v>
      </c>
      <c r="B1040" s="8">
        <f t="shared" si="349"/>
        <v>1872.541666666936</v>
      </c>
      <c r="C1040" s="9">
        <v>-3.4236E-4</v>
      </c>
      <c r="D1040" s="9">
        <v>-6.0834599999999997E-3</v>
      </c>
      <c r="E1040" s="9">
        <v>5.7410999999999998E-3</v>
      </c>
      <c r="H1040" s="11">
        <f t="shared" si="350"/>
        <v>4.5567925765465001</v>
      </c>
      <c r="L1040" s="31">
        <f t="shared" si="347"/>
        <v>1872.541666666936</v>
      </c>
      <c r="M1040" s="30">
        <f t="shared" si="348"/>
        <v>4.5567925765465001</v>
      </c>
      <c r="P1040" s="47"/>
      <c r="Q1040" s="47"/>
      <c r="R1040" s="47"/>
      <c r="S1040" s="47"/>
      <c r="T1040" s="47"/>
      <c r="U1040" s="48"/>
      <c r="V1040" s="33"/>
      <c r="W1040" s="33"/>
      <c r="X1040" s="35"/>
      <c r="Y1040" s="61"/>
      <c r="Z1040" s="61"/>
      <c r="AA1040" s="68"/>
      <c r="AB1040" s="61"/>
      <c r="AC1040" s="61"/>
      <c r="AD1040" s="61"/>
      <c r="AE1040" s="84"/>
      <c r="AF1040" s="61"/>
      <c r="AG1040" s="44"/>
    </row>
    <row r="1041" spans="1:33" ht="14.1" customHeight="1">
      <c r="A1041" s="7">
        <v>187208</v>
      </c>
      <c r="B1041" s="8">
        <f t="shared" si="349"/>
        <v>1872.6250000002692</v>
      </c>
      <c r="C1041" s="9">
        <v>-7.61387E-3</v>
      </c>
      <c r="D1041" s="9">
        <v>-1.3354970000000001E-2</v>
      </c>
      <c r="E1041" s="9">
        <v>5.7410999999999998E-3</v>
      </c>
      <c r="H1041" s="11">
        <f t="shared" si="350"/>
        <v>4.4959367483904984</v>
      </c>
      <c r="L1041" s="31">
        <f t="shared" si="347"/>
        <v>1872.6250000002692</v>
      </c>
      <c r="M1041" s="30">
        <f t="shared" si="348"/>
        <v>4.4959367483904984</v>
      </c>
      <c r="P1041" s="47"/>
      <c r="Q1041" s="47"/>
      <c r="R1041" s="47"/>
      <c r="S1041" s="47"/>
      <c r="T1041" s="47"/>
      <c r="U1041" s="48"/>
      <c r="V1041" s="33"/>
      <c r="W1041" s="33"/>
      <c r="X1041" s="35"/>
      <c r="Y1041" s="61"/>
      <c r="Z1041" s="61"/>
      <c r="AA1041" s="68"/>
      <c r="AB1041" s="61"/>
      <c r="AC1041" s="61"/>
      <c r="AD1041" s="61"/>
      <c r="AE1041" s="84"/>
      <c r="AF1041" s="61"/>
      <c r="AG1041" s="44"/>
    </row>
    <row r="1042" spans="1:33" ht="14.1" customHeight="1">
      <c r="A1042" s="7">
        <v>187209</v>
      </c>
      <c r="B1042" s="8">
        <f t="shared" si="349"/>
        <v>1872.7083333336025</v>
      </c>
      <c r="C1042" s="9">
        <v>-1.3359019999999999E-2</v>
      </c>
      <c r="D1042" s="9">
        <v>-1.439752E-2</v>
      </c>
      <c r="E1042" s="9">
        <v>1.0384999999999999E-3</v>
      </c>
      <c r="H1042" s="11">
        <f t="shared" si="350"/>
        <v>4.4312064091368111</v>
      </c>
      <c r="L1042" s="31">
        <f t="shared" si="347"/>
        <v>1872.7083333336025</v>
      </c>
      <c r="M1042" s="30">
        <f t="shared" si="348"/>
        <v>4.4312064091368111</v>
      </c>
      <c r="P1042" s="47"/>
      <c r="Q1042" s="47"/>
      <c r="R1042" s="47"/>
      <c r="S1042" s="47"/>
      <c r="T1042" s="47"/>
      <c r="U1042" s="48"/>
      <c r="V1042" s="33"/>
      <c r="W1042" s="33"/>
      <c r="X1042" s="35"/>
      <c r="Y1042" s="61"/>
      <c r="Z1042" s="61"/>
      <c r="AA1042" s="68"/>
      <c r="AB1042" s="61"/>
      <c r="AC1042" s="61"/>
      <c r="AD1042" s="61"/>
      <c r="AE1042" s="84"/>
      <c r="AF1042" s="61"/>
      <c r="AG1042" s="44"/>
    </row>
    <row r="1043" spans="1:33" ht="14.1" customHeight="1">
      <c r="A1043" s="7">
        <v>187210</v>
      </c>
      <c r="B1043" s="8">
        <f t="shared" si="349"/>
        <v>1872.7916666669357</v>
      </c>
      <c r="C1043" s="9">
        <v>1.8321359999999998E-2</v>
      </c>
      <c r="D1043" s="9">
        <v>7.6805600000000003E-3</v>
      </c>
      <c r="E1043" s="9">
        <v>1.0640800000000001E-2</v>
      </c>
      <c r="H1043" s="11">
        <f t="shared" si="350"/>
        <v>4.4652405558345709</v>
      </c>
      <c r="L1043" s="31">
        <f t="shared" si="347"/>
        <v>1872.7916666669357</v>
      </c>
      <c r="M1043" s="30">
        <f t="shared" si="348"/>
        <v>4.4652405558345709</v>
      </c>
      <c r="P1043" s="47"/>
      <c r="Q1043" s="47"/>
      <c r="R1043" s="47"/>
      <c r="S1043" s="47"/>
      <c r="T1043" s="47"/>
      <c r="U1043" s="48"/>
      <c r="V1043" s="33"/>
      <c r="W1043" s="33"/>
      <c r="X1043" s="35"/>
      <c r="Y1043" s="61"/>
      <c r="Z1043" s="61"/>
      <c r="AA1043" s="68"/>
      <c r="AB1043" s="61"/>
      <c r="AC1043" s="61"/>
      <c r="AD1043" s="61"/>
      <c r="AE1043" s="84"/>
      <c r="AF1043" s="61"/>
      <c r="AG1043" s="44"/>
    </row>
    <row r="1044" spans="1:33" ht="14.1" customHeight="1">
      <c r="A1044" s="7">
        <v>187211</v>
      </c>
      <c r="B1044" s="8">
        <f t="shared" si="349"/>
        <v>1872.875000000269</v>
      </c>
      <c r="C1044" s="9">
        <v>-2.12152E-3</v>
      </c>
      <c r="D1044" s="9">
        <v>-5.4325199999999997E-3</v>
      </c>
      <c r="E1044" s="9">
        <v>3.3110000000000001E-3</v>
      </c>
      <c r="H1044" s="11">
        <f t="shared" si="350"/>
        <v>4.4409830472101888</v>
      </c>
      <c r="L1044" s="31">
        <f t="shared" si="347"/>
        <v>1872.875000000269</v>
      </c>
      <c r="M1044" s="30">
        <f t="shared" si="348"/>
        <v>4.4409830472101888</v>
      </c>
      <c r="P1044" s="47"/>
      <c r="Q1044" s="47"/>
      <c r="R1044" s="47"/>
      <c r="S1044" s="47"/>
      <c r="T1044" s="47"/>
      <c r="U1044" s="48"/>
      <c r="V1044" s="33"/>
      <c r="W1044" s="33"/>
      <c r="X1044" s="35"/>
      <c r="Y1044" s="61"/>
      <c r="Z1044" s="61"/>
      <c r="AA1044" s="68"/>
      <c r="AB1044" s="61"/>
      <c r="AC1044" s="61"/>
      <c r="AD1044" s="61"/>
      <c r="AE1044" s="84"/>
      <c r="AF1044" s="61"/>
      <c r="AG1044" s="44"/>
    </row>
    <row r="1045" spans="1:33" ht="14.1" customHeight="1">
      <c r="A1045" s="7">
        <v>187212</v>
      </c>
      <c r="B1045" s="8">
        <f t="shared" si="349"/>
        <v>1872.9583333336022</v>
      </c>
      <c r="C1045" s="9">
        <v>3.3468230000000002E-2</v>
      </c>
      <c r="D1045" s="9">
        <v>3.0092730000000002E-2</v>
      </c>
      <c r="E1045" s="9">
        <v>3.3755E-3</v>
      </c>
      <c r="H1045" s="11">
        <f t="shared" si="350"/>
        <v>4.574624350984462</v>
      </c>
      <c r="L1045" s="31">
        <f t="shared" si="347"/>
        <v>1872.9583333336022</v>
      </c>
      <c r="M1045" s="30">
        <f t="shared" si="348"/>
        <v>4.574624350984462</v>
      </c>
      <c r="P1045" s="47"/>
      <c r="Q1045" s="47"/>
      <c r="R1045" s="47"/>
      <c r="S1045" s="47"/>
      <c r="T1045" s="47"/>
      <c r="U1045" s="48"/>
      <c r="V1045" s="33"/>
      <c r="W1045" s="33"/>
      <c r="X1045" s="35"/>
      <c r="Y1045" s="61"/>
      <c r="Z1045" s="61"/>
      <c r="AA1045" s="68"/>
      <c r="AB1045" s="61"/>
      <c r="AC1045" s="61"/>
      <c r="AD1045" s="61"/>
      <c r="AE1045" s="84"/>
      <c r="AF1045" s="61"/>
      <c r="AG1045" s="44"/>
    </row>
    <row r="1046" spans="1:33" ht="14.1" customHeight="1">
      <c r="A1046" s="7">
        <v>187301</v>
      </c>
      <c r="B1046" s="8">
        <f t="shared" si="349"/>
        <v>1873.0416666669355</v>
      </c>
      <c r="C1046" s="9">
        <v>1.082923E-2</v>
      </c>
      <c r="D1046" s="9">
        <v>1.473E-5</v>
      </c>
      <c r="E1046" s="9">
        <v>1.0814499999999999E-2</v>
      </c>
      <c r="H1046" s="11">
        <f t="shared" si="350"/>
        <v>4.574691735201152</v>
      </c>
      <c r="L1046" s="31">
        <f t="shared" si="347"/>
        <v>1873.0416666669355</v>
      </c>
      <c r="M1046" s="30">
        <f t="shared" si="348"/>
        <v>4.574691735201152</v>
      </c>
      <c r="P1046" s="47"/>
      <c r="Q1046" s="47"/>
      <c r="R1046" s="47"/>
      <c r="S1046" s="47"/>
      <c r="T1046" s="47"/>
      <c r="U1046" s="48"/>
      <c r="V1046" s="33"/>
      <c r="W1046" s="33"/>
      <c r="X1046" s="35"/>
      <c r="Y1046" s="61"/>
      <c r="Z1046" s="61"/>
      <c r="AA1046" s="68"/>
      <c r="AB1046" s="61"/>
      <c r="AC1046" s="61"/>
      <c r="AD1046" s="61"/>
      <c r="AE1046" s="84"/>
      <c r="AF1046" s="61"/>
      <c r="AG1046" s="44"/>
    </row>
    <row r="1047" spans="1:33" ht="14.1" customHeight="1">
      <c r="A1047" s="7">
        <v>187302</v>
      </c>
      <c r="B1047" s="8">
        <f t="shared" si="349"/>
        <v>1873.1250000002688</v>
      </c>
      <c r="C1047" s="9">
        <v>1.5757650000000002E-2</v>
      </c>
      <c r="D1047" s="9">
        <v>1.230145E-2</v>
      </c>
      <c r="E1047" s="9">
        <v>3.4562E-3</v>
      </c>
      <c r="H1047" s="11">
        <f t="shared" si="350"/>
        <v>4.630967076847142</v>
      </c>
      <c r="L1047" s="31">
        <f t="shared" si="347"/>
        <v>1873.1250000002688</v>
      </c>
      <c r="M1047" s="30">
        <f t="shared" si="348"/>
        <v>4.630967076847142</v>
      </c>
      <c r="P1047" s="47"/>
      <c r="Q1047" s="47"/>
      <c r="R1047" s="47"/>
      <c r="S1047" s="47"/>
      <c r="T1047" s="47"/>
      <c r="U1047" s="48"/>
      <c r="V1047" s="33"/>
      <c r="W1047" s="33"/>
      <c r="X1047" s="35"/>
      <c r="Y1047" s="61"/>
      <c r="Z1047" s="61"/>
      <c r="AA1047" s="68"/>
      <c r="AB1047" s="61"/>
      <c r="AC1047" s="61"/>
      <c r="AD1047" s="61"/>
      <c r="AE1047" s="84"/>
      <c r="AF1047" s="61"/>
      <c r="AG1047" s="44"/>
    </row>
    <row r="1048" spans="1:33" ht="14.1" customHeight="1">
      <c r="A1048" s="7">
        <v>187303</v>
      </c>
      <c r="B1048" s="8">
        <f t="shared" si="349"/>
        <v>1873.208333333602</v>
      </c>
      <c r="C1048" s="9">
        <v>-1.307993E-2</v>
      </c>
      <c r="D1048" s="9">
        <v>-1.5827230000000001E-2</v>
      </c>
      <c r="E1048" s="9">
        <v>2.7472999999999998E-3</v>
      </c>
      <c r="H1048" s="11">
        <f t="shared" si="350"/>
        <v>4.5576716957994545</v>
      </c>
      <c r="L1048" s="31">
        <f t="shared" si="347"/>
        <v>1873.208333333602</v>
      </c>
      <c r="M1048" s="30">
        <f t="shared" si="348"/>
        <v>4.5576716957994545</v>
      </c>
      <c r="P1048" s="47"/>
      <c r="Q1048" s="47"/>
      <c r="R1048" s="47"/>
      <c r="S1048" s="47"/>
      <c r="T1048" s="47"/>
      <c r="U1048" s="48"/>
      <c r="V1048" s="33"/>
      <c r="W1048" s="33"/>
      <c r="X1048" s="35"/>
      <c r="Y1048" s="61"/>
      <c r="Z1048" s="61"/>
      <c r="AA1048" s="68"/>
      <c r="AB1048" s="61"/>
      <c r="AC1048" s="61"/>
      <c r="AD1048" s="61"/>
      <c r="AE1048" s="84"/>
      <c r="AF1048" s="61"/>
      <c r="AG1048" s="44"/>
    </row>
    <row r="1049" spans="1:33" ht="14.1" customHeight="1">
      <c r="A1049" s="7">
        <v>187304</v>
      </c>
      <c r="B1049" s="8">
        <f t="shared" si="349"/>
        <v>1873.2916666669353</v>
      </c>
      <c r="C1049" s="9">
        <v>-8.7862200000000008E-3</v>
      </c>
      <c r="D1049" s="9">
        <v>-1.3361619999999999E-2</v>
      </c>
      <c r="E1049" s="9">
        <v>4.5754000000000003E-3</v>
      </c>
      <c r="H1049" s="11">
        <f t="shared" si="350"/>
        <v>4.4967738185154262</v>
      </c>
      <c r="L1049" s="31">
        <f t="shared" si="347"/>
        <v>1873.2916666669353</v>
      </c>
      <c r="M1049" s="30">
        <f t="shared" si="348"/>
        <v>4.4967738185154262</v>
      </c>
      <c r="P1049" s="47"/>
      <c r="Q1049" s="47"/>
      <c r="R1049" s="47"/>
      <c r="S1049" s="47"/>
      <c r="T1049" s="47"/>
      <c r="U1049" s="48"/>
      <c r="V1049" s="33"/>
      <c r="W1049" s="33"/>
      <c r="X1049" s="35"/>
      <c r="Y1049" s="61"/>
      <c r="Z1049" s="61"/>
      <c r="AA1049" s="68"/>
      <c r="AB1049" s="61"/>
      <c r="AC1049" s="61"/>
      <c r="AD1049" s="61"/>
      <c r="AE1049" s="84"/>
      <c r="AF1049" s="61"/>
      <c r="AG1049" s="44"/>
    </row>
    <row r="1050" spans="1:33" ht="14.1" customHeight="1">
      <c r="A1050" s="7">
        <v>187305</v>
      </c>
      <c r="B1050" s="8">
        <f t="shared" si="349"/>
        <v>1873.3750000002685</v>
      </c>
      <c r="C1050" s="9">
        <v>1.496919E-2</v>
      </c>
      <c r="D1050" s="9">
        <v>7.3136900000000003E-3</v>
      </c>
      <c r="E1050" s="9">
        <v>7.6555E-3</v>
      </c>
      <c r="H1050" s="11">
        <f t="shared" si="350"/>
        <v>4.5296618282241647</v>
      </c>
      <c r="L1050" s="31">
        <f t="shared" si="347"/>
        <v>1873.3750000002685</v>
      </c>
      <c r="M1050" s="30">
        <f t="shared" si="348"/>
        <v>4.5296618282241647</v>
      </c>
      <c r="P1050" s="47"/>
      <c r="Q1050" s="47"/>
      <c r="R1050" s="47"/>
      <c r="S1050" s="47"/>
      <c r="T1050" s="47"/>
      <c r="U1050" s="48"/>
      <c r="V1050" s="33"/>
      <c r="W1050" s="33"/>
      <c r="X1050" s="35"/>
      <c r="Y1050" s="61"/>
      <c r="Z1050" s="61"/>
      <c r="AA1050" s="68"/>
      <c r="AB1050" s="61"/>
      <c r="AC1050" s="61"/>
      <c r="AD1050" s="61"/>
      <c r="AE1050" s="84"/>
      <c r="AF1050" s="61"/>
      <c r="AG1050" s="44"/>
    </row>
    <row r="1051" spans="1:33" ht="14.1" customHeight="1">
      <c r="A1051" s="7">
        <v>187306</v>
      </c>
      <c r="B1051" s="8">
        <f t="shared" si="349"/>
        <v>1873.4583333336018</v>
      </c>
      <c r="C1051" s="9">
        <v>-1.5355280000000001E-2</v>
      </c>
      <c r="D1051" s="9">
        <v>-1.7647380000000001E-2</v>
      </c>
      <c r="E1051" s="9">
        <v>2.2921E-3</v>
      </c>
      <c r="H1051" s="11">
        <f t="shared" si="350"/>
        <v>4.4497251646699985</v>
      </c>
      <c r="L1051" s="31">
        <f t="shared" si="347"/>
        <v>1873.4583333336018</v>
      </c>
      <c r="M1051" s="30">
        <f t="shared" si="348"/>
        <v>4.4497251646699985</v>
      </c>
      <c r="P1051" s="47"/>
      <c r="Q1051" s="47"/>
      <c r="R1051" s="47"/>
      <c r="S1051" s="47"/>
      <c r="T1051" s="47"/>
      <c r="U1051" s="48"/>
      <c r="V1051" s="33"/>
      <c r="W1051" s="33"/>
      <c r="X1051" s="35"/>
      <c r="Y1051" s="61"/>
      <c r="Z1051" s="61"/>
      <c r="AA1051" s="68"/>
      <c r="AB1051" s="61"/>
      <c r="AC1051" s="61"/>
      <c r="AD1051" s="61"/>
      <c r="AE1051" s="84"/>
      <c r="AF1051" s="61"/>
      <c r="AG1051" s="44"/>
    </row>
    <row r="1052" spans="1:33" ht="14.1" customHeight="1">
      <c r="A1052" s="7">
        <v>187307</v>
      </c>
      <c r="B1052" s="8">
        <f t="shared" si="349"/>
        <v>1873.541666666935</v>
      </c>
      <c r="C1052" s="9">
        <v>8.7184099999999994E-3</v>
      </c>
      <c r="D1052" s="9">
        <v>2.40501E-3</v>
      </c>
      <c r="E1052" s="9">
        <v>6.3134000000000003E-3</v>
      </c>
      <c r="H1052" s="11">
        <f t="shared" si="350"/>
        <v>4.4604267981882817</v>
      </c>
      <c r="L1052" s="31">
        <f t="shared" si="347"/>
        <v>1873.541666666935</v>
      </c>
      <c r="M1052" s="30">
        <f t="shared" si="348"/>
        <v>4.4604267981882817</v>
      </c>
      <c r="P1052" s="47"/>
      <c r="Q1052" s="47"/>
      <c r="R1052" s="47"/>
      <c r="S1052" s="47"/>
      <c r="T1052" s="47"/>
      <c r="U1052" s="48"/>
      <c r="V1052" s="33"/>
      <c r="W1052" s="33"/>
      <c r="X1052" s="35"/>
      <c r="Y1052" s="61"/>
      <c r="Z1052" s="61"/>
      <c r="AA1052" s="68"/>
      <c r="AB1052" s="61"/>
      <c r="AC1052" s="61"/>
      <c r="AD1052" s="61"/>
      <c r="AE1052" s="84"/>
      <c r="AF1052" s="61"/>
      <c r="AG1052" s="44"/>
    </row>
    <row r="1053" spans="1:33" ht="14.1" customHeight="1">
      <c r="A1053" s="7">
        <v>187308</v>
      </c>
      <c r="B1053" s="8">
        <f t="shared" si="349"/>
        <v>1873.6250000002683</v>
      </c>
      <c r="C1053" s="9">
        <v>5.6518000000000002E-3</v>
      </c>
      <c r="D1053" s="9">
        <v>-6.6160000000000004E-4</v>
      </c>
      <c r="E1053" s="9">
        <v>6.3134000000000003E-3</v>
      </c>
      <c r="H1053" s="11">
        <f t="shared" si="350"/>
        <v>4.4574757798186004</v>
      </c>
      <c r="L1053" s="31">
        <f t="shared" si="347"/>
        <v>1873.6250000002683</v>
      </c>
      <c r="M1053" s="30">
        <f t="shared" si="348"/>
        <v>4.4574757798186004</v>
      </c>
      <c r="P1053" s="47"/>
      <c r="Q1053" s="47"/>
      <c r="R1053" s="47"/>
      <c r="S1053" s="47"/>
      <c r="T1053" s="47"/>
      <c r="U1053" s="48"/>
      <c r="V1053" s="33"/>
      <c r="W1053" s="33"/>
      <c r="X1053" s="35"/>
      <c r="Y1053" s="61"/>
      <c r="Z1053" s="61"/>
      <c r="AA1053" s="68"/>
      <c r="AB1053" s="61"/>
      <c r="AC1053" s="61"/>
      <c r="AD1053" s="61"/>
      <c r="AE1053" s="84"/>
      <c r="AF1053" s="61"/>
      <c r="AG1053" s="44"/>
    </row>
    <row r="1054" spans="1:33" ht="14.1" customHeight="1">
      <c r="A1054" s="7">
        <v>187309</v>
      </c>
      <c r="B1054" s="8">
        <f t="shared" si="349"/>
        <v>1873.7083333336016</v>
      </c>
      <c r="C1054" s="9">
        <v>-9.3572920000000004E-2</v>
      </c>
      <c r="D1054" s="9">
        <v>-9.7055920000000004E-2</v>
      </c>
      <c r="E1054" s="9">
        <v>3.483E-3</v>
      </c>
      <c r="H1054" s="11">
        <f t="shared" si="350"/>
        <v>4.024851367130589</v>
      </c>
      <c r="L1054" s="31">
        <f t="shared" si="347"/>
        <v>1873.7083333336016</v>
      </c>
      <c r="M1054" s="30">
        <f t="shared" si="348"/>
        <v>4.024851367130589</v>
      </c>
      <c r="P1054" s="47"/>
      <c r="Q1054" s="47"/>
      <c r="R1054" s="47"/>
      <c r="S1054" s="47"/>
      <c r="T1054" s="47"/>
      <c r="U1054" s="48"/>
      <c r="V1054" s="33"/>
      <c r="W1054" s="33"/>
      <c r="X1054" s="35"/>
      <c r="Y1054" s="61"/>
      <c r="Z1054" s="61"/>
      <c r="AA1054" s="68"/>
      <c r="AB1054" s="61"/>
      <c r="AC1054" s="61"/>
      <c r="AD1054" s="61"/>
      <c r="AE1054" s="84"/>
      <c r="AF1054" s="61"/>
      <c r="AG1054" s="44"/>
    </row>
    <row r="1055" spans="1:33" ht="14.1" customHeight="1">
      <c r="A1055" s="7">
        <v>187310</v>
      </c>
      <c r="B1055" s="8">
        <f t="shared" si="349"/>
        <v>1873.7916666669348</v>
      </c>
      <c r="C1055" s="9">
        <v>-7.0386160000000003E-2</v>
      </c>
      <c r="D1055" s="9">
        <v>-7.883896E-2</v>
      </c>
      <c r="E1055" s="9">
        <v>8.4527999999999999E-3</v>
      </c>
      <c r="H1055" s="11">
        <f t="shared" si="350"/>
        <v>3.7075362711914353</v>
      </c>
      <c r="L1055" s="31">
        <f t="shared" si="347"/>
        <v>1873.7916666669348</v>
      </c>
      <c r="M1055" s="30">
        <f t="shared" si="348"/>
        <v>3.7075362711914353</v>
      </c>
      <c r="P1055" s="47"/>
      <c r="Q1055" s="47"/>
      <c r="R1055" s="47"/>
      <c r="S1055" s="47"/>
      <c r="T1055" s="47"/>
      <c r="U1055" s="48"/>
      <c r="V1055" s="33"/>
      <c r="W1055" s="33"/>
      <c r="X1055" s="35"/>
      <c r="Y1055" s="61"/>
      <c r="Z1055" s="61"/>
      <c r="AA1055" s="68"/>
      <c r="AB1055" s="61"/>
      <c r="AC1055" s="61"/>
      <c r="AD1055" s="61"/>
      <c r="AE1055" s="84"/>
      <c r="AF1055" s="61"/>
      <c r="AG1055" s="44"/>
    </row>
    <row r="1056" spans="1:33" ht="14.1" customHeight="1">
      <c r="A1056" s="7">
        <v>187311</v>
      </c>
      <c r="B1056" s="8">
        <f t="shared" si="349"/>
        <v>1873.8750000002681</v>
      </c>
      <c r="C1056" s="9">
        <v>-1.8990219999999999E-2</v>
      </c>
      <c r="D1056" s="9">
        <v>-2.0271520000000001E-2</v>
      </c>
      <c r="E1056" s="9">
        <v>1.2813E-3</v>
      </c>
      <c r="H1056" s="11">
        <f t="shared" si="350"/>
        <v>3.6323788755192528</v>
      </c>
      <c r="L1056" s="31">
        <f t="shared" si="347"/>
        <v>1873.8750000002681</v>
      </c>
      <c r="M1056" s="30">
        <f t="shared" si="348"/>
        <v>3.6323788755192528</v>
      </c>
      <c r="P1056" s="47"/>
      <c r="Q1056" s="47"/>
      <c r="R1056" s="47"/>
      <c r="S1056" s="47"/>
      <c r="T1056" s="47"/>
      <c r="U1056" s="48"/>
      <c r="V1056" s="33"/>
      <c r="W1056" s="33"/>
      <c r="X1056" s="35"/>
      <c r="Y1056" s="61"/>
      <c r="Z1056" s="61"/>
      <c r="AA1056" s="68"/>
      <c r="AB1056" s="61"/>
      <c r="AC1056" s="61"/>
      <c r="AD1056" s="61"/>
      <c r="AE1056" s="84"/>
      <c r="AF1056" s="61"/>
      <c r="AG1056" s="44"/>
    </row>
    <row r="1057" spans="1:33" ht="14.1" customHeight="1">
      <c r="A1057" s="7">
        <v>187312</v>
      </c>
      <c r="B1057" s="8">
        <f t="shared" si="349"/>
        <v>1873.9583333336013</v>
      </c>
      <c r="C1057" s="9">
        <v>0.12805697999999999</v>
      </c>
      <c r="D1057" s="9">
        <v>0.12615438000000001</v>
      </c>
      <c r="E1057" s="9">
        <v>1.9026E-3</v>
      </c>
      <c r="H1057" s="11">
        <f t="shared" si="350"/>
        <v>4.0906193804854816</v>
      </c>
      <c r="L1057" s="31">
        <f t="shared" si="347"/>
        <v>1873.9583333336013</v>
      </c>
      <c r="M1057" s="30">
        <f t="shared" si="348"/>
        <v>4.0906193804854816</v>
      </c>
      <c r="P1057" s="47"/>
      <c r="Q1057" s="47"/>
      <c r="R1057" s="47"/>
      <c r="S1057" s="47"/>
      <c r="T1057" s="47"/>
      <c r="U1057" s="48"/>
      <c r="V1057" s="33"/>
      <c r="W1057" s="33"/>
      <c r="X1057" s="35"/>
      <c r="Y1057" s="61"/>
      <c r="Z1057" s="61"/>
      <c r="AA1057" s="68"/>
      <c r="AB1057" s="61"/>
      <c r="AC1057" s="61"/>
      <c r="AD1057" s="61"/>
      <c r="AE1057" s="84"/>
      <c r="AF1057" s="61"/>
      <c r="AG1057" s="44"/>
    </row>
    <row r="1058" spans="1:33" ht="14.1" customHeight="1">
      <c r="A1058" s="7">
        <v>187401</v>
      </c>
      <c r="B1058" s="8">
        <f t="shared" si="349"/>
        <v>1874.0416666669346</v>
      </c>
      <c r="C1058" s="9">
        <v>4.0391610000000001E-2</v>
      </c>
      <c r="D1058" s="9">
        <v>2.8118710000000002E-2</v>
      </c>
      <c r="E1058" s="9">
        <v>1.22729E-2</v>
      </c>
      <c r="H1058" s="11">
        <f t="shared" si="350"/>
        <v>4.2056423205657323</v>
      </c>
      <c r="L1058" s="31">
        <f t="shared" si="347"/>
        <v>1874.0416666669346</v>
      </c>
      <c r="M1058" s="30">
        <f t="shared" si="348"/>
        <v>4.2056423205657323</v>
      </c>
      <c r="P1058" s="47"/>
      <c r="Q1058" s="47"/>
      <c r="R1058" s="47"/>
      <c r="S1058" s="47"/>
      <c r="T1058" s="47"/>
      <c r="U1058" s="48"/>
      <c r="V1058" s="33"/>
      <c r="W1058" s="33"/>
      <c r="X1058" s="35"/>
      <c r="Y1058" s="61"/>
      <c r="Z1058" s="61"/>
      <c r="AA1058" s="68"/>
      <c r="AB1058" s="61"/>
      <c r="AC1058" s="61"/>
      <c r="AD1058" s="61"/>
      <c r="AE1058" s="84"/>
      <c r="AF1058" s="61"/>
      <c r="AG1058" s="44"/>
    </row>
    <row r="1059" spans="1:33" ht="14.1" customHeight="1">
      <c r="A1059" s="7">
        <v>187402</v>
      </c>
      <c r="B1059" s="8">
        <f t="shared" si="349"/>
        <v>1874.1250000002678</v>
      </c>
      <c r="C1059" s="9">
        <v>2.929969E-2</v>
      </c>
      <c r="D1059" s="9">
        <v>2.8232989999999999E-2</v>
      </c>
      <c r="E1059" s="9">
        <v>1.0667000000000001E-3</v>
      </c>
      <c r="H1059" s="11">
        <f t="shared" si="350"/>
        <v>4.3243801781458417</v>
      </c>
      <c r="L1059" s="31">
        <f t="shared" si="347"/>
        <v>1874.1250000002678</v>
      </c>
      <c r="M1059" s="30">
        <f t="shared" si="348"/>
        <v>4.3243801781458417</v>
      </c>
      <c r="P1059" s="47"/>
      <c r="Q1059" s="47"/>
      <c r="R1059" s="47"/>
      <c r="S1059" s="47"/>
      <c r="T1059" s="47"/>
      <c r="U1059" s="48"/>
      <c r="V1059" s="33"/>
      <c r="W1059" s="33"/>
      <c r="X1059" s="35"/>
      <c r="Y1059" s="61"/>
      <c r="Z1059" s="61"/>
      <c r="AA1059" s="68"/>
      <c r="AB1059" s="61"/>
      <c r="AC1059" s="61"/>
      <c r="AD1059" s="61"/>
      <c r="AE1059" s="84"/>
      <c r="AF1059" s="61"/>
      <c r="AG1059" s="44"/>
    </row>
    <row r="1060" spans="1:33" ht="14.1" customHeight="1">
      <c r="A1060" s="7">
        <v>187403</v>
      </c>
      <c r="B1060" s="8">
        <f t="shared" si="349"/>
        <v>1874.2083333336011</v>
      </c>
      <c r="C1060" s="9">
        <v>-2.2831899999999999E-2</v>
      </c>
      <c r="D1060" s="9">
        <v>-2.4915699999999999E-2</v>
      </c>
      <c r="E1060" s="9">
        <v>2.0837999999999998E-3</v>
      </c>
      <c r="H1060" s="11">
        <f t="shared" si="350"/>
        <v>4.2166352189412137</v>
      </c>
      <c r="L1060" s="31">
        <f t="shared" si="347"/>
        <v>1874.2083333336011</v>
      </c>
      <c r="M1060" s="30">
        <f t="shared" si="348"/>
        <v>4.2166352189412137</v>
      </c>
      <c r="P1060" s="47"/>
      <c r="Q1060" s="47"/>
      <c r="R1060" s="47"/>
      <c r="S1060" s="47"/>
      <c r="T1060" s="47"/>
      <c r="U1060" s="48"/>
      <c r="V1060" s="33"/>
      <c r="W1060" s="33"/>
      <c r="X1060" s="35"/>
      <c r="Y1060" s="61"/>
      <c r="Z1060" s="61"/>
      <c r="AA1060" s="68"/>
      <c r="AB1060" s="61"/>
      <c r="AC1060" s="61"/>
      <c r="AD1060" s="61"/>
      <c r="AE1060" s="84"/>
      <c r="AF1060" s="61"/>
      <c r="AG1060" s="44"/>
    </row>
    <row r="1061" spans="1:33" ht="14.1" customHeight="1">
      <c r="A1061" s="7">
        <v>187404</v>
      </c>
      <c r="B1061" s="8">
        <f t="shared" si="349"/>
        <v>1874.2916666669344</v>
      </c>
      <c r="C1061" s="9">
        <v>-1.68763E-2</v>
      </c>
      <c r="D1061" s="9">
        <v>-2.84792E-2</v>
      </c>
      <c r="E1061" s="9">
        <v>1.1602899999999999E-2</v>
      </c>
      <c r="H1061" s="11">
        <f t="shared" si="350"/>
        <v>4.0965488212139434</v>
      </c>
      <c r="L1061" s="31">
        <f t="shared" si="347"/>
        <v>1874.2916666669344</v>
      </c>
      <c r="M1061" s="30">
        <f t="shared" si="348"/>
        <v>4.0965488212139434</v>
      </c>
      <c r="P1061" s="47"/>
      <c r="Q1061" s="47"/>
      <c r="R1061" s="47"/>
      <c r="S1061" s="47"/>
      <c r="T1061" s="47"/>
      <c r="U1061" s="48"/>
      <c r="V1061" s="33"/>
      <c r="W1061" s="33"/>
      <c r="X1061" s="35"/>
      <c r="Y1061" s="61"/>
      <c r="Z1061" s="61"/>
      <c r="AA1061" s="68"/>
      <c r="AB1061" s="61"/>
      <c r="AC1061" s="61"/>
      <c r="AD1061" s="61"/>
      <c r="AE1061" s="84"/>
      <c r="AF1061" s="61"/>
      <c r="AG1061" s="44"/>
    </row>
    <row r="1062" spans="1:33" ht="14.1" customHeight="1">
      <c r="A1062" s="7">
        <v>187405</v>
      </c>
      <c r="B1062" s="8">
        <f t="shared" si="349"/>
        <v>1874.3750000002676</v>
      </c>
      <c r="C1062" s="9">
        <v>-1.571266E-2</v>
      </c>
      <c r="D1062" s="9">
        <v>-2.1666359999999999E-2</v>
      </c>
      <c r="E1062" s="9">
        <v>5.9537000000000001E-3</v>
      </c>
      <c r="H1062" s="11">
        <f t="shared" si="350"/>
        <v>4.0077915196959468</v>
      </c>
      <c r="L1062" s="31">
        <f t="shared" si="347"/>
        <v>1874.3750000002676</v>
      </c>
      <c r="M1062" s="30">
        <f t="shared" si="348"/>
        <v>4.0077915196959468</v>
      </c>
      <c r="P1062" s="47"/>
      <c r="Q1062" s="47"/>
      <c r="R1062" s="47"/>
      <c r="S1062" s="47"/>
      <c r="T1062" s="47"/>
      <c r="U1062" s="48"/>
      <c r="V1062" s="33"/>
      <c r="W1062" s="33"/>
      <c r="X1062" s="35"/>
      <c r="Y1062" s="61"/>
      <c r="Z1062" s="61"/>
      <c r="AA1062" s="68"/>
      <c r="AB1062" s="61"/>
      <c r="AC1062" s="61"/>
      <c r="AD1062" s="61"/>
      <c r="AE1062" s="84"/>
      <c r="AF1062" s="61"/>
      <c r="AG1062" s="44"/>
    </row>
    <row r="1063" spans="1:33" ht="14.1" customHeight="1">
      <c r="A1063" s="7">
        <v>187406</v>
      </c>
      <c r="B1063" s="8">
        <f t="shared" si="349"/>
        <v>1874.4583333336009</v>
      </c>
      <c r="C1063" s="9">
        <v>2.9202299999999998E-3</v>
      </c>
      <c r="D1063" s="9">
        <v>-1.7897E-4</v>
      </c>
      <c r="E1063" s="9">
        <v>3.0991999999999999E-3</v>
      </c>
      <c r="H1063" s="11">
        <f t="shared" si="350"/>
        <v>4.0070742452476669</v>
      </c>
      <c r="L1063" s="31">
        <f t="shared" si="347"/>
        <v>1874.4583333336009</v>
      </c>
      <c r="M1063" s="30">
        <f t="shared" si="348"/>
        <v>4.0070742452476669</v>
      </c>
      <c r="P1063" s="47"/>
      <c r="Q1063" s="47"/>
      <c r="R1063" s="47"/>
      <c r="S1063" s="47"/>
      <c r="T1063" s="47"/>
      <c r="U1063" s="48"/>
      <c r="V1063" s="33"/>
      <c r="W1063" s="33"/>
      <c r="X1063" s="35"/>
      <c r="Y1063" s="61"/>
      <c r="Z1063" s="61"/>
      <c r="AA1063" s="68"/>
      <c r="AB1063" s="61"/>
      <c r="AC1063" s="61"/>
      <c r="AD1063" s="61"/>
      <c r="AE1063" s="84"/>
      <c r="AF1063" s="61"/>
      <c r="AG1063" s="44"/>
    </row>
    <row r="1064" spans="1:33" ht="14.1" customHeight="1">
      <c r="A1064" s="7">
        <v>187407</v>
      </c>
      <c r="B1064" s="8">
        <f t="shared" si="349"/>
        <v>1874.5416666669341</v>
      </c>
      <c r="C1064" s="9">
        <v>8.2937900000000005E-3</v>
      </c>
      <c r="D1064" s="9">
        <v>1.3719000000000001E-4</v>
      </c>
      <c r="E1064" s="9">
        <v>8.1566E-3</v>
      </c>
      <c r="H1064" s="11">
        <f t="shared" si="350"/>
        <v>4.007623975763372</v>
      </c>
      <c r="L1064" s="31">
        <f t="shared" si="347"/>
        <v>1874.5416666669341</v>
      </c>
      <c r="M1064" s="30">
        <f t="shared" si="348"/>
        <v>4.007623975763372</v>
      </c>
      <c r="P1064" s="47"/>
      <c r="Q1064" s="47"/>
      <c r="R1064" s="47"/>
      <c r="S1064" s="47"/>
      <c r="T1064" s="47"/>
      <c r="U1064" s="48"/>
      <c r="V1064" s="33"/>
      <c r="W1064" s="33"/>
      <c r="X1064" s="35"/>
      <c r="Y1064" s="61"/>
      <c r="Z1064" s="61"/>
      <c r="AA1064" s="68"/>
      <c r="AB1064" s="61"/>
      <c r="AC1064" s="61"/>
      <c r="AD1064" s="61"/>
      <c r="AE1064" s="84"/>
      <c r="AF1064" s="61"/>
      <c r="AG1064" s="44"/>
    </row>
    <row r="1065" spans="1:33" ht="14.1" customHeight="1">
      <c r="A1065" s="7">
        <v>187408</v>
      </c>
      <c r="B1065" s="8">
        <f t="shared" si="349"/>
        <v>1874.6250000002674</v>
      </c>
      <c r="C1065" s="9">
        <v>6.4160399999999996E-3</v>
      </c>
      <c r="D1065" s="9">
        <v>3.5381399999999999E-3</v>
      </c>
      <c r="E1065" s="9">
        <v>2.8779000000000001E-3</v>
      </c>
      <c r="H1065" s="11">
        <f t="shared" si="350"/>
        <v>4.0218035104569791</v>
      </c>
      <c r="L1065" s="31">
        <f t="shared" si="347"/>
        <v>1874.6250000002674</v>
      </c>
      <c r="M1065" s="30">
        <f t="shared" si="348"/>
        <v>4.0218035104569791</v>
      </c>
      <c r="P1065" s="47"/>
      <c r="Q1065" s="47"/>
      <c r="R1065" s="47"/>
      <c r="S1065" s="47"/>
      <c r="T1065" s="47"/>
      <c r="U1065" s="48"/>
      <c r="V1065" s="33"/>
      <c r="W1065" s="33"/>
      <c r="X1065" s="35"/>
      <c r="Y1065" s="61"/>
      <c r="Z1065" s="61"/>
      <c r="AA1065" s="68"/>
      <c r="AB1065" s="61"/>
      <c r="AC1065" s="61"/>
      <c r="AD1065" s="61"/>
      <c r="AE1065" s="84"/>
      <c r="AF1065" s="61"/>
      <c r="AG1065" s="44"/>
    </row>
    <row r="1066" spans="1:33" ht="14.1" customHeight="1">
      <c r="A1066" s="7">
        <v>187409</v>
      </c>
      <c r="B1066" s="8">
        <f t="shared" si="349"/>
        <v>1874.7083333336006</v>
      </c>
      <c r="C1066" s="9">
        <v>2.0149839999999999E-2</v>
      </c>
      <c r="D1066" s="9">
        <v>1.9921939999999999E-2</v>
      </c>
      <c r="E1066" s="9">
        <v>2.2790000000000001E-4</v>
      </c>
      <c r="H1066" s="11">
        <f t="shared" si="350"/>
        <v>4.1019256386840928</v>
      </c>
      <c r="L1066" s="31">
        <f t="shared" si="347"/>
        <v>1874.7083333336006</v>
      </c>
      <c r="M1066" s="30">
        <f t="shared" si="348"/>
        <v>4.1019256386840928</v>
      </c>
      <c r="P1066" s="47"/>
      <c r="Q1066" s="47"/>
      <c r="R1066" s="47"/>
      <c r="S1066" s="47"/>
      <c r="T1066" s="47"/>
      <c r="U1066" s="48"/>
      <c r="V1066" s="33"/>
      <c r="W1066" s="33"/>
      <c r="X1066" s="35"/>
      <c r="Y1066" s="61"/>
      <c r="Z1066" s="61"/>
      <c r="AA1066" s="68"/>
      <c r="AB1066" s="61"/>
      <c r="AC1066" s="61"/>
      <c r="AD1066" s="61"/>
      <c r="AE1066" s="84"/>
      <c r="AF1066" s="61"/>
      <c r="AG1066" s="44"/>
    </row>
    <row r="1067" spans="1:33" ht="14.1" customHeight="1">
      <c r="A1067" s="7">
        <v>187410</v>
      </c>
      <c r="B1067" s="8">
        <f t="shared" si="349"/>
        <v>1874.7916666669339</v>
      </c>
      <c r="C1067" s="9">
        <v>3.5086599999999998E-3</v>
      </c>
      <c r="D1067" s="9">
        <v>-9.5084399999999999E-3</v>
      </c>
      <c r="E1067" s="9">
        <v>1.30171E-2</v>
      </c>
      <c r="H1067" s="11">
        <f t="shared" si="350"/>
        <v>4.0629227248642037</v>
      </c>
      <c r="L1067" s="31">
        <f t="shared" si="347"/>
        <v>1874.7916666669339</v>
      </c>
      <c r="M1067" s="30">
        <f t="shared" si="348"/>
        <v>4.0629227248642037</v>
      </c>
      <c r="P1067" s="47"/>
      <c r="Q1067" s="47"/>
      <c r="R1067" s="47"/>
      <c r="S1067" s="47"/>
      <c r="T1067" s="47"/>
      <c r="U1067" s="48"/>
      <c r="V1067" s="33"/>
      <c r="W1067" s="33"/>
      <c r="X1067" s="35"/>
      <c r="Y1067" s="61"/>
      <c r="Z1067" s="61"/>
      <c r="AA1067" s="68"/>
      <c r="AB1067" s="61"/>
      <c r="AC1067" s="61"/>
      <c r="AD1067" s="61"/>
      <c r="AE1067" s="84"/>
      <c r="AF1067" s="61"/>
      <c r="AG1067" s="44"/>
    </row>
    <row r="1068" spans="1:33" ht="14.1" customHeight="1">
      <c r="A1068" s="7">
        <v>187411</v>
      </c>
      <c r="B1068" s="8">
        <f t="shared" si="349"/>
        <v>1874.8750000002672</v>
      </c>
      <c r="C1068" s="9">
        <v>1.617039E-2</v>
      </c>
      <c r="D1068" s="9">
        <v>9.9035900000000003E-3</v>
      </c>
      <c r="E1068" s="9">
        <v>6.2668000000000003E-3</v>
      </c>
      <c r="H1068" s="11">
        <f t="shared" si="350"/>
        <v>4.1031602457329415</v>
      </c>
      <c r="L1068" s="31">
        <f t="shared" si="347"/>
        <v>1874.8750000002672</v>
      </c>
      <c r="M1068" s="30">
        <f t="shared" si="348"/>
        <v>4.1031602457329415</v>
      </c>
      <c r="P1068" s="47"/>
      <c r="Q1068" s="47"/>
      <c r="R1068" s="47"/>
      <c r="S1068" s="47"/>
      <c r="T1068" s="47"/>
      <c r="U1068" s="48"/>
      <c r="V1068" s="33"/>
      <c r="W1068" s="33"/>
      <c r="X1068" s="35"/>
      <c r="Y1068" s="61"/>
      <c r="Z1068" s="61"/>
      <c r="AA1068" s="68"/>
      <c r="AB1068" s="61"/>
      <c r="AC1068" s="61"/>
      <c r="AD1068" s="61"/>
      <c r="AE1068" s="84"/>
      <c r="AF1068" s="61"/>
      <c r="AG1068" s="44"/>
    </row>
    <row r="1069" spans="1:33" ht="14.1" customHeight="1">
      <c r="A1069" s="7">
        <v>187412</v>
      </c>
      <c r="B1069" s="8">
        <f t="shared" si="349"/>
        <v>1874.9583333336004</v>
      </c>
      <c r="C1069" s="9">
        <v>-1.3552799999999999E-3</v>
      </c>
      <c r="D1069" s="9">
        <v>-6.4020800000000001E-3</v>
      </c>
      <c r="E1069" s="9">
        <v>5.0467999999999997E-3</v>
      </c>
      <c r="H1069" s="11">
        <f t="shared" si="350"/>
        <v>4.0768914855869394</v>
      </c>
      <c r="L1069" s="31">
        <f t="shared" si="347"/>
        <v>1874.9583333336004</v>
      </c>
      <c r="M1069" s="30">
        <f t="shared" si="348"/>
        <v>4.0768914855869394</v>
      </c>
      <c r="P1069" s="47"/>
      <c r="Q1069" s="47"/>
      <c r="R1069" s="47"/>
      <c r="S1069" s="47"/>
      <c r="T1069" s="47"/>
      <c r="U1069" s="48"/>
      <c r="V1069" s="33"/>
      <c r="W1069" s="33"/>
      <c r="X1069" s="35"/>
      <c r="Y1069" s="61"/>
      <c r="Z1069" s="61"/>
      <c r="AA1069" s="68"/>
      <c r="AB1069" s="61"/>
      <c r="AC1069" s="61"/>
      <c r="AD1069" s="61"/>
      <c r="AE1069" s="84"/>
      <c r="AF1069" s="61"/>
      <c r="AG1069" s="44"/>
    </row>
    <row r="1070" spans="1:33" ht="14.1" customHeight="1">
      <c r="A1070" s="7">
        <v>187501</v>
      </c>
      <c r="B1070" s="8">
        <f t="shared" si="349"/>
        <v>1875.0416666669337</v>
      </c>
      <c r="C1070" s="9">
        <v>8.4100600000000005E-3</v>
      </c>
      <c r="D1070" s="9">
        <v>2.0609600000000001E-3</v>
      </c>
      <c r="E1070" s="9">
        <v>6.3490999999999999E-3</v>
      </c>
      <c r="H1070" s="11">
        <f t="shared" si="350"/>
        <v>4.0852937958630751</v>
      </c>
      <c r="L1070" s="31">
        <f t="shared" si="347"/>
        <v>1875.0416666669337</v>
      </c>
      <c r="M1070" s="30">
        <f t="shared" si="348"/>
        <v>4.0852937958630751</v>
      </c>
      <c r="P1070" s="47"/>
      <c r="Q1070" s="47"/>
      <c r="R1070" s="47"/>
      <c r="S1070" s="47"/>
      <c r="T1070" s="47"/>
      <c r="U1070" s="48"/>
      <c r="V1070" s="33"/>
      <c r="W1070" s="33"/>
      <c r="X1070" s="35"/>
      <c r="Y1070" s="61"/>
      <c r="Z1070" s="61"/>
      <c r="AA1070" s="68"/>
      <c r="AB1070" s="61"/>
      <c r="AC1070" s="61"/>
      <c r="AD1070" s="61"/>
      <c r="AE1070" s="84"/>
      <c r="AF1070" s="61"/>
      <c r="AG1070" s="44"/>
    </row>
    <row r="1071" spans="1:33" ht="14.1" customHeight="1">
      <c r="A1071" s="7">
        <v>187502</v>
      </c>
      <c r="B1071" s="8">
        <f t="shared" si="349"/>
        <v>1875.1250000002669</v>
      </c>
      <c r="C1071" s="9">
        <v>2.3620799999999999E-3</v>
      </c>
      <c r="D1071" s="9">
        <v>-3.98702E-3</v>
      </c>
      <c r="E1071" s="9">
        <v>6.3490999999999999E-3</v>
      </c>
      <c r="H1071" s="11">
        <f t="shared" si="350"/>
        <v>4.0690056477930927</v>
      </c>
      <c r="L1071" s="31">
        <f t="shared" si="347"/>
        <v>1875.1250000002669</v>
      </c>
      <c r="M1071" s="30">
        <f t="shared" si="348"/>
        <v>4.0690056477930927</v>
      </c>
      <c r="P1071" s="47"/>
      <c r="Q1071" s="47"/>
      <c r="R1071" s="47"/>
      <c r="S1071" s="47"/>
      <c r="T1071" s="47"/>
      <c r="U1071" s="48"/>
      <c r="V1071" s="33"/>
      <c r="W1071" s="33"/>
      <c r="X1071" s="35"/>
      <c r="Y1071" s="61"/>
      <c r="Z1071" s="61"/>
      <c r="AA1071" s="68"/>
      <c r="AB1071" s="61"/>
      <c r="AC1071" s="61"/>
      <c r="AD1071" s="61"/>
      <c r="AE1071" s="84"/>
      <c r="AF1071" s="61"/>
      <c r="AG1071" s="44"/>
    </row>
    <row r="1072" spans="1:33" ht="14.1" customHeight="1">
      <c r="A1072" s="7">
        <v>187503</v>
      </c>
      <c r="B1072" s="8">
        <f t="shared" si="349"/>
        <v>1875.2083333336002</v>
      </c>
      <c r="C1072" s="9">
        <v>1.7892189999999999E-2</v>
      </c>
      <c r="D1072" s="9">
        <v>1.507909E-2</v>
      </c>
      <c r="E1072" s="9">
        <v>2.8130999999999998E-3</v>
      </c>
      <c r="H1072" s="11">
        <f t="shared" si="350"/>
        <v>4.130362550166673</v>
      </c>
      <c r="L1072" s="31">
        <f t="shared" si="347"/>
        <v>1875.2083333336002</v>
      </c>
      <c r="M1072" s="30">
        <f t="shared" si="348"/>
        <v>4.130362550166673</v>
      </c>
      <c r="P1072" s="47"/>
      <c r="Q1072" s="47"/>
      <c r="R1072" s="47"/>
      <c r="S1072" s="47"/>
      <c r="T1072" s="47"/>
      <c r="U1072" s="48"/>
      <c r="V1072" s="33"/>
      <c r="W1072" s="33"/>
      <c r="X1072" s="35"/>
      <c r="Y1072" s="61"/>
      <c r="Z1072" s="61"/>
      <c r="AA1072" s="68"/>
      <c r="AB1072" s="61"/>
      <c r="AC1072" s="61"/>
      <c r="AD1072" s="61"/>
      <c r="AE1072" s="84"/>
      <c r="AF1072" s="61"/>
      <c r="AG1072" s="44"/>
    </row>
    <row r="1073" spans="1:33" ht="14.1" customHeight="1">
      <c r="A1073" s="7">
        <v>187504</v>
      </c>
      <c r="B1073" s="8">
        <f t="shared" si="349"/>
        <v>1875.2916666669335</v>
      </c>
      <c r="C1073" s="9">
        <v>2.07765E-2</v>
      </c>
      <c r="D1073" s="9">
        <v>1.2439800000000001E-2</v>
      </c>
      <c r="E1073" s="9">
        <v>8.3367000000000007E-3</v>
      </c>
      <c r="H1073" s="11">
        <f t="shared" si="350"/>
        <v>4.1817434342182365</v>
      </c>
      <c r="L1073" s="31">
        <f t="shared" si="347"/>
        <v>1875.2916666669335</v>
      </c>
      <c r="M1073" s="30">
        <f t="shared" si="348"/>
        <v>4.1817434342182365</v>
      </c>
      <c r="P1073" s="47"/>
      <c r="Q1073" s="47"/>
      <c r="R1073" s="47"/>
      <c r="S1073" s="47"/>
      <c r="T1073" s="47"/>
      <c r="U1073" s="48"/>
      <c r="V1073" s="33"/>
      <c r="W1073" s="33"/>
      <c r="X1073" s="35"/>
      <c r="Y1073" s="61"/>
      <c r="Z1073" s="61"/>
      <c r="AA1073" s="68"/>
      <c r="AB1073" s="61"/>
      <c r="AC1073" s="61"/>
      <c r="AD1073" s="61"/>
      <c r="AE1073" s="84"/>
      <c r="AF1073" s="61"/>
      <c r="AG1073" s="44"/>
    </row>
    <row r="1074" spans="1:33" ht="14.1" customHeight="1">
      <c r="A1074" s="7">
        <v>187505</v>
      </c>
      <c r="B1074" s="8">
        <f t="shared" si="349"/>
        <v>1875.3750000002667</v>
      </c>
      <c r="C1074" s="9">
        <v>-4.5844040000000003E-2</v>
      </c>
      <c r="D1074" s="9">
        <v>-5.0780840000000001E-2</v>
      </c>
      <c r="E1074" s="9">
        <v>4.9367999999999999E-3</v>
      </c>
      <c r="H1074" s="11">
        <f t="shared" si="350"/>
        <v>3.9693909899641495</v>
      </c>
      <c r="L1074" s="31">
        <f t="shared" si="347"/>
        <v>1875.3750000002667</v>
      </c>
      <c r="M1074" s="30">
        <f t="shared" si="348"/>
        <v>3.9693909899641495</v>
      </c>
      <c r="P1074" s="47"/>
      <c r="Q1074" s="47"/>
      <c r="R1074" s="47"/>
      <c r="S1074" s="47"/>
      <c r="T1074" s="47"/>
      <c r="U1074" s="48"/>
      <c r="V1074" s="33"/>
      <c r="W1074" s="33"/>
      <c r="X1074" s="35"/>
      <c r="Y1074" s="61"/>
      <c r="Z1074" s="61"/>
      <c r="AA1074" s="68"/>
      <c r="AB1074" s="61"/>
      <c r="AC1074" s="61"/>
      <c r="AD1074" s="61"/>
      <c r="AE1074" s="84"/>
      <c r="AF1074" s="61"/>
      <c r="AG1074" s="44"/>
    </row>
    <row r="1075" spans="1:33" ht="14.1" customHeight="1">
      <c r="A1075" s="7">
        <v>187506</v>
      </c>
      <c r="B1075" s="8">
        <f t="shared" si="349"/>
        <v>1875.4583333336</v>
      </c>
      <c r="C1075" s="9">
        <v>-8.2302799999999995E-3</v>
      </c>
      <c r="D1075" s="9">
        <v>-1.2131879999999999E-2</v>
      </c>
      <c r="E1075" s="9">
        <v>3.9015999999999999E-3</v>
      </c>
      <c r="H1075" s="11">
        <f t="shared" si="350"/>
        <v>3.9212348148008234</v>
      </c>
      <c r="L1075" s="31">
        <f t="shared" si="347"/>
        <v>1875.4583333336</v>
      </c>
      <c r="M1075" s="30">
        <f t="shared" si="348"/>
        <v>3.9212348148008234</v>
      </c>
      <c r="P1075" s="47"/>
      <c r="Q1075" s="47"/>
      <c r="R1075" s="47"/>
      <c r="S1075" s="47"/>
      <c r="T1075" s="47"/>
      <c r="U1075" s="48"/>
      <c r="V1075" s="33"/>
      <c r="W1075" s="33"/>
      <c r="X1075" s="35"/>
      <c r="Y1075" s="61"/>
      <c r="Z1075" s="61"/>
      <c r="AA1075" s="68"/>
      <c r="AB1075" s="61"/>
      <c r="AC1075" s="61"/>
      <c r="AD1075" s="61"/>
      <c r="AE1075" s="84"/>
      <c r="AF1075" s="61"/>
      <c r="AG1075" s="44"/>
    </row>
    <row r="1076" spans="1:33" ht="14.1" customHeight="1">
      <c r="A1076" s="7">
        <v>187507</v>
      </c>
      <c r="B1076" s="8">
        <f t="shared" si="349"/>
        <v>1875.5416666669332</v>
      </c>
      <c r="C1076" s="9">
        <v>1.7778889999999999E-2</v>
      </c>
      <c r="D1076" s="9">
        <v>7.40049E-3</v>
      </c>
      <c r="E1076" s="9">
        <v>1.0378399999999999E-2</v>
      </c>
      <c r="H1076" s="11">
        <f t="shared" si="350"/>
        <v>3.9502538738354085</v>
      </c>
      <c r="L1076" s="31">
        <f t="shared" si="347"/>
        <v>1875.5416666669332</v>
      </c>
      <c r="M1076" s="30">
        <f t="shared" si="348"/>
        <v>3.9502538738354085</v>
      </c>
      <c r="P1076" s="47"/>
      <c r="Q1076" s="47"/>
      <c r="R1076" s="47"/>
      <c r="S1076" s="47"/>
      <c r="T1076" s="47"/>
      <c r="U1076" s="48"/>
      <c r="V1076" s="33"/>
      <c r="W1076" s="33"/>
      <c r="X1076" s="35"/>
      <c r="Y1076" s="61"/>
      <c r="Z1076" s="61"/>
      <c r="AA1076" s="68"/>
      <c r="AB1076" s="61"/>
      <c r="AC1076" s="61"/>
      <c r="AD1076" s="61"/>
      <c r="AE1076" s="84"/>
      <c r="AF1076" s="61"/>
      <c r="AG1076" s="44"/>
    </row>
    <row r="1077" spans="1:33" ht="14.1" customHeight="1">
      <c r="A1077" s="7">
        <v>187508</v>
      </c>
      <c r="B1077" s="8">
        <f t="shared" si="349"/>
        <v>1875.6250000002665</v>
      </c>
      <c r="C1077" s="9">
        <v>6.9193400000000004E-3</v>
      </c>
      <c r="D1077" s="9">
        <v>4.9104400000000003E-3</v>
      </c>
      <c r="E1077" s="9">
        <v>2.0089000000000001E-3</v>
      </c>
      <c r="H1077" s="11">
        <f t="shared" si="350"/>
        <v>3.9696513584676447</v>
      </c>
      <c r="L1077" s="31">
        <f t="shared" si="347"/>
        <v>1875.6250000002665</v>
      </c>
      <c r="M1077" s="30">
        <f t="shared" si="348"/>
        <v>3.9696513584676447</v>
      </c>
      <c r="P1077" s="47"/>
      <c r="Q1077" s="47"/>
      <c r="R1077" s="47"/>
      <c r="S1077" s="47"/>
      <c r="T1077" s="47"/>
      <c r="U1077" s="48"/>
      <c r="V1077" s="33"/>
      <c r="W1077" s="33"/>
      <c r="X1077" s="35"/>
      <c r="Y1077" s="61"/>
      <c r="Z1077" s="61"/>
      <c r="AA1077" s="68"/>
      <c r="AB1077" s="61"/>
      <c r="AC1077" s="61"/>
      <c r="AD1077" s="61"/>
      <c r="AE1077" s="84"/>
      <c r="AF1077" s="61"/>
      <c r="AG1077" s="44"/>
    </row>
    <row r="1078" spans="1:33" ht="14.1" customHeight="1">
      <c r="A1078" s="7">
        <v>187509</v>
      </c>
      <c r="B1078" s="8">
        <f t="shared" si="349"/>
        <v>1875.7083333335997</v>
      </c>
      <c r="C1078" s="9">
        <v>-1.1937059999999999E-2</v>
      </c>
      <c r="D1078" s="9">
        <v>-1.558856E-2</v>
      </c>
      <c r="E1078" s="9">
        <v>3.6514999999999998E-3</v>
      </c>
      <c r="H1078" s="11">
        <f t="shared" si="350"/>
        <v>3.9077702100870901</v>
      </c>
      <c r="L1078" s="31">
        <f t="shared" si="347"/>
        <v>1875.7083333335997</v>
      </c>
      <c r="M1078" s="30">
        <f t="shared" si="348"/>
        <v>3.9077702100870901</v>
      </c>
      <c r="P1078" s="47"/>
      <c r="Q1078" s="47"/>
      <c r="R1078" s="47"/>
      <c r="S1078" s="47"/>
      <c r="T1078" s="47"/>
      <c r="U1078" s="48"/>
      <c r="V1078" s="33"/>
      <c r="W1078" s="33"/>
      <c r="X1078" s="35"/>
      <c r="Y1078" s="61"/>
      <c r="Z1078" s="61"/>
      <c r="AA1078" s="68"/>
      <c r="AB1078" s="61"/>
      <c r="AC1078" s="61"/>
      <c r="AD1078" s="61"/>
      <c r="AE1078" s="84"/>
      <c r="AF1078" s="61"/>
      <c r="AG1078" s="44"/>
    </row>
    <row r="1079" spans="1:33" ht="14.1" customHeight="1">
      <c r="A1079" s="7">
        <v>187510</v>
      </c>
      <c r="B1079" s="8">
        <f t="shared" si="349"/>
        <v>1875.791666666933</v>
      </c>
      <c r="C1079" s="9">
        <v>-1.0487599999999999E-3</v>
      </c>
      <c r="D1079" s="9">
        <v>-1.299136E-2</v>
      </c>
      <c r="E1079" s="9">
        <v>1.1942599999999999E-2</v>
      </c>
      <c r="H1079" s="11">
        <f t="shared" si="350"/>
        <v>3.8570029604905729</v>
      </c>
      <c r="L1079" s="31">
        <f t="shared" si="347"/>
        <v>1875.791666666933</v>
      </c>
      <c r="M1079" s="30">
        <f t="shared" si="348"/>
        <v>3.8570029604905729</v>
      </c>
      <c r="P1079" s="47"/>
      <c r="Q1079" s="47"/>
      <c r="R1079" s="47"/>
      <c r="S1079" s="47"/>
      <c r="T1079" s="47"/>
      <c r="U1079" s="48"/>
      <c r="V1079" s="33"/>
      <c r="W1079" s="33"/>
      <c r="X1079" s="35"/>
      <c r="Y1079" s="61"/>
      <c r="Z1079" s="61"/>
      <c r="AA1079" s="68"/>
      <c r="AB1079" s="61"/>
      <c r="AC1079" s="61"/>
      <c r="AD1079" s="61"/>
      <c r="AE1079" s="84"/>
      <c r="AF1079" s="61"/>
      <c r="AG1079" s="44"/>
    </row>
    <row r="1080" spans="1:33" ht="14.1" customHeight="1">
      <c r="A1080" s="7">
        <v>187511</v>
      </c>
      <c r="B1080" s="8">
        <f t="shared" si="349"/>
        <v>1875.8750000002663</v>
      </c>
      <c r="C1080" s="9">
        <v>2.395164E-2</v>
      </c>
      <c r="D1080" s="9">
        <v>2.224864E-2</v>
      </c>
      <c r="E1080" s="9">
        <v>1.7030000000000001E-3</v>
      </c>
      <c r="H1080" s="11">
        <f t="shared" si="350"/>
        <v>3.942816030837462</v>
      </c>
      <c r="L1080" s="31">
        <f t="shared" si="347"/>
        <v>1875.8750000002663</v>
      </c>
      <c r="M1080" s="30">
        <f t="shared" si="348"/>
        <v>3.942816030837462</v>
      </c>
      <c r="P1080" s="47"/>
      <c r="Q1080" s="47"/>
      <c r="R1080" s="47"/>
      <c r="S1080" s="47"/>
      <c r="T1080" s="47"/>
      <c r="U1080" s="48"/>
      <c r="V1080" s="33"/>
      <c r="W1080" s="33"/>
      <c r="X1080" s="35"/>
      <c r="Y1080" s="61"/>
      <c r="Z1080" s="61"/>
      <c r="AA1080" s="68"/>
      <c r="AB1080" s="61"/>
      <c r="AC1080" s="61"/>
      <c r="AD1080" s="61"/>
      <c r="AE1080" s="84"/>
      <c r="AF1080" s="61"/>
      <c r="AG1080" s="44"/>
    </row>
    <row r="1081" spans="1:33" ht="14.1" customHeight="1">
      <c r="A1081" s="7">
        <v>187512</v>
      </c>
      <c r="B1081" s="8">
        <f t="shared" si="349"/>
        <v>1875.9583333335995</v>
      </c>
      <c r="C1081" s="9">
        <v>-4.52492E-3</v>
      </c>
      <c r="D1081" s="9">
        <v>-6.7959200000000004E-3</v>
      </c>
      <c r="E1081" s="9">
        <v>2.271E-3</v>
      </c>
      <c r="H1081" s="11">
        <f t="shared" si="350"/>
        <v>3.9160209685171732</v>
      </c>
      <c r="L1081" s="31">
        <f t="shared" si="347"/>
        <v>1875.9583333335995</v>
      </c>
      <c r="M1081" s="30">
        <f t="shared" si="348"/>
        <v>3.9160209685171732</v>
      </c>
      <c r="P1081" s="47"/>
      <c r="Q1081" s="47"/>
      <c r="R1081" s="47"/>
      <c r="S1081" s="47"/>
      <c r="T1081" s="47"/>
      <c r="U1081" s="48"/>
      <c r="V1081" s="33"/>
      <c r="W1081" s="33"/>
      <c r="X1081" s="35"/>
      <c r="Y1081" s="61"/>
      <c r="Z1081" s="61"/>
      <c r="AA1081" s="68"/>
      <c r="AB1081" s="61"/>
      <c r="AC1081" s="61"/>
      <c r="AD1081" s="61"/>
      <c r="AE1081" s="84"/>
      <c r="AF1081" s="61"/>
      <c r="AG1081" s="44"/>
    </row>
    <row r="1082" spans="1:33" ht="14.1" customHeight="1">
      <c r="A1082" s="7">
        <v>187601</v>
      </c>
      <c r="B1082" s="8">
        <f t="shared" si="349"/>
        <v>1876.0416666669328</v>
      </c>
      <c r="C1082" s="9">
        <v>4.276137E-2</v>
      </c>
      <c r="D1082" s="9">
        <v>3.0810170000000001E-2</v>
      </c>
      <c r="E1082" s="9">
        <v>1.19512E-2</v>
      </c>
      <c r="H1082" s="11">
        <f t="shared" si="350"/>
        <v>4.0366742402807523</v>
      </c>
      <c r="L1082" s="31">
        <f t="shared" si="347"/>
        <v>1876.0416666669328</v>
      </c>
      <c r="M1082" s="30">
        <f t="shared" si="348"/>
        <v>4.0366742402807523</v>
      </c>
      <c r="P1082" s="47"/>
      <c r="Q1082" s="47"/>
      <c r="R1082" s="47"/>
      <c r="S1082" s="47"/>
      <c r="T1082" s="47"/>
      <c r="U1082" s="48"/>
      <c r="V1082" s="33"/>
      <c r="W1082" s="33"/>
      <c r="X1082" s="35"/>
      <c r="Y1082" s="61"/>
      <c r="Z1082" s="61"/>
      <c r="AA1082" s="68"/>
      <c r="AB1082" s="61"/>
      <c r="AC1082" s="61"/>
      <c r="AD1082" s="61"/>
      <c r="AE1082" s="84"/>
      <c r="AF1082" s="61"/>
      <c r="AG1082" s="44"/>
    </row>
    <row r="1083" spans="1:33" ht="14.1" customHeight="1">
      <c r="A1083" s="7">
        <v>187602</v>
      </c>
      <c r="B1083" s="8">
        <f t="shared" si="349"/>
        <v>1876.125000000266</v>
      </c>
      <c r="C1083" s="9">
        <v>1.164158E-2</v>
      </c>
      <c r="D1083" s="9">
        <v>8.0508799999999998E-3</v>
      </c>
      <c r="E1083" s="9">
        <v>3.5907000000000001E-3</v>
      </c>
      <c r="H1083" s="11">
        <f t="shared" si="350"/>
        <v>4.0691730201883436</v>
      </c>
      <c r="L1083" s="31">
        <f t="shared" si="347"/>
        <v>1876.125000000266</v>
      </c>
      <c r="M1083" s="30">
        <f t="shared" si="348"/>
        <v>4.0691730201883436</v>
      </c>
      <c r="P1083" s="47"/>
      <c r="Q1083" s="47"/>
      <c r="R1083" s="47"/>
      <c r="S1083" s="47"/>
      <c r="T1083" s="47"/>
      <c r="U1083" s="48"/>
      <c r="V1083" s="33"/>
      <c r="W1083" s="33"/>
      <c r="X1083" s="35"/>
      <c r="Y1083" s="61"/>
      <c r="Z1083" s="61"/>
      <c r="AA1083" s="68"/>
      <c r="AB1083" s="61"/>
      <c r="AC1083" s="61"/>
      <c r="AD1083" s="61"/>
      <c r="AE1083" s="84"/>
      <c r="AF1083" s="61"/>
      <c r="AG1083" s="44"/>
    </row>
    <row r="1084" spans="1:33" ht="14.1" customHeight="1">
      <c r="A1084" s="7">
        <v>187603</v>
      </c>
      <c r="B1084" s="8">
        <f t="shared" si="349"/>
        <v>1876.2083333335993</v>
      </c>
      <c r="C1084" s="9">
        <v>-3.8276600000000001E-3</v>
      </c>
      <c r="D1084" s="9">
        <v>-5.8575600000000004E-3</v>
      </c>
      <c r="E1084" s="9">
        <v>2.0298999999999998E-3</v>
      </c>
      <c r="H1084" s="11">
        <f t="shared" si="350"/>
        <v>4.0453375950722092</v>
      </c>
      <c r="L1084" s="31">
        <f t="shared" si="347"/>
        <v>1876.2083333335993</v>
      </c>
      <c r="M1084" s="30">
        <f t="shared" si="348"/>
        <v>4.0453375950722092</v>
      </c>
      <c r="P1084" s="47"/>
      <c r="Q1084" s="47"/>
      <c r="R1084" s="47"/>
      <c r="S1084" s="47"/>
      <c r="T1084" s="47"/>
      <c r="U1084" s="48"/>
      <c r="V1084" s="33"/>
      <c r="W1084" s="33"/>
      <c r="X1084" s="35"/>
      <c r="Y1084" s="61"/>
      <c r="Z1084" s="61"/>
      <c r="AA1084" s="68"/>
      <c r="AB1084" s="61"/>
      <c r="AC1084" s="61"/>
      <c r="AD1084" s="61"/>
      <c r="AE1084" s="84"/>
      <c r="AF1084" s="61"/>
      <c r="AG1084" s="44"/>
    </row>
    <row r="1085" spans="1:33" ht="14.1" customHeight="1">
      <c r="A1085" s="7">
        <v>187604</v>
      </c>
      <c r="B1085" s="8">
        <f t="shared" si="349"/>
        <v>1876.2916666669325</v>
      </c>
      <c r="C1085" s="9">
        <v>-3.8850389999999999E-2</v>
      </c>
      <c r="D1085" s="9">
        <v>-4.654929E-2</v>
      </c>
      <c r="E1085" s="9">
        <v>7.6988999999999998E-3</v>
      </c>
      <c r="H1085" s="11">
        <f t="shared" si="350"/>
        <v>3.8570300022112902</v>
      </c>
      <c r="L1085" s="31">
        <f t="shared" si="347"/>
        <v>1876.2916666669325</v>
      </c>
      <c r="M1085" s="30">
        <f t="shared" si="348"/>
        <v>3.8570300022112902</v>
      </c>
      <c r="P1085" s="47"/>
      <c r="Q1085" s="47"/>
      <c r="R1085" s="47"/>
      <c r="S1085" s="47"/>
      <c r="T1085" s="47"/>
      <c r="U1085" s="48"/>
      <c r="V1085" s="33"/>
      <c r="W1085" s="33"/>
      <c r="X1085" s="35"/>
      <c r="Y1085" s="61"/>
      <c r="Z1085" s="61"/>
      <c r="AA1085" s="68"/>
      <c r="AB1085" s="61"/>
      <c r="AC1085" s="61"/>
      <c r="AD1085" s="61"/>
      <c r="AE1085" s="84"/>
      <c r="AF1085" s="61"/>
      <c r="AG1085" s="44"/>
    </row>
    <row r="1086" spans="1:33" ht="14.1" customHeight="1">
      <c r="A1086" s="7">
        <v>187605</v>
      </c>
      <c r="B1086" s="8">
        <f t="shared" si="349"/>
        <v>1876.3750000002658</v>
      </c>
      <c r="C1086" s="9">
        <v>-2.8398429999999999E-2</v>
      </c>
      <c r="D1086" s="9">
        <v>-3.2314429999999998E-2</v>
      </c>
      <c r="E1086" s="9">
        <v>3.9160000000000002E-3</v>
      </c>
      <c r="H1086" s="11">
        <f t="shared" si="350"/>
        <v>3.7323922761969337</v>
      </c>
      <c r="L1086" s="31">
        <f t="shared" si="347"/>
        <v>1876.3750000002658</v>
      </c>
      <c r="M1086" s="30">
        <f t="shared" si="348"/>
        <v>3.7323922761969337</v>
      </c>
      <c r="P1086" s="47"/>
      <c r="Q1086" s="47"/>
      <c r="R1086" s="47"/>
      <c r="S1086" s="47"/>
      <c r="T1086" s="47"/>
      <c r="U1086" s="48"/>
      <c r="V1086" s="33"/>
      <c r="W1086" s="33"/>
      <c r="X1086" s="35"/>
      <c r="Y1086" s="61"/>
      <c r="Z1086" s="61"/>
      <c r="AA1086" s="68"/>
      <c r="AB1086" s="61"/>
      <c r="AC1086" s="61"/>
      <c r="AD1086" s="61"/>
      <c r="AE1086" s="84"/>
      <c r="AF1086" s="61"/>
      <c r="AG1086" s="44"/>
    </row>
    <row r="1087" spans="1:33" ht="14.1" customHeight="1">
      <c r="A1087" s="7">
        <v>187606</v>
      </c>
      <c r="B1087" s="8">
        <f t="shared" si="349"/>
        <v>1876.4583333335991</v>
      </c>
      <c r="C1087" s="9">
        <v>7.0147500000000002E-3</v>
      </c>
      <c r="D1087" s="9">
        <v>2.5949499999999999E-3</v>
      </c>
      <c r="E1087" s="9">
        <v>4.4197999999999998E-3</v>
      </c>
      <c r="H1087" s="11">
        <f t="shared" si="350"/>
        <v>3.7420776475340509</v>
      </c>
      <c r="L1087" s="31">
        <f t="shared" si="347"/>
        <v>1876.4583333335991</v>
      </c>
      <c r="M1087" s="30">
        <f t="shared" si="348"/>
        <v>3.7420776475340509</v>
      </c>
      <c r="P1087" s="47"/>
      <c r="Q1087" s="47"/>
      <c r="R1087" s="47"/>
      <c r="S1087" s="47"/>
      <c r="T1087" s="47"/>
      <c r="U1087" s="48"/>
      <c r="V1087" s="33"/>
      <c r="W1087" s="33"/>
      <c r="X1087" s="35"/>
      <c r="Y1087" s="61"/>
      <c r="Z1087" s="61"/>
      <c r="AA1087" s="68"/>
      <c r="AB1087" s="61"/>
      <c r="AC1087" s="61"/>
      <c r="AD1087" s="61"/>
      <c r="AE1087" s="84"/>
      <c r="AF1087" s="61"/>
      <c r="AG1087" s="44"/>
    </row>
    <row r="1088" spans="1:33" ht="14.1" customHeight="1">
      <c r="A1088" s="7">
        <v>187607</v>
      </c>
      <c r="B1088" s="8">
        <f t="shared" si="349"/>
        <v>1876.5416666669323</v>
      </c>
      <c r="C1088" s="9">
        <v>-5.3214899999999999E-3</v>
      </c>
      <c r="D1088" s="9">
        <v>-1.576259E-2</v>
      </c>
      <c r="E1088" s="9">
        <v>1.04411E-2</v>
      </c>
      <c r="H1088" s="11">
        <f t="shared" si="350"/>
        <v>3.683092811827807</v>
      </c>
      <c r="L1088" s="31">
        <f t="shared" si="347"/>
        <v>1876.5416666669323</v>
      </c>
      <c r="M1088" s="30">
        <f t="shared" si="348"/>
        <v>3.683092811827807</v>
      </c>
      <c r="P1088" s="47"/>
      <c r="Q1088" s="47"/>
      <c r="R1088" s="47"/>
      <c r="S1088" s="47"/>
      <c r="T1088" s="47"/>
      <c r="U1088" s="48"/>
      <c r="V1088" s="33"/>
      <c r="W1088" s="33"/>
      <c r="X1088" s="35"/>
      <c r="Y1088" s="61"/>
      <c r="Z1088" s="61"/>
      <c r="AA1088" s="68"/>
      <c r="AB1088" s="61"/>
      <c r="AC1088" s="61"/>
      <c r="AD1088" s="61"/>
      <c r="AE1088" s="84"/>
      <c r="AF1088" s="61"/>
      <c r="AG1088" s="44"/>
    </row>
    <row r="1089" spans="1:33" ht="14.1" customHeight="1">
      <c r="A1089" s="7">
        <v>187608</v>
      </c>
      <c r="B1089" s="8">
        <f t="shared" si="349"/>
        <v>1876.6250000002656</v>
      </c>
      <c r="C1089" s="9">
        <v>-4.5876510000000002E-2</v>
      </c>
      <c r="D1089" s="9">
        <v>-4.8331510000000001E-2</v>
      </c>
      <c r="E1089" s="9">
        <v>2.4550000000000002E-3</v>
      </c>
      <c r="H1089" s="11">
        <f t="shared" si="350"/>
        <v>3.5050833747620231</v>
      </c>
      <c r="L1089" s="31">
        <f t="shared" si="347"/>
        <v>1876.6250000002656</v>
      </c>
      <c r="M1089" s="30">
        <f t="shared" si="348"/>
        <v>3.5050833747620231</v>
      </c>
      <c r="P1089" s="47"/>
      <c r="Q1089" s="47"/>
      <c r="R1089" s="47"/>
      <c r="S1089" s="47"/>
      <c r="T1089" s="47"/>
      <c r="U1089" s="48"/>
      <c r="V1089" s="33"/>
      <c r="W1089" s="33"/>
      <c r="X1089" s="35"/>
      <c r="Y1089" s="61"/>
      <c r="Z1089" s="61"/>
      <c r="AA1089" s="68"/>
      <c r="AB1089" s="61"/>
      <c r="AC1089" s="61"/>
      <c r="AD1089" s="61"/>
      <c r="AE1089" s="84"/>
      <c r="AF1089" s="61"/>
      <c r="AG1089" s="44"/>
    </row>
    <row r="1090" spans="1:33" ht="14.1" customHeight="1">
      <c r="A1090" s="7">
        <v>187609</v>
      </c>
      <c r="B1090" s="8">
        <f t="shared" si="349"/>
        <v>1876.7083333335988</v>
      </c>
      <c r="C1090" s="9">
        <v>-5.4815059999999999E-2</v>
      </c>
      <c r="D1090" s="9">
        <v>-6.0498059999999999E-2</v>
      </c>
      <c r="E1090" s="9">
        <v>5.6829999999999997E-3</v>
      </c>
      <c r="H1090" s="11">
        <f t="shared" si="350"/>
        <v>3.2930326304506679</v>
      </c>
      <c r="L1090" s="31">
        <f t="shared" ref="L1090:L1153" si="351">B1090</f>
        <v>1876.7083333335988</v>
      </c>
      <c r="M1090" s="30">
        <f t="shared" si="348"/>
        <v>3.2930326304506679</v>
      </c>
      <c r="P1090" s="47"/>
      <c r="Q1090" s="47"/>
      <c r="R1090" s="47"/>
      <c r="S1090" s="47"/>
      <c r="T1090" s="47"/>
      <c r="U1090" s="48"/>
      <c r="V1090" s="33"/>
      <c r="W1090" s="33"/>
      <c r="X1090" s="35"/>
      <c r="Y1090" s="61"/>
      <c r="Z1090" s="61"/>
      <c r="AA1090" s="68"/>
      <c r="AB1090" s="61"/>
      <c r="AC1090" s="61"/>
      <c r="AD1090" s="61"/>
      <c r="AE1090" s="84"/>
      <c r="AF1090" s="61"/>
      <c r="AG1090" s="44"/>
    </row>
    <row r="1091" spans="1:33" ht="14.1" customHeight="1">
      <c r="A1091" s="7">
        <v>187610</v>
      </c>
      <c r="B1091" s="8">
        <f t="shared" si="349"/>
        <v>1876.7916666669321</v>
      </c>
      <c r="C1091" s="9">
        <v>1.621299E-2</v>
      </c>
      <c r="D1091" s="9">
        <v>1.032569E-2</v>
      </c>
      <c r="E1091" s="9">
        <v>5.8872999999999998E-3</v>
      </c>
      <c r="H1091" s="11">
        <f t="shared" si="350"/>
        <v>3.3270354645525861</v>
      </c>
      <c r="L1091" s="31">
        <f t="shared" si="351"/>
        <v>1876.7916666669321</v>
      </c>
      <c r="M1091" s="30">
        <f t="shared" ref="M1091:M1154" si="352">H1091</f>
        <v>3.3270354645525861</v>
      </c>
      <c r="P1091" s="47"/>
      <c r="Q1091" s="47"/>
      <c r="R1091" s="47"/>
      <c r="S1091" s="47"/>
      <c r="T1091" s="47"/>
      <c r="U1091" s="48"/>
      <c r="V1091" s="33"/>
      <c r="W1091" s="33"/>
      <c r="X1091" s="35"/>
      <c r="Y1091" s="61"/>
      <c r="Z1091" s="61"/>
      <c r="AA1091" s="68"/>
      <c r="AB1091" s="61"/>
      <c r="AC1091" s="61"/>
      <c r="AD1091" s="61"/>
      <c r="AE1091" s="84"/>
      <c r="AF1091" s="61"/>
      <c r="AG1091" s="44"/>
    </row>
    <row r="1092" spans="1:33" ht="14.1" customHeight="1">
      <c r="A1092" s="7">
        <v>187611</v>
      </c>
      <c r="B1092" s="8">
        <f t="shared" ref="B1092:B1155" si="353">B1091+(1/12)</f>
        <v>1876.8750000002653</v>
      </c>
      <c r="C1092" s="9">
        <v>-2.100898E-2</v>
      </c>
      <c r="D1092" s="9">
        <v>-2.4398779999999998E-2</v>
      </c>
      <c r="E1092" s="9">
        <v>3.3898000000000001E-3</v>
      </c>
      <c r="H1092" s="11">
        <f t="shared" ref="H1092:H1155" si="354">H1091+(H1091*D1092)</f>
        <v>3.2458598582007698</v>
      </c>
      <c r="L1092" s="31">
        <f t="shared" si="351"/>
        <v>1876.8750000002653</v>
      </c>
      <c r="M1092" s="30">
        <f t="shared" si="352"/>
        <v>3.2458598582007698</v>
      </c>
      <c r="P1092" s="47"/>
      <c r="Q1092" s="47"/>
      <c r="R1092" s="47"/>
      <c r="S1092" s="47"/>
      <c r="T1092" s="47"/>
      <c r="U1092" s="48"/>
      <c r="V1092" s="33"/>
      <c r="W1092" s="33"/>
      <c r="X1092" s="35"/>
      <c r="Y1092" s="61"/>
      <c r="Z1092" s="61"/>
      <c r="AA1092" s="68"/>
      <c r="AB1092" s="61"/>
      <c r="AC1092" s="61"/>
      <c r="AD1092" s="61"/>
      <c r="AE1092" s="84"/>
      <c r="AF1092" s="61"/>
      <c r="AG1092" s="44"/>
    </row>
    <row r="1093" spans="1:33" ht="14.1" customHeight="1">
      <c r="A1093" s="7">
        <v>187612</v>
      </c>
      <c r="B1093" s="8">
        <f t="shared" si="353"/>
        <v>1876.9583333335986</v>
      </c>
      <c r="C1093" s="9">
        <v>5.85865E-3</v>
      </c>
      <c r="D1093" s="9">
        <v>-1.0379499999999999E-3</v>
      </c>
      <c r="E1093" s="9">
        <v>6.8966000000000001E-3</v>
      </c>
      <c r="H1093" s="11">
        <f t="shared" si="354"/>
        <v>3.2424908179609502</v>
      </c>
      <c r="L1093" s="31">
        <f t="shared" si="351"/>
        <v>1876.9583333335986</v>
      </c>
      <c r="M1093" s="30">
        <f t="shared" si="352"/>
        <v>3.2424908179609502</v>
      </c>
      <c r="P1093" s="47"/>
      <c r="Q1093" s="47"/>
      <c r="R1093" s="47"/>
      <c r="S1093" s="47"/>
      <c r="T1093" s="47"/>
      <c r="U1093" s="48"/>
      <c r="V1093" s="33"/>
      <c r="W1093" s="33"/>
      <c r="X1093" s="35"/>
      <c r="Y1093" s="61"/>
      <c r="Z1093" s="61"/>
      <c r="AA1093" s="68"/>
      <c r="AB1093" s="61"/>
      <c r="AC1093" s="61"/>
      <c r="AD1093" s="61"/>
      <c r="AE1093" s="84"/>
      <c r="AF1093" s="61"/>
      <c r="AG1093" s="44"/>
    </row>
    <row r="1094" spans="1:33" ht="14.1" customHeight="1">
      <c r="A1094" s="7">
        <v>187701</v>
      </c>
      <c r="B1094" s="8">
        <f t="shared" si="353"/>
        <v>1877.0416666669319</v>
      </c>
      <c r="C1094" s="9">
        <v>-1.3753000000000001E-3</v>
      </c>
      <c r="D1094" s="9">
        <v>-8.3196999999999993E-3</v>
      </c>
      <c r="E1094" s="9">
        <v>6.9443999999999999E-3</v>
      </c>
      <c r="H1094" s="11">
        <f t="shared" si="354"/>
        <v>3.2155142671027606</v>
      </c>
      <c r="L1094" s="31">
        <f t="shared" si="351"/>
        <v>1877.0416666669319</v>
      </c>
      <c r="M1094" s="30">
        <f t="shared" si="352"/>
        <v>3.2155142671027606</v>
      </c>
      <c r="P1094" s="47"/>
      <c r="Q1094" s="47"/>
      <c r="R1094" s="47"/>
      <c r="S1094" s="47"/>
      <c r="T1094" s="47"/>
      <c r="U1094" s="48"/>
      <c r="V1094" s="33"/>
      <c r="W1094" s="33"/>
      <c r="X1094" s="35"/>
      <c r="Y1094" s="61"/>
      <c r="Z1094" s="61"/>
      <c r="AA1094" s="68"/>
      <c r="AB1094" s="61"/>
      <c r="AC1094" s="61"/>
      <c r="AD1094" s="61"/>
      <c r="AE1094" s="84"/>
      <c r="AF1094" s="61"/>
      <c r="AG1094" s="44"/>
    </row>
    <row r="1095" spans="1:33" ht="14.1" customHeight="1">
      <c r="A1095" s="7">
        <v>187702</v>
      </c>
      <c r="B1095" s="8">
        <f t="shared" si="353"/>
        <v>1877.1250000002651</v>
      </c>
      <c r="C1095" s="9">
        <v>-6.9265859999999999E-2</v>
      </c>
      <c r="D1095" s="9">
        <v>-7.2005360000000004E-2</v>
      </c>
      <c r="E1095" s="9">
        <v>2.7395000000000002E-3</v>
      </c>
      <c r="H1095" s="11">
        <f t="shared" si="354"/>
        <v>2.9839800047148901</v>
      </c>
      <c r="L1095" s="31">
        <f t="shared" si="351"/>
        <v>1877.1250000002651</v>
      </c>
      <c r="M1095" s="30">
        <f t="shared" si="352"/>
        <v>2.9839800047148901</v>
      </c>
      <c r="P1095" s="47"/>
      <c r="Q1095" s="47"/>
      <c r="R1095" s="47"/>
      <c r="S1095" s="47"/>
      <c r="T1095" s="47"/>
      <c r="U1095" s="48"/>
      <c r="V1095" s="33"/>
      <c r="W1095" s="33"/>
      <c r="X1095" s="35"/>
      <c r="Y1095" s="61"/>
      <c r="Z1095" s="61"/>
      <c r="AA1095" s="68"/>
      <c r="AB1095" s="61"/>
      <c r="AC1095" s="61"/>
      <c r="AD1095" s="61"/>
      <c r="AE1095" s="84"/>
      <c r="AF1095" s="61"/>
      <c r="AG1095" s="44"/>
    </row>
    <row r="1096" spans="1:33" ht="14.1" customHeight="1">
      <c r="A1096" s="7">
        <v>187703</v>
      </c>
      <c r="B1096" s="8">
        <f t="shared" si="353"/>
        <v>1877.2083333335984</v>
      </c>
      <c r="C1096" s="9">
        <v>-3.7432E-2</v>
      </c>
      <c r="D1096" s="9">
        <v>-4.3028499999999997E-2</v>
      </c>
      <c r="E1096" s="9">
        <v>5.5964999999999999E-3</v>
      </c>
      <c r="H1096" s="11">
        <f t="shared" si="354"/>
        <v>2.8555838210820155</v>
      </c>
      <c r="L1096" s="31">
        <f t="shared" si="351"/>
        <v>1877.2083333335984</v>
      </c>
      <c r="M1096" s="30">
        <f t="shared" si="352"/>
        <v>2.8555838210820155</v>
      </c>
      <c r="P1096" s="47"/>
      <c r="Q1096" s="47"/>
      <c r="R1096" s="47"/>
      <c r="S1096" s="47"/>
      <c r="T1096" s="47"/>
      <c r="U1096" s="48"/>
      <c r="V1096" s="33"/>
      <c r="W1096" s="33"/>
      <c r="X1096" s="35"/>
      <c r="Y1096" s="61"/>
      <c r="Z1096" s="61"/>
      <c r="AA1096" s="68"/>
      <c r="AB1096" s="61"/>
      <c r="AC1096" s="61"/>
      <c r="AD1096" s="61"/>
      <c r="AE1096" s="84"/>
      <c r="AF1096" s="61"/>
      <c r="AG1096" s="44"/>
    </row>
    <row r="1097" spans="1:33" ht="14.1" customHeight="1">
      <c r="A1097" s="7">
        <v>187704</v>
      </c>
      <c r="B1097" s="8">
        <f t="shared" si="353"/>
        <v>1877.2916666669316</v>
      </c>
      <c r="C1097" s="9">
        <v>-6.9636740000000003E-2</v>
      </c>
      <c r="D1097" s="9">
        <v>-7.5277540000000004E-2</v>
      </c>
      <c r="E1097" s="9">
        <v>5.6407999999999996E-3</v>
      </c>
      <c r="H1097" s="11">
        <f t="shared" si="354"/>
        <v>2.6406224957671611</v>
      </c>
      <c r="L1097" s="31">
        <f t="shared" si="351"/>
        <v>1877.2916666669316</v>
      </c>
      <c r="M1097" s="30">
        <f t="shared" si="352"/>
        <v>2.6406224957671611</v>
      </c>
      <c r="P1097" s="47"/>
      <c r="Q1097" s="47"/>
      <c r="R1097" s="47"/>
      <c r="S1097" s="47"/>
      <c r="T1097" s="47"/>
      <c r="U1097" s="48"/>
      <c r="V1097" s="33"/>
      <c r="W1097" s="33"/>
      <c r="X1097" s="35"/>
      <c r="Y1097" s="61"/>
      <c r="Z1097" s="61"/>
      <c r="AA1097" s="68"/>
      <c r="AB1097" s="61"/>
      <c r="AC1097" s="61"/>
      <c r="AD1097" s="61"/>
      <c r="AE1097" s="84"/>
      <c r="AF1097" s="61"/>
      <c r="AG1097" s="44"/>
    </row>
    <row r="1098" spans="1:33" ht="14.1" customHeight="1">
      <c r="A1098" s="7">
        <v>187705</v>
      </c>
      <c r="B1098" s="8">
        <f t="shared" si="353"/>
        <v>1877.3750000002649</v>
      </c>
      <c r="C1098" s="9">
        <v>2.7438420000000002E-2</v>
      </c>
      <c r="D1098" s="9">
        <v>2.3352620000000001E-2</v>
      </c>
      <c r="E1098" s="9">
        <v>4.0857999999999997E-3</v>
      </c>
      <c r="H1098" s="11">
        <f t="shared" si="354"/>
        <v>2.7022879494742633</v>
      </c>
      <c r="L1098" s="31">
        <f t="shared" si="351"/>
        <v>1877.3750000002649</v>
      </c>
      <c r="M1098" s="30">
        <f t="shared" si="352"/>
        <v>2.7022879494742633</v>
      </c>
      <c r="P1098" s="47"/>
      <c r="Q1098" s="47"/>
      <c r="R1098" s="47"/>
      <c r="S1098" s="47"/>
      <c r="T1098" s="47"/>
      <c r="U1098" s="48"/>
      <c r="V1098" s="33"/>
      <c r="W1098" s="33"/>
      <c r="X1098" s="35"/>
      <c r="Y1098" s="61"/>
      <c r="Z1098" s="61"/>
      <c r="AA1098" s="68"/>
      <c r="AB1098" s="61"/>
      <c r="AC1098" s="61"/>
      <c r="AD1098" s="61"/>
      <c r="AE1098" s="84"/>
      <c r="AF1098" s="61"/>
      <c r="AG1098" s="44"/>
    </row>
    <row r="1099" spans="1:33" ht="14.1" customHeight="1">
      <c r="A1099" s="7">
        <v>187706</v>
      </c>
      <c r="B1099" s="8">
        <f t="shared" si="353"/>
        <v>1877.4583333335981</v>
      </c>
      <c r="C1099" s="9">
        <v>-9.0609060000000005E-2</v>
      </c>
      <c r="D1099" s="9">
        <v>-9.7232159999999998E-2</v>
      </c>
      <c r="E1099" s="9">
        <v>6.6230999999999998E-3</v>
      </c>
      <c r="H1099" s="11">
        <f t="shared" si="354"/>
        <v>2.4395386552049096</v>
      </c>
      <c r="L1099" s="31">
        <f t="shared" si="351"/>
        <v>1877.4583333335981</v>
      </c>
      <c r="M1099" s="30">
        <f t="shared" si="352"/>
        <v>2.4395386552049096</v>
      </c>
      <c r="P1099" s="47"/>
      <c r="Q1099" s="47"/>
      <c r="R1099" s="47"/>
      <c r="S1099" s="47"/>
      <c r="T1099" s="47"/>
      <c r="U1099" s="48"/>
      <c r="V1099" s="33"/>
      <c r="W1099" s="33"/>
      <c r="X1099" s="35"/>
      <c r="Y1099" s="61"/>
      <c r="Z1099" s="61"/>
      <c r="AA1099" s="68"/>
      <c r="AB1099" s="61"/>
      <c r="AC1099" s="61"/>
      <c r="AD1099" s="61"/>
      <c r="AE1099" s="84"/>
      <c r="AF1099" s="61"/>
      <c r="AG1099" s="44"/>
    </row>
    <row r="1100" spans="1:33" ht="14.1" customHeight="1">
      <c r="A1100" s="7">
        <v>187707</v>
      </c>
      <c r="B1100" s="8">
        <f t="shared" si="353"/>
        <v>1877.5416666669314</v>
      </c>
      <c r="C1100" s="9">
        <v>8.7403449999999994E-2</v>
      </c>
      <c r="D1100" s="9">
        <v>8.1522549999999999E-2</v>
      </c>
      <c r="E1100" s="9">
        <v>5.8808999999999997E-3</v>
      </c>
      <c r="H1100" s="11">
        <f t="shared" si="354"/>
        <v>2.6384160672007848</v>
      </c>
      <c r="L1100" s="31">
        <f t="shared" si="351"/>
        <v>1877.5416666669314</v>
      </c>
      <c r="M1100" s="30">
        <f t="shared" si="352"/>
        <v>2.6384160672007848</v>
      </c>
      <c r="P1100" s="47"/>
      <c r="Q1100" s="47"/>
      <c r="R1100" s="47"/>
      <c r="S1100" s="47"/>
      <c r="T1100" s="47"/>
      <c r="U1100" s="48"/>
      <c r="V1100" s="33"/>
      <c r="W1100" s="33"/>
      <c r="X1100" s="35"/>
      <c r="Y1100" s="61"/>
      <c r="Z1100" s="61"/>
      <c r="AA1100" s="68"/>
      <c r="AB1100" s="61"/>
      <c r="AC1100" s="61"/>
      <c r="AD1100" s="61"/>
      <c r="AE1100" s="84"/>
      <c r="AF1100" s="61"/>
      <c r="AG1100" s="44"/>
    </row>
    <row r="1101" spans="1:33" ht="14.1" customHeight="1">
      <c r="A1101" s="7">
        <v>187708</v>
      </c>
      <c r="B1101" s="8">
        <f t="shared" si="353"/>
        <v>1877.6250000002647</v>
      </c>
      <c r="C1101" s="9">
        <v>6.5644610000000006E-2</v>
      </c>
      <c r="D1101" s="9">
        <v>6.2638109999999997E-2</v>
      </c>
      <c r="E1101" s="9">
        <v>3.0065000000000001E-3</v>
      </c>
      <c r="H1101" s="11">
        <f t="shared" si="354"/>
        <v>2.8036814630438749</v>
      </c>
      <c r="L1101" s="31">
        <f t="shared" si="351"/>
        <v>1877.6250000002647</v>
      </c>
      <c r="M1101" s="30">
        <f t="shared" si="352"/>
        <v>2.8036814630438749</v>
      </c>
      <c r="P1101" s="47"/>
      <c r="Q1101" s="47"/>
      <c r="R1101" s="47"/>
      <c r="S1101" s="47"/>
      <c r="T1101" s="47"/>
      <c r="U1101" s="48"/>
      <c r="V1101" s="33"/>
      <c r="W1101" s="33"/>
      <c r="X1101" s="35"/>
      <c r="Y1101" s="61"/>
      <c r="Z1101" s="61"/>
      <c r="AA1101" s="68"/>
      <c r="AB1101" s="61"/>
      <c r="AC1101" s="61"/>
      <c r="AD1101" s="61"/>
      <c r="AE1101" s="84"/>
      <c r="AF1101" s="61"/>
      <c r="AG1101" s="44"/>
    </row>
    <row r="1102" spans="1:33" ht="14.1" customHeight="1">
      <c r="A1102" s="7">
        <v>187709</v>
      </c>
      <c r="B1102" s="8">
        <f t="shared" si="353"/>
        <v>1877.7083333335979</v>
      </c>
      <c r="C1102" s="9">
        <v>6.3514249999999994E-2</v>
      </c>
      <c r="D1102" s="9">
        <v>5.761815E-2</v>
      </c>
      <c r="E1102" s="9">
        <v>5.8960999999999996E-3</v>
      </c>
      <c r="H1102" s="11">
        <f t="shared" si="354"/>
        <v>2.9652244021337562</v>
      </c>
      <c r="L1102" s="31">
        <f t="shared" si="351"/>
        <v>1877.7083333335979</v>
      </c>
      <c r="M1102" s="30">
        <f t="shared" si="352"/>
        <v>2.9652244021337562</v>
      </c>
      <c r="P1102" s="47"/>
      <c r="Q1102" s="47"/>
      <c r="R1102" s="47"/>
      <c r="S1102" s="47"/>
      <c r="T1102" s="47"/>
      <c r="U1102" s="48"/>
      <c r="V1102" s="33"/>
      <c r="W1102" s="33"/>
      <c r="X1102" s="35"/>
      <c r="Y1102" s="61"/>
      <c r="Z1102" s="61"/>
      <c r="AA1102" s="68"/>
      <c r="AB1102" s="61"/>
      <c r="AC1102" s="61"/>
      <c r="AD1102" s="61"/>
      <c r="AE1102" s="84"/>
      <c r="AF1102" s="61"/>
      <c r="AG1102" s="44"/>
    </row>
    <row r="1103" spans="1:33" ht="14.1" customHeight="1">
      <c r="A1103" s="7">
        <v>187710</v>
      </c>
      <c r="B1103" s="8">
        <f t="shared" si="353"/>
        <v>1877.7916666669312</v>
      </c>
      <c r="C1103" s="9">
        <v>1.826061E-2</v>
      </c>
      <c r="D1103" s="9">
        <v>1.125551E-2</v>
      </c>
      <c r="E1103" s="9">
        <v>7.0051000000000002E-3</v>
      </c>
      <c r="H1103" s="11">
        <f t="shared" si="354"/>
        <v>2.9985995150442166</v>
      </c>
      <c r="L1103" s="31">
        <f t="shared" si="351"/>
        <v>1877.7916666669312</v>
      </c>
      <c r="M1103" s="30">
        <f t="shared" si="352"/>
        <v>2.9985995150442166</v>
      </c>
      <c r="P1103" s="47"/>
      <c r="Q1103" s="47"/>
      <c r="R1103" s="47"/>
      <c r="S1103" s="47"/>
      <c r="T1103" s="47"/>
      <c r="U1103" s="48"/>
      <c r="V1103" s="33"/>
      <c r="W1103" s="33"/>
      <c r="X1103" s="35"/>
      <c r="Y1103" s="61"/>
      <c r="Z1103" s="61"/>
      <c r="AA1103" s="68"/>
      <c r="AB1103" s="61"/>
      <c r="AC1103" s="61"/>
      <c r="AD1103" s="61"/>
      <c r="AE1103" s="84"/>
      <c r="AF1103" s="61"/>
      <c r="AG1103" s="44"/>
    </row>
    <row r="1104" spans="1:33" ht="14.1" customHeight="1">
      <c r="A1104" s="7">
        <v>187711</v>
      </c>
      <c r="B1104" s="8">
        <f t="shared" si="353"/>
        <v>1877.8750000002644</v>
      </c>
      <c r="C1104" s="9">
        <v>-1.9181650000000001E-2</v>
      </c>
      <c r="D1104" s="9">
        <v>-2.228525E-2</v>
      </c>
      <c r="E1104" s="9">
        <v>3.1036000000000002E-3</v>
      </c>
      <c r="H1104" s="11">
        <f t="shared" si="354"/>
        <v>2.9317749752015776</v>
      </c>
      <c r="L1104" s="31">
        <f t="shared" si="351"/>
        <v>1877.8750000002644</v>
      </c>
      <c r="M1104" s="30">
        <f t="shared" si="352"/>
        <v>2.9317749752015776</v>
      </c>
      <c r="P1104" s="47"/>
      <c r="Q1104" s="47"/>
      <c r="R1104" s="47"/>
      <c r="S1104" s="47"/>
      <c r="T1104" s="47"/>
      <c r="U1104" s="48"/>
      <c r="V1104" s="33"/>
      <c r="W1104" s="33"/>
      <c r="X1104" s="35"/>
      <c r="Y1104" s="61"/>
      <c r="Z1104" s="61"/>
      <c r="AA1104" s="68"/>
      <c r="AB1104" s="61"/>
      <c r="AC1104" s="61"/>
      <c r="AD1104" s="61"/>
      <c r="AE1104" s="84"/>
      <c r="AF1104" s="61"/>
      <c r="AG1104" s="44"/>
    </row>
    <row r="1105" spans="1:33" ht="14.1" customHeight="1">
      <c r="A1105" s="7">
        <v>187712</v>
      </c>
      <c r="B1105" s="8">
        <f t="shared" si="353"/>
        <v>1877.9583333335977</v>
      </c>
      <c r="C1105" s="9">
        <v>5.9937599999999999E-3</v>
      </c>
      <c r="D1105" s="9">
        <v>2.1769599999999999E-3</v>
      </c>
      <c r="E1105" s="9">
        <v>3.8168E-3</v>
      </c>
      <c r="H1105" s="11">
        <f t="shared" si="354"/>
        <v>2.9381573320515924</v>
      </c>
      <c r="L1105" s="31">
        <f t="shared" si="351"/>
        <v>1877.9583333335977</v>
      </c>
      <c r="M1105" s="30">
        <f t="shared" si="352"/>
        <v>2.9381573320515924</v>
      </c>
      <c r="P1105" s="47"/>
      <c r="Q1105" s="47"/>
      <c r="R1105" s="47"/>
      <c r="S1105" s="47"/>
      <c r="T1105" s="47"/>
      <c r="U1105" s="48"/>
      <c r="V1105" s="33"/>
      <c r="W1105" s="33"/>
      <c r="X1105" s="35"/>
      <c r="Y1105" s="61"/>
      <c r="Z1105" s="61"/>
      <c r="AA1105" s="68"/>
      <c r="AB1105" s="61"/>
      <c r="AC1105" s="61"/>
      <c r="AD1105" s="61"/>
      <c r="AE1105" s="84"/>
      <c r="AF1105" s="61"/>
      <c r="AG1105" s="44"/>
    </row>
    <row r="1106" spans="1:33" ht="14.1" customHeight="1">
      <c r="A1106" s="7">
        <v>187801</v>
      </c>
      <c r="B1106" s="8">
        <f t="shared" si="353"/>
        <v>1878.041666666931</v>
      </c>
      <c r="C1106" s="9">
        <v>7.4951899999999997E-3</v>
      </c>
      <c r="D1106" s="9">
        <v>-5.9111000000000005E-4</v>
      </c>
      <c r="E1106" s="9">
        <v>8.0862999999999994E-3</v>
      </c>
      <c r="H1106" s="11">
        <f t="shared" si="354"/>
        <v>2.9364205578710432</v>
      </c>
      <c r="L1106" s="31">
        <f t="shared" si="351"/>
        <v>1878.041666666931</v>
      </c>
      <c r="M1106" s="30">
        <f t="shared" si="352"/>
        <v>2.9364205578710432</v>
      </c>
      <c r="P1106" s="47"/>
      <c r="Q1106" s="47"/>
      <c r="R1106" s="47"/>
      <c r="S1106" s="47"/>
      <c r="T1106" s="47"/>
      <c r="U1106" s="48"/>
      <c r="V1106" s="33"/>
      <c r="W1106" s="33"/>
      <c r="X1106" s="35"/>
      <c r="Y1106" s="61"/>
      <c r="Z1106" s="61"/>
      <c r="AA1106" s="68"/>
      <c r="AB1106" s="61"/>
      <c r="AC1106" s="61"/>
      <c r="AD1106" s="61"/>
      <c r="AE1106" s="84"/>
      <c r="AF1106" s="61"/>
      <c r="AG1106" s="44"/>
    </row>
    <row r="1107" spans="1:33" ht="14.1" customHeight="1">
      <c r="A1107" s="7">
        <v>187802</v>
      </c>
      <c r="B1107" s="8">
        <f t="shared" si="353"/>
        <v>1878.1250000002642</v>
      </c>
      <c r="C1107" s="9">
        <v>-1.8900480000000001E-2</v>
      </c>
      <c r="D1107" s="9">
        <v>-2.3797280000000001E-2</v>
      </c>
      <c r="E1107" s="9">
        <v>4.8967999999999998E-3</v>
      </c>
      <c r="H1107" s="11">
        <f t="shared" si="354"/>
        <v>2.8665417356576297</v>
      </c>
      <c r="L1107" s="31">
        <f t="shared" si="351"/>
        <v>1878.1250000002642</v>
      </c>
      <c r="M1107" s="30">
        <f t="shared" si="352"/>
        <v>2.8665417356576297</v>
      </c>
      <c r="P1107" s="47"/>
      <c r="Q1107" s="47"/>
      <c r="R1107" s="47"/>
      <c r="S1107" s="47"/>
      <c r="T1107" s="47"/>
      <c r="U1107" s="48"/>
      <c r="V1107" s="33"/>
      <c r="W1107" s="33"/>
      <c r="X1107" s="35"/>
      <c r="Y1107" s="61"/>
      <c r="Z1107" s="61"/>
      <c r="AA1107" s="68"/>
      <c r="AB1107" s="61"/>
      <c r="AC1107" s="61"/>
      <c r="AD1107" s="61"/>
      <c r="AE1107" s="84"/>
      <c r="AF1107" s="61"/>
      <c r="AG1107" s="44"/>
    </row>
    <row r="1108" spans="1:33" ht="14.1" customHeight="1">
      <c r="A1108" s="7">
        <v>187803</v>
      </c>
      <c r="B1108" s="8">
        <f t="shared" si="353"/>
        <v>1878.2083333335975</v>
      </c>
      <c r="C1108" s="9">
        <v>3.2234550000000001E-2</v>
      </c>
      <c r="D1108" s="9">
        <v>2.706385E-2</v>
      </c>
      <c r="E1108" s="9">
        <v>5.1707000000000003E-3</v>
      </c>
      <c r="H1108" s="11">
        <f t="shared" si="354"/>
        <v>2.9441213912102073</v>
      </c>
      <c r="L1108" s="31">
        <f t="shared" si="351"/>
        <v>1878.2083333335975</v>
      </c>
      <c r="M1108" s="30">
        <f t="shared" si="352"/>
        <v>2.9441213912102073</v>
      </c>
      <c r="P1108" s="47"/>
      <c r="Q1108" s="47"/>
      <c r="R1108" s="47"/>
      <c r="S1108" s="47"/>
      <c r="T1108" s="47"/>
      <c r="U1108" s="48"/>
      <c r="V1108" s="33"/>
      <c r="W1108" s="33"/>
      <c r="X1108" s="35"/>
      <c r="Y1108" s="61"/>
      <c r="Z1108" s="61"/>
      <c r="AA1108" s="68"/>
      <c r="AB1108" s="61"/>
      <c r="AC1108" s="61"/>
      <c r="AD1108" s="61"/>
      <c r="AE1108" s="84"/>
      <c r="AF1108" s="61"/>
      <c r="AG1108" s="44"/>
    </row>
    <row r="1109" spans="1:33" ht="14.1" customHeight="1">
      <c r="A1109" s="7">
        <v>187804</v>
      </c>
      <c r="B1109" s="8">
        <f t="shared" si="353"/>
        <v>1878.2916666669307</v>
      </c>
      <c r="C1109" s="9">
        <v>3.2365709999999999E-2</v>
      </c>
      <c r="D1109" s="9">
        <v>3.0362610000000002E-2</v>
      </c>
      <c r="E1109" s="9">
        <v>2.0030999999999998E-3</v>
      </c>
      <c r="H1109" s="11">
        <f t="shared" si="354"/>
        <v>3.0335126008041802</v>
      </c>
      <c r="L1109" s="31">
        <f t="shared" si="351"/>
        <v>1878.2916666669307</v>
      </c>
      <c r="M1109" s="30">
        <f t="shared" si="352"/>
        <v>3.0335126008041802</v>
      </c>
      <c r="P1109" s="47"/>
      <c r="Q1109" s="47"/>
      <c r="R1109" s="47"/>
      <c r="S1109" s="47"/>
      <c r="T1109" s="47"/>
      <c r="U1109" s="48"/>
      <c r="V1109" s="33"/>
      <c r="W1109" s="33"/>
      <c r="X1109" s="35"/>
      <c r="Y1109" s="61"/>
      <c r="Z1109" s="61"/>
      <c r="AA1109" s="68"/>
      <c r="AB1109" s="61"/>
      <c r="AC1109" s="61"/>
      <c r="AD1109" s="61"/>
      <c r="AE1109" s="84"/>
      <c r="AF1109" s="61"/>
      <c r="AG1109" s="44"/>
    </row>
    <row r="1110" spans="1:33" ht="14.1" customHeight="1">
      <c r="A1110" s="7">
        <v>187805</v>
      </c>
      <c r="B1110" s="8">
        <f t="shared" si="353"/>
        <v>1878.375000000264</v>
      </c>
      <c r="C1110" s="9">
        <v>-2.3454399999999999E-3</v>
      </c>
      <c r="D1110" s="9">
        <v>-4.6175399999999998E-3</v>
      </c>
      <c r="E1110" s="9">
        <v>2.2721E-3</v>
      </c>
      <c r="H1110" s="11">
        <f t="shared" si="354"/>
        <v>3.0195052350294627</v>
      </c>
      <c r="L1110" s="31">
        <f t="shared" si="351"/>
        <v>1878.375000000264</v>
      </c>
      <c r="M1110" s="30">
        <f t="shared" si="352"/>
        <v>3.0195052350294627</v>
      </c>
      <c r="P1110" s="47"/>
      <c r="Q1110" s="47"/>
      <c r="R1110" s="47"/>
      <c r="S1110" s="47"/>
      <c r="T1110" s="47"/>
      <c r="U1110" s="48"/>
      <c r="V1110" s="33"/>
      <c r="W1110" s="33"/>
      <c r="X1110" s="35"/>
      <c r="Y1110" s="61"/>
      <c r="Z1110" s="61"/>
      <c r="AA1110" s="68"/>
      <c r="AB1110" s="61"/>
      <c r="AC1110" s="61"/>
      <c r="AD1110" s="61"/>
      <c r="AE1110" s="84"/>
      <c r="AF1110" s="61"/>
      <c r="AG1110" s="44"/>
    </row>
    <row r="1111" spans="1:33" ht="14.1" customHeight="1">
      <c r="A1111" s="7">
        <v>187806</v>
      </c>
      <c r="B1111" s="8">
        <f t="shared" si="353"/>
        <v>1878.4583333335972</v>
      </c>
      <c r="C1111" s="9">
        <v>3.5353030000000001E-2</v>
      </c>
      <c r="D1111" s="9">
        <v>2.9524829999999998E-2</v>
      </c>
      <c r="E1111" s="9">
        <v>5.8282000000000004E-3</v>
      </c>
      <c r="H1111" s="11">
        <f t="shared" si="354"/>
        <v>3.1086556137778176</v>
      </c>
      <c r="L1111" s="31">
        <f t="shared" si="351"/>
        <v>1878.4583333335972</v>
      </c>
      <c r="M1111" s="30">
        <f t="shared" si="352"/>
        <v>3.1086556137778176</v>
      </c>
      <c r="P1111" s="47"/>
      <c r="Q1111" s="47"/>
      <c r="R1111" s="47"/>
      <c r="S1111" s="47"/>
      <c r="T1111" s="47"/>
      <c r="U1111" s="48"/>
      <c r="V1111" s="33"/>
      <c r="W1111" s="33"/>
      <c r="X1111" s="35"/>
      <c r="Y1111" s="61"/>
      <c r="Z1111" s="61"/>
      <c r="AA1111" s="68"/>
      <c r="AB1111" s="61"/>
      <c r="AC1111" s="61"/>
      <c r="AD1111" s="61"/>
      <c r="AE1111" s="84"/>
      <c r="AF1111" s="61"/>
      <c r="AG1111" s="44"/>
    </row>
    <row r="1112" spans="1:33" ht="14.1" customHeight="1">
      <c r="A1112" s="7">
        <v>187807</v>
      </c>
      <c r="B1112" s="8">
        <f t="shared" si="353"/>
        <v>1878.5416666669305</v>
      </c>
      <c r="C1112" s="9">
        <v>2.048548E-2</v>
      </c>
      <c r="D1112" s="9">
        <v>1.3791680000000001E-2</v>
      </c>
      <c r="E1112" s="9">
        <v>6.6937999999999998E-3</v>
      </c>
      <c r="H1112" s="11">
        <f t="shared" si="354"/>
        <v>3.1515291972332449</v>
      </c>
      <c r="L1112" s="31">
        <f t="shared" si="351"/>
        <v>1878.5416666669305</v>
      </c>
      <c r="M1112" s="30">
        <f t="shared" si="352"/>
        <v>3.1515291972332449</v>
      </c>
      <c r="P1112" s="47"/>
      <c r="Q1112" s="47"/>
      <c r="R1112" s="47"/>
      <c r="S1112" s="47"/>
      <c r="T1112" s="47"/>
      <c r="U1112" s="48"/>
      <c r="V1112" s="33"/>
      <c r="W1112" s="33"/>
      <c r="X1112" s="35"/>
      <c r="Y1112" s="61"/>
      <c r="Z1112" s="61"/>
      <c r="AA1112" s="68"/>
      <c r="AB1112" s="61"/>
      <c r="AC1112" s="61"/>
      <c r="AD1112" s="61"/>
      <c r="AE1112" s="84"/>
      <c r="AF1112" s="61"/>
      <c r="AG1112" s="44"/>
    </row>
    <row r="1113" spans="1:33" ht="14.1" customHeight="1">
      <c r="A1113" s="7">
        <v>187808</v>
      </c>
      <c r="B1113" s="8">
        <f t="shared" si="353"/>
        <v>1878.6250000002638</v>
      </c>
      <c r="C1113" s="9">
        <v>-1.7442559999999999E-2</v>
      </c>
      <c r="D1113" s="9">
        <v>-1.7639060000000002E-2</v>
      </c>
      <c r="E1113" s="9">
        <v>1.9650000000000001E-4</v>
      </c>
      <c r="H1113" s="11">
        <f t="shared" si="354"/>
        <v>3.0959391846314959</v>
      </c>
      <c r="L1113" s="31">
        <f t="shared" si="351"/>
        <v>1878.6250000002638</v>
      </c>
      <c r="M1113" s="30">
        <f t="shared" si="352"/>
        <v>3.0959391846314959</v>
      </c>
      <c r="P1113" s="47"/>
      <c r="Q1113" s="47"/>
      <c r="R1113" s="47"/>
      <c r="S1113" s="47"/>
      <c r="T1113" s="47"/>
      <c r="U1113" s="48"/>
      <c r="V1113" s="33"/>
      <c r="W1113" s="33"/>
      <c r="X1113" s="35"/>
      <c r="Y1113" s="61"/>
      <c r="Z1113" s="61"/>
      <c r="AA1113" s="68"/>
      <c r="AB1113" s="61"/>
      <c r="AC1113" s="61"/>
      <c r="AD1113" s="61"/>
      <c r="AE1113" s="84"/>
      <c r="AF1113" s="61"/>
      <c r="AG1113" s="44"/>
    </row>
    <row r="1114" spans="1:33" ht="14.1" customHeight="1">
      <c r="A1114" s="7">
        <v>187809</v>
      </c>
      <c r="B1114" s="8">
        <f t="shared" si="353"/>
        <v>1878.708333333597</v>
      </c>
      <c r="C1114" s="9">
        <v>3.8880900000000003E-2</v>
      </c>
      <c r="D1114" s="9">
        <v>3.2741100000000002E-2</v>
      </c>
      <c r="E1114" s="9">
        <v>6.1397999999999999E-3</v>
      </c>
      <c r="H1114" s="11">
        <f t="shared" si="354"/>
        <v>3.197303639069434</v>
      </c>
      <c r="L1114" s="31">
        <f t="shared" si="351"/>
        <v>1878.708333333597</v>
      </c>
      <c r="M1114" s="30">
        <f t="shared" si="352"/>
        <v>3.197303639069434</v>
      </c>
      <c r="P1114" s="47"/>
      <c r="Q1114" s="47"/>
      <c r="R1114" s="47"/>
      <c r="S1114" s="47"/>
      <c r="T1114" s="47"/>
      <c r="U1114" s="48"/>
      <c r="V1114" s="33"/>
      <c r="W1114" s="33"/>
      <c r="X1114" s="35"/>
      <c r="Y1114" s="61"/>
      <c r="Z1114" s="61"/>
      <c r="AA1114" s="68"/>
      <c r="AB1114" s="61"/>
      <c r="AC1114" s="61"/>
      <c r="AD1114" s="61"/>
      <c r="AE1114" s="84"/>
      <c r="AF1114" s="61"/>
      <c r="AG1114" s="44"/>
    </row>
    <row r="1115" spans="1:33" ht="14.1" customHeight="1">
      <c r="A1115" s="7">
        <v>187810</v>
      </c>
      <c r="B1115" s="8">
        <f t="shared" si="353"/>
        <v>1878.7916666669303</v>
      </c>
      <c r="C1115" s="9">
        <v>-1.9913489999999999E-2</v>
      </c>
      <c r="D1115" s="9">
        <v>-2.335429E-2</v>
      </c>
      <c r="E1115" s="9">
        <v>3.4407999999999999E-3</v>
      </c>
      <c r="H1115" s="11">
        <f t="shared" si="354"/>
        <v>3.1226328826645511</v>
      </c>
      <c r="L1115" s="31">
        <f t="shared" si="351"/>
        <v>1878.7916666669303</v>
      </c>
      <c r="M1115" s="30">
        <f t="shared" si="352"/>
        <v>3.1226328826645511</v>
      </c>
      <c r="P1115" s="47"/>
      <c r="Q1115" s="47"/>
      <c r="R1115" s="47"/>
      <c r="S1115" s="47"/>
      <c r="T1115" s="47"/>
      <c r="U1115" s="48"/>
      <c r="V1115" s="33"/>
      <c r="W1115" s="33"/>
      <c r="X1115" s="35"/>
      <c r="Y1115" s="61"/>
      <c r="Z1115" s="61"/>
      <c r="AA1115" s="68"/>
      <c r="AB1115" s="61"/>
      <c r="AC1115" s="61"/>
      <c r="AD1115" s="61"/>
      <c r="AE1115" s="84"/>
      <c r="AF1115" s="61"/>
      <c r="AG1115" s="44"/>
    </row>
    <row r="1116" spans="1:33" ht="14.1" customHeight="1">
      <c r="A1116" s="7">
        <v>187811</v>
      </c>
      <c r="B1116" s="8">
        <f t="shared" si="353"/>
        <v>1878.8750000002635</v>
      </c>
      <c r="C1116" s="9">
        <v>7.9896199999999994E-3</v>
      </c>
      <c r="D1116" s="9">
        <v>2.81562E-3</v>
      </c>
      <c r="E1116" s="9">
        <v>5.1739999999999998E-3</v>
      </c>
      <c r="H1116" s="11">
        <f t="shared" si="354"/>
        <v>3.1314250302616391</v>
      </c>
      <c r="L1116" s="31">
        <f t="shared" si="351"/>
        <v>1878.8750000002635</v>
      </c>
      <c r="M1116" s="30">
        <f t="shared" si="352"/>
        <v>3.1314250302616391</v>
      </c>
      <c r="P1116" s="47"/>
      <c r="Q1116" s="47"/>
      <c r="R1116" s="47"/>
      <c r="S1116" s="47"/>
      <c r="T1116" s="47"/>
      <c r="U1116" s="48"/>
      <c r="V1116" s="33"/>
      <c r="W1116" s="33"/>
      <c r="X1116" s="35"/>
      <c r="Y1116" s="61"/>
      <c r="Z1116" s="61"/>
      <c r="AA1116" s="68"/>
      <c r="AB1116" s="61"/>
      <c r="AC1116" s="61"/>
      <c r="AD1116" s="61"/>
      <c r="AE1116" s="84"/>
      <c r="AF1116" s="61"/>
      <c r="AG1116" s="44"/>
    </row>
    <row r="1117" spans="1:33" ht="14.1" customHeight="1">
      <c r="A1117" s="7">
        <v>187812</v>
      </c>
      <c r="B1117" s="8">
        <f t="shared" si="353"/>
        <v>1878.9583333335968</v>
      </c>
      <c r="C1117" s="9">
        <v>-7.4238300000000002E-3</v>
      </c>
      <c r="D1117" s="9">
        <v>-9.7923300000000001E-3</v>
      </c>
      <c r="E1117" s="9">
        <v>2.3684999999999999E-3</v>
      </c>
      <c r="H1117" s="11">
        <f t="shared" si="354"/>
        <v>3.1007610829950569</v>
      </c>
      <c r="L1117" s="31">
        <f t="shared" si="351"/>
        <v>1878.9583333335968</v>
      </c>
      <c r="M1117" s="30">
        <f t="shared" si="352"/>
        <v>3.1007610829950569</v>
      </c>
      <c r="P1117" s="47"/>
      <c r="Q1117" s="47"/>
      <c r="R1117" s="47"/>
      <c r="S1117" s="47"/>
      <c r="T1117" s="47"/>
      <c r="U1117" s="48"/>
      <c r="V1117" s="33"/>
      <c r="W1117" s="33"/>
      <c r="X1117" s="35"/>
      <c r="Y1117" s="61"/>
      <c r="Z1117" s="61"/>
      <c r="AA1117" s="68"/>
      <c r="AB1117" s="61"/>
      <c r="AC1117" s="61"/>
      <c r="AD1117" s="61"/>
      <c r="AE1117" s="84"/>
      <c r="AF1117" s="61"/>
      <c r="AG1117" s="44"/>
    </row>
    <row r="1118" spans="1:33" ht="14.1" customHeight="1">
      <c r="A1118" s="7">
        <v>187901</v>
      </c>
      <c r="B1118" s="8">
        <f t="shared" si="353"/>
        <v>1879.04166666693</v>
      </c>
      <c r="C1118" s="9">
        <v>6.3115439999999995E-2</v>
      </c>
      <c r="D1118" s="9">
        <v>5.2987439999999997E-2</v>
      </c>
      <c r="E1118" s="9">
        <v>1.0128E-2</v>
      </c>
      <c r="H1118" s="11">
        <f t="shared" si="354"/>
        <v>3.2650624748345924</v>
      </c>
      <c r="L1118" s="31">
        <f t="shared" si="351"/>
        <v>1879.04166666693</v>
      </c>
      <c r="M1118" s="30">
        <f t="shared" si="352"/>
        <v>3.2650624748345924</v>
      </c>
      <c r="P1118" s="47"/>
      <c r="Q1118" s="47"/>
      <c r="R1118" s="47"/>
      <c r="S1118" s="47"/>
      <c r="T1118" s="47"/>
      <c r="U1118" s="48"/>
      <c r="V1118" s="33"/>
      <c r="W1118" s="33"/>
      <c r="X1118" s="35"/>
      <c r="Y1118" s="61"/>
      <c r="Z1118" s="61"/>
      <c r="AA1118" s="68"/>
      <c r="AB1118" s="61"/>
      <c r="AC1118" s="61"/>
      <c r="AD1118" s="61"/>
      <c r="AE1118" s="84"/>
      <c r="AF1118" s="61"/>
      <c r="AG1118" s="44"/>
    </row>
    <row r="1119" spans="1:33" ht="14.1" customHeight="1">
      <c r="A1119" s="7">
        <v>187902</v>
      </c>
      <c r="B1119" s="8">
        <f t="shared" si="353"/>
        <v>1879.1250000002633</v>
      </c>
      <c r="C1119" s="9">
        <v>3.011076E-2</v>
      </c>
      <c r="D1119" s="9">
        <v>2.7313859999999999E-2</v>
      </c>
      <c r="E1119" s="9">
        <v>2.7969000000000002E-3</v>
      </c>
      <c r="H1119" s="11">
        <f t="shared" si="354"/>
        <v>3.354243934163478</v>
      </c>
      <c r="L1119" s="31">
        <f t="shared" si="351"/>
        <v>1879.1250000002633</v>
      </c>
      <c r="M1119" s="30">
        <f t="shared" si="352"/>
        <v>3.354243934163478</v>
      </c>
      <c r="P1119" s="47"/>
      <c r="Q1119" s="47"/>
      <c r="R1119" s="47"/>
      <c r="S1119" s="47"/>
      <c r="T1119" s="47"/>
      <c r="U1119" s="48"/>
      <c r="V1119" s="33"/>
      <c r="W1119" s="33"/>
      <c r="X1119" s="35"/>
      <c r="Y1119" s="61"/>
      <c r="Z1119" s="61"/>
      <c r="AA1119" s="68"/>
      <c r="AB1119" s="61"/>
      <c r="AC1119" s="61"/>
      <c r="AD1119" s="61"/>
      <c r="AE1119" s="84"/>
      <c r="AF1119" s="61"/>
      <c r="AG1119" s="44"/>
    </row>
    <row r="1120" spans="1:33" ht="14.1" customHeight="1">
      <c r="A1120" s="7">
        <v>187903</v>
      </c>
      <c r="B1120" s="8">
        <f t="shared" si="353"/>
        <v>1879.2083333335966</v>
      </c>
      <c r="C1120" s="9">
        <v>-2.4344500000000002E-2</v>
      </c>
      <c r="D1120" s="9">
        <v>-2.5221199999999999E-2</v>
      </c>
      <c r="E1120" s="9">
        <v>8.7670000000000001E-4</v>
      </c>
      <c r="H1120" s="11">
        <f t="shared" si="354"/>
        <v>3.2696458770511541</v>
      </c>
      <c r="L1120" s="31">
        <f t="shared" si="351"/>
        <v>1879.2083333335966</v>
      </c>
      <c r="M1120" s="30">
        <f t="shared" si="352"/>
        <v>3.2696458770511541</v>
      </c>
      <c r="P1120" s="47"/>
      <c r="Q1120" s="47"/>
      <c r="R1120" s="47"/>
      <c r="S1120" s="47"/>
      <c r="T1120" s="47"/>
      <c r="U1120" s="48"/>
      <c r="V1120" s="33"/>
      <c r="W1120" s="33"/>
      <c r="X1120" s="35"/>
      <c r="Y1120" s="61"/>
      <c r="Z1120" s="61"/>
      <c r="AA1120" s="68"/>
      <c r="AB1120" s="61"/>
      <c r="AC1120" s="61"/>
      <c r="AD1120" s="61"/>
      <c r="AE1120" s="84"/>
      <c r="AF1120" s="61"/>
      <c r="AG1120" s="44"/>
    </row>
    <row r="1121" spans="1:33" ht="14.1" customHeight="1">
      <c r="A1121" s="7">
        <v>187904</v>
      </c>
      <c r="B1121" s="8">
        <f t="shared" si="353"/>
        <v>1879.2916666669298</v>
      </c>
      <c r="C1121" s="9">
        <v>5.0095859999999999E-2</v>
      </c>
      <c r="D1121" s="9">
        <v>4.6328460000000002E-2</v>
      </c>
      <c r="E1121" s="9">
        <v>3.7674000000000002E-3</v>
      </c>
      <c r="H1121" s="11">
        <f t="shared" si="354"/>
        <v>3.4211235352802833</v>
      </c>
      <c r="L1121" s="31">
        <f t="shared" si="351"/>
        <v>1879.2916666669298</v>
      </c>
      <c r="M1121" s="30">
        <f t="shared" si="352"/>
        <v>3.4211235352802833</v>
      </c>
      <c r="P1121" s="47"/>
      <c r="Q1121" s="47"/>
      <c r="R1121" s="47"/>
      <c r="S1121" s="47"/>
      <c r="T1121" s="47"/>
      <c r="U1121" s="48"/>
      <c r="V1121" s="33"/>
      <c r="W1121" s="33"/>
      <c r="X1121" s="35"/>
      <c r="Y1121" s="61"/>
      <c r="Z1121" s="61"/>
      <c r="AA1121" s="68"/>
      <c r="AB1121" s="61"/>
      <c r="AC1121" s="61"/>
      <c r="AD1121" s="61"/>
      <c r="AE1121" s="84"/>
      <c r="AF1121" s="61"/>
      <c r="AG1121" s="44"/>
    </row>
    <row r="1122" spans="1:33" ht="14.1" customHeight="1">
      <c r="A1122" s="7">
        <v>187905</v>
      </c>
      <c r="B1122" s="8">
        <f t="shared" si="353"/>
        <v>1879.3750000002631</v>
      </c>
      <c r="C1122" s="9">
        <v>4.8890599999999999E-2</v>
      </c>
      <c r="D1122" s="9">
        <v>4.3794600000000003E-2</v>
      </c>
      <c r="E1122" s="9">
        <v>5.0959999999999998E-3</v>
      </c>
      <c r="H1122" s="11">
        <f t="shared" si="354"/>
        <v>3.5709502720584694</v>
      </c>
      <c r="L1122" s="31">
        <f t="shared" si="351"/>
        <v>1879.3750000002631</v>
      </c>
      <c r="M1122" s="30">
        <f t="shared" si="352"/>
        <v>3.5709502720584694</v>
      </c>
      <c r="P1122" s="47"/>
      <c r="Q1122" s="47"/>
      <c r="R1122" s="47"/>
      <c r="S1122" s="47"/>
      <c r="T1122" s="47"/>
      <c r="U1122" s="48"/>
      <c r="V1122" s="33"/>
      <c r="W1122" s="33"/>
      <c r="X1122" s="35"/>
      <c r="Y1122" s="61"/>
      <c r="Z1122" s="61"/>
      <c r="AA1122" s="68"/>
      <c r="AB1122" s="61"/>
      <c r="AC1122" s="61"/>
      <c r="AD1122" s="61"/>
      <c r="AE1122" s="84"/>
      <c r="AF1122" s="61"/>
      <c r="AG1122" s="44"/>
    </row>
    <row r="1123" spans="1:33" ht="14.1" customHeight="1">
      <c r="A1123" s="7">
        <v>187906</v>
      </c>
      <c r="B1123" s="8">
        <f t="shared" si="353"/>
        <v>1879.4583333335963</v>
      </c>
      <c r="C1123" s="9">
        <v>3.39953E-3</v>
      </c>
      <c r="D1123" s="9">
        <v>-1.5697700000000001E-3</v>
      </c>
      <c r="E1123" s="9">
        <v>4.9693000000000003E-3</v>
      </c>
      <c r="H1123" s="11">
        <f t="shared" si="354"/>
        <v>3.5653447014499</v>
      </c>
      <c r="L1123" s="31">
        <f t="shared" si="351"/>
        <v>1879.4583333335963</v>
      </c>
      <c r="M1123" s="30">
        <f t="shared" si="352"/>
        <v>3.5653447014499</v>
      </c>
      <c r="P1123" s="47"/>
      <c r="Q1123" s="47"/>
      <c r="R1123" s="47"/>
      <c r="S1123" s="47"/>
      <c r="T1123" s="47"/>
      <c r="U1123" s="48"/>
      <c r="V1123" s="33"/>
      <c r="W1123" s="33"/>
      <c r="X1123" s="35"/>
      <c r="Y1123" s="61"/>
      <c r="Z1123" s="61"/>
      <c r="AA1123" s="68"/>
      <c r="AB1123" s="61"/>
      <c r="AC1123" s="61"/>
      <c r="AD1123" s="61"/>
      <c r="AE1123" s="84"/>
      <c r="AF1123" s="61"/>
      <c r="AG1123" s="44"/>
    </row>
    <row r="1124" spans="1:33" ht="14.1" customHeight="1">
      <c r="A1124" s="7">
        <v>187907</v>
      </c>
      <c r="B1124" s="8">
        <f t="shared" si="353"/>
        <v>1879.5416666669296</v>
      </c>
      <c r="C1124" s="9">
        <v>2.6247800000000002E-2</v>
      </c>
      <c r="D1124" s="9">
        <v>2.0192600000000002E-2</v>
      </c>
      <c r="E1124" s="9">
        <v>6.0552000000000002E-3</v>
      </c>
      <c r="H1124" s="11">
        <f t="shared" si="354"/>
        <v>3.6373382808683972</v>
      </c>
      <c r="L1124" s="31">
        <f t="shared" si="351"/>
        <v>1879.5416666669296</v>
      </c>
      <c r="M1124" s="30">
        <f t="shared" si="352"/>
        <v>3.6373382808683972</v>
      </c>
      <c r="P1124" s="47"/>
      <c r="Q1124" s="47"/>
      <c r="R1124" s="47"/>
      <c r="S1124" s="47"/>
      <c r="T1124" s="47"/>
      <c r="U1124" s="48"/>
      <c r="V1124" s="33"/>
      <c r="W1124" s="33"/>
      <c r="X1124" s="35"/>
      <c r="Y1124" s="61"/>
      <c r="Z1124" s="61"/>
      <c r="AA1124" s="68"/>
      <c r="AB1124" s="61"/>
      <c r="AC1124" s="61"/>
      <c r="AD1124" s="61"/>
      <c r="AE1124" s="84"/>
      <c r="AF1124" s="61"/>
      <c r="AG1124" s="44"/>
    </row>
    <row r="1125" spans="1:33" ht="14.1" customHeight="1">
      <c r="A1125" s="7">
        <v>187908</v>
      </c>
      <c r="B1125" s="8">
        <f t="shared" si="353"/>
        <v>1879.6250000002628</v>
      </c>
      <c r="C1125" s="9">
        <v>8.8024899999999996E-3</v>
      </c>
      <c r="D1125" s="9">
        <v>5.43379E-3</v>
      </c>
      <c r="E1125" s="9">
        <v>3.3687000000000001E-3</v>
      </c>
      <c r="H1125" s="11">
        <f t="shared" si="354"/>
        <v>3.6571028132455972</v>
      </c>
      <c r="L1125" s="31">
        <f t="shared" si="351"/>
        <v>1879.6250000002628</v>
      </c>
      <c r="M1125" s="30">
        <f t="shared" si="352"/>
        <v>3.6571028132455972</v>
      </c>
      <c r="P1125" s="47"/>
      <c r="Q1125" s="47"/>
      <c r="R1125" s="47"/>
      <c r="S1125" s="47"/>
      <c r="T1125" s="47"/>
      <c r="U1125" s="48"/>
      <c r="V1125" s="33"/>
      <c r="W1125" s="33"/>
      <c r="X1125" s="35"/>
      <c r="Y1125" s="61"/>
      <c r="Z1125" s="61"/>
      <c r="AA1125" s="68"/>
      <c r="AB1125" s="61"/>
      <c r="AC1125" s="61"/>
      <c r="AD1125" s="61"/>
      <c r="AE1125" s="84"/>
      <c r="AF1125" s="61"/>
      <c r="AG1125" s="44"/>
    </row>
    <row r="1126" spans="1:33" ht="14.1" customHeight="1">
      <c r="A1126" s="7">
        <v>187909</v>
      </c>
      <c r="B1126" s="8">
        <f t="shared" si="353"/>
        <v>1879.7083333335961</v>
      </c>
      <c r="C1126" s="9">
        <v>4.4442210000000003E-2</v>
      </c>
      <c r="D1126" s="9">
        <v>4.4354409999999997E-2</v>
      </c>
      <c r="E1126" s="9">
        <v>8.7800000000000006E-5</v>
      </c>
      <c r="H1126" s="11">
        <f t="shared" si="354"/>
        <v>3.8193114508364459</v>
      </c>
      <c r="L1126" s="31">
        <f t="shared" si="351"/>
        <v>1879.7083333335961</v>
      </c>
      <c r="M1126" s="30">
        <f t="shared" si="352"/>
        <v>3.8193114508364459</v>
      </c>
      <c r="P1126" s="47"/>
      <c r="Q1126" s="47"/>
      <c r="R1126" s="47"/>
      <c r="S1126" s="47"/>
      <c r="T1126" s="47"/>
      <c r="U1126" s="48"/>
      <c r="V1126" s="33"/>
      <c r="W1126" s="33"/>
      <c r="X1126" s="35"/>
      <c r="Y1126" s="61"/>
      <c r="Z1126" s="61"/>
      <c r="AA1126" s="68"/>
      <c r="AB1126" s="61"/>
      <c r="AC1126" s="61"/>
      <c r="AD1126" s="61"/>
      <c r="AE1126" s="84"/>
      <c r="AF1126" s="61"/>
      <c r="AG1126" s="44"/>
    </row>
    <row r="1127" spans="1:33" ht="14.1" customHeight="1">
      <c r="A1127" s="7">
        <v>187910</v>
      </c>
      <c r="B1127" s="8">
        <f t="shared" si="353"/>
        <v>1879.7916666669294</v>
      </c>
      <c r="C1127" s="9">
        <v>0.12794066000000001</v>
      </c>
      <c r="D1127" s="9">
        <v>0.12305605999999999</v>
      </c>
      <c r="E1127" s="9">
        <v>4.8846000000000002E-3</v>
      </c>
      <c r="H1127" s="11">
        <f t="shared" si="354"/>
        <v>4.2893008698892627</v>
      </c>
      <c r="L1127" s="31">
        <f t="shared" si="351"/>
        <v>1879.7916666669294</v>
      </c>
      <c r="M1127" s="30">
        <f t="shared" si="352"/>
        <v>4.2893008698892627</v>
      </c>
      <c r="P1127" s="47"/>
      <c r="Q1127" s="47"/>
      <c r="R1127" s="47"/>
      <c r="S1127" s="47"/>
      <c r="T1127" s="47"/>
      <c r="U1127" s="48"/>
      <c r="V1127" s="33"/>
      <c r="W1127" s="33"/>
      <c r="X1127" s="35"/>
      <c r="Y1127" s="61"/>
      <c r="Z1127" s="61"/>
      <c r="AA1127" s="68"/>
      <c r="AB1127" s="61"/>
      <c r="AC1127" s="61"/>
      <c r="AD1127" s="61"/>
      <c r="AE1127" s="84"/>
      <c r="AF1127" s="61"/>
      <c r="AG1127" s="44"/>
    </row>
    <row r="1128" spans="1:33" ht="14.1" customHeight="1">
      <c r="A1128" s="7">
        <v>187911</v>
      </c>
      <c r="B1128" s="8">
        <f t="shared" si="353"/>
        <v>1879.8750000002626</v>
      </c>
      <c r="C1128" s="9">
        <v>3.2912379999999998E-2</v>
      </c>
      <c r="D1128" s="9">
        <v>2.8674080000000001E-2</v>
      </c>
      <c r="E1128" s="9">
        <v>4.2383000000000004E-3</v>
      </c>
      <c r="H1128" s="11">
        <f t="shared" si="354"/>
        <v>4.4122926261765372</v>
      </c>
      <c r="L1128" s="31">
        <f t="shared" si="351"/>
        <v>1879.8750000002626</v>
      </c>
      <c r="M1128" s="30">
        <f t="shared" si="352"/>
        <v>4.4122926261765372</v>
      </c>
      <c r="P1128" s="47"/>
      <c r="Q1128" s="47"/>
      <c r="R1128" s="47"/>
      <c r="S1128" s="47"/>
      <c r="T1128" s="47"/>
      <c r="U1128" s="48"/>
      <c r="V1128" s="33"/>
      <c r="W1128" s="33"/>
      <c r="X1128" s="35"/>
      <c r="Y1128" s="61"/>
      <c r="Z1128" s="61"/>
      <c r="AA1128" s="68"/>
      <c r="AB1128" s="61"/>
      <c r="AC1128" s="61"/>
      <c r="AD1128" s="61"/>
      <c r="AE1128" s="84"/>
      <c r="AF1128" s="61"/>
      <c r="AG1128" s="44"/>
    </row>
    <row r="1129" spans="1:33" ht="14.1" customHeight="1">
      <c r="A1129" s="7">
        <v>187912</v>
      </c>
      <c r="B1129" s="8">
        <f t="shared" si="353"/>
        <v>1879.9583333335959</v>
      </c>
      <c r="C1129" s="9">
        <v>-6.7447399999999999E-3</v>
      </c>
      <c r="D1129" s="9">
        <v>-1.194604E-2</v>
      </c>
      <c r="E1129" s="9">
        <v>5.2012999999999998E-3</v>
      </c>
      <c r="H1129" s="11">
        <f t="shared" si="354"/>
        <v>4.3595832019725274</v>
      </c>
      <c r="L1129" s="31">
        <f t="shared" si="351"/>
        <v>1879.9583333335959</v>
      </c>
      <c r="M1129" s="30">
        <f t="shared" si="352"/>
        <v>4.3595832019725274</v>
      </c>
      <c r="P1129" s="47"/>
      <c r="Q1129" s="47"/>
      <c r="R1129" s="47"/>
      <c r="S1129" s="47"/>
      <c r="T1129" s="47"/>
      <c r="U1129" s="48"/>
      <c r="V1129" s="33"/>
      <c r="W1129" s="33"/>
      <c r="X1129" s="35"/>
      <c r="Y1129" s="61"/>
      <c r="Z1129" s="61"/>
      <c r="AA1129" s="68"/>
      <c r="AB1129" s="61"/>
      <c r="AC1129" s="61"/>
      <c r="AD1129" s="61"/>
      <c r="AE1129" s="84"/>
      <c r="AF1129" s="61"/>
      <c r="AG1129" s="44"/>
    </row>
    <row r="1130" spans="1:33" ht="14.1" customHeight="1">
      <c r="A1130" s="7">
        <v>188001</v>
      </c>
      <c r="B1130" s="8">
        <f t="shared" si="353"/>
        <v>1880.0416666669291</v>
      </c>
      <c r="C1130" s="9">
        <v>5.8951759999999999E-2</v>
      </c>
      <c r="D1130" s="9">
        <v>5.135166E-2</v>
      </c>
      <c r="E1130" s="9">
        <v>7.6001000000000003E-3</v>
      </c>
      <c r="H1130" s="11">
        <f t="shared" si="354"/>
        <v>4.583455036301932</v>
      </c>
      <c r="L1130" s="31">
        <f t="shared" si="351"/>
        <v>1880.0416666669291</v>
      </c>
      <c r="M1130" s="30">
        <f t="shared" si="352"/>
        <v>4.583455036301932</v>
      </c>
      <c r="P1130" s="47"/>
      <c r="Q1130" s="47"/>
      <c r="R1130" s="47"/>
      <c r="S1130" s="47"/>
      <c r="T1130" s="47"/>
      <c r="U1130" s="48"/>
      <c r="V1130" s="33"/>
      <c r="W1130" s="33"/>
      <c r="X1130" s="35"/>
      <c r="Y1130" s="61"/>
      <c r="Z1130" s="61"/>
      <c r="AA1130" s="68"/>
      <c r="AB1130" s="61"/>
      <c r="AC1130" s="61"/>
      <c r="AD1130" s="61"/>
      <c r="AE1130" s="84"/>
      <c r="AF1130" s="61"/>
      <c r="AG1130" s="44"/>
    </row>
    <row r="1131" spans="1:33" ht="14.1" customHeight="1">
      <c r="A1131" s="7">
        <v>188002</v>
      </c>
      <c r="B1131" s="8">
        <f t="shared" si="353"/>
        <v>1880.1250000002624</v>
      </c>
      <c r="C1131" s="9">
        <v>1.068535E-2</v>
      </c>
      <c r="D1131" s="9">
        <v>8.6556500000000008E-3</v>
      </c>
      <c r="E1131" s="9">
        <v>2.0297000000000002E-3</v>
      </c>
      <c r="H1131" s="11">
        <f t="shared" si="354"/>
        <v>4.6231278188868989</v>
      </c>
      <c r="L1131" s="31">
        <f t="shared" si="351"/>
        <v>1880.1250000002624</v>
      </c>
      <c r="M1131" s="30">
        <f t="shared" si="352"/>
        <v>4.6231278188868989</v>
      </c>
      <c r="P1131" s="47"/>
      <c r="Q1131" s="47"/>
      <c r="R1131" s="47"/>
      <c r="S1131" s="47"/>
      <c r="T1131" s="47"/>
      <c r="U1131" s="48"/>
      <c r="V1131" s="33"/>
      <c r="W1131" s="33"/>
      <c r="X1131" s="35"/>
      <c r="Y1131" s="61"/>
      <c r="Z1131" s="61"/>
      <c r="AA1131" s="68"/>
      <c r="AB1131" s="61"/>
      <c r="AC1131" s="61"/>
      <c r="AD1131" s="61"/>
      <c r="AE1131" s="84"/>
      <c r="AF1131" s="61"/>
      <c r="AG1131" s="44"/>
    </row>
    <row r="1132" spans="1:33" ht="14.1" customHeight="1">
      <c r="A1132" s="7">
        <v>188003</v>
      </c>
      <c r="B1132" s="8">
        <f t="shared" si="353"/>
        <v>1880.2083333335956</v>
      </c>
      <c r="C1132" s="9">
        <v>2.0220510000000001E-2</v>
      </c>
      <c r="D1132" s="9">
        <v>1.8389909999999999E-2</v>
      </c>
      <c r="E1132" s="9">
        <v>1.8305999999999999E-3</v>
      </c>
      <c r="H1132" s="11">
        <f t="shared" si="354"/>
        <v>4.7081467233947256</v>
      </c>
      <c r="L1132" s="31">
        <f t="shared" si="351"/>
        <v>1880.2083333335956</v>
      </c>
      <c r="M1132" s="30">
        <f t="shared" si="352"/>
        <v>4.7081467233947256</v>
      </c>
      <c r="P1132" s="47"/>
      <c r="Q1132" s="47"/>
      <c r="R1132" s="47"/>
      <c r="S1132" s="47"/>
      <c r="T1132" s="47"/>
      <c r="U1132" s="48"/>
      <c r="V1132" s="33"/>
      <c r="W1132" s="33"/>
      <c r="X1132" s="35"/>
      <c r="Y1132" s="61"/>
      <c r="Z1132" s="61"/>
      <c r="AA1132" s="68"/>
      <c r="AB1132" s="61"/>
      <c r="AC1132" s="61"/>
      <c r="AD1132" s="61"/>
      <c r="AE1132" s="84"/>
      <c r="AF1132" s="61"/>
      <c r="AG1132" s="44"/>
    </row>
    <row r="1133" spans="1:33" ht="14.1" customHeight="1">
      <c r="A1133" s="7">
        <v>188004</v>
      </c>
      <c r="B1133" s="8">
        <f t="shared" si="353"/>
        <v>1880.2916666669289</v>
      </c>
      <c r="C1133" s="9">
        <v>-2.6752399999999999E-2</v>
      </c>
      <c r="D1133" s="9">
        <v>-3.2138899999999998E-2</v>
      </c>
      <c r="E1133" s="9">
        <v>5.3864999999999998E-3</v>
      </c>
      <c r="H1133" s="11">
        <f t="shared" si="354"/>
        <v>4.5568320666662148</v>
      </c>
      <c r="L1133" s="31">
        <f t="shared" si="351"/>
        <v>1880.2916666669289</v>
      </c>
      <c r="M1133" s="30">
        <f t="shared" si="352"/>
        <v>4.5568320666662148</v>
      </c>
      <c r="P1133" s="47"/>
      <c r="Q1133" s="47"/>
      <c r="R1133" s="47"/>
      <c r="S1133" s="47"/>
      <c r="T1133" s="47"/>
      <c r="U1133" s="48"/>
      <c r="V1133" s="33"/>
      <c r="W1133" s="33"/>
      <c r="X1133" s="35"/>
      <c r="Y1133" s="61"/>
      <c r="Z1133" s="61"/>
      <c r="AA1133" s="68"/>
      <c r="AB1133" s="61"/>
      <c r="AC1133" s="61"/>
      <c r="AD1133" s="61"/>
      <c r="AE1133" s="84"/>
      <c r="AF1133" s="61"/>
      <c r="AG1133" s="44"/>
    </row>
    <row r="1134" spans="1:33" ht="14.1" customHeight="1">
      <c r="A1134" s="7">
        <v>188005</v>
      </c>
      <c r="B1134" s="8">
        <f t="shared" si="353"/>
        <v>1880.3750000002622</v>
      </c>
      <c r="C1134" s="9">
        <v>-8.4707089999999999E-2</v>
      </c>
      <c r="D1134" s="9">
        <v>-8.9380989999999994E-2</v>
      </c>
      <c r="E1134" s="9">
        <v>4.6738999999999999E-3</v>
      </c>
      <c r="H1134" s="11">
        <f t="shared" si="354"/>
        <v>4.1495379052838421</v>
      </c>
      <c r="L1134" s="31">
        <f t="shared" si="351"/>
        <v>1880.3750000002622</v>
      </c>
      <c r="M1134" s="30">
        <f t="shared" si="352"/>
        <v>4.1495379052838421</v>
      </c>
      <c r="P1134" s="47"/>
      <c r="Q1134" s="47"/>
      <c r="R1134" s="47"/>
      <c r="S1134" s="47"/>
      <c r="T1134" s="47"/>
      <c r="U1134" s="48"/>
      <c r="V1134" s="33"/>
      <c r="W1134" s="33"/>
      <c r="X1134" s="35"/>
      <c r="Y1134" s="61"/>
      <c r="Z1134" s="61"/>
      <c r="AA1134" s="68"/>
      <c r="AB1134" s="61"/>
      <c r="AC1134" s="61"/>
      <c r="AD1134" s="61"/>
      <c r="AE1134" s="84"/>
      <c r="AF1134" s="61"/>
      <c r="AG1134" s="44"/>
    </row>
    <row r="1135" spans="1:33" ht="14.1" customHeight="1">
      <c r="A1135" s="7">
        <v>188006</v>
      </c>
      <c r="B1135" s="8">
        <f t="shared" si="353"/>
        <v>1880.4583333335954</v>
      </c>
      <c r="C1135" s="9">
        <v>3.4318769999999998E-2</v>
      </c>
      <c r="D1135" s="9">
        <v>3.098337E-2</v>
      </c>
      <c r="E1135" s="9">
        <v>3.3354000000000001E-3</v>
      </c>
      <c r="H1135" s="11">
        <f t="shared" si="354"/>
        <v>4.2781045735322767</v>
      </c>
      <c r="L1135" s="31">
        <f t="shared" si="351"/>
        <v>1880.4583333335954</v>
      </c>
      <c r="M1135" s="30">
        <f t="shared" si="352"/>
        <v>4.2781045735322767</v>
      </c>
      <c r="P1135" s="47"/>
      <c r="Q1135" s="47"/>
      <c r="R1135" s="47"/>
      <c r="S1135" s="47"/>
      <c r="T1135" s="47"/>
      <c r="U1135" s="48"/>
      <c r="V1135" s="33"/>
      <c r="W1135" s="33"/>
      <c r="X1135" s="35"/>
      <c r="Y1135" s="61"/>
      <c r="Z1135" s="61"/>
      <c r="AA1135" s="68"/>
      <c r="AB1135" s="61"/>
      <c r="AC1135" s="61"/>
      <c r="AD1135" s="61"/>
      <c r="AE1135" s="84"/>
      <c r="AF1135" s="61"/>
      <c r="AG1135" s="44"/>
    </row>
    <row r="1136" spans="1:33" ht="14.1" customHeight="1">
      <c r="A1136" s="7">
        <v>188007</v>
      </c>
      <c r="B1136" s="8">
        <f t="shared" si="353"/>
        <v>1880.5416666669287</v>
      </c>
      <c r="C1136" s="9">
        <v>5.5614160000000003E-2</v>
      </c>
      <c r="D1136" s="9">
        <v>4.9227359999999998E-2</v>
      </c>
      <c r="E1136" s="9">
        <v>6.3867999999999998E-3</v>
      </c>
      <c r="H1136" s="11">
        <f t="shared" si="354"/>
        <v>4.4887043674911968</v>
      </c>
      <c r="L1136" s="31">
        <f t="shared" si="351"/>
        <v>1880.5416666669287</v>
      </c>
      <c r="M1136" s="30">
        <f t="shared" si="352"/>
        <v>4.4887043674911968</v>
      </c>
      <c r="P1136" s="47"/>
      <c r="Q1136" s="47"/>
      <c r="R1136" s="47"/>
      <c r="S1136" s="47"/>
      <c r="T1136" s="47"/>
      <c r="U1136" s="48"/>
      <c r="V1136" s="33"/>
      <c r="W1136" s="33"/>
      <c r="X1136" s="35"/>
      <c r="Y1136" s="61"/>
      <c r="Z1136" s="61"/>
      <c r="AA1136" s="68"/>
      <c r="AB1136" s="61"/>
      <c r="AC1136" s="61"/>
      <c r="AD1136" s="61"/>
      <c r="AE1136" s="84"/>
      <c r="AF1136" s="61"/>
      <c r="AG1136" s="44"/>
    </row>
    <row r="1137" spans="1:33" ht="14.1" customHeight="1">
      <c r="A1137" s="7">
        <v>188008</v>
      </c>
      <c r="B1137" s="8">
        <f t="shared" si="353"/>
        <v>1880.6250000002619</v>
      </c>
      <c r="C1137" s="9">
        <v>3.5168459999999999E-2</v>
      </c>
      <c r="D1137" s="9">
        <v>3.161456E-2</v>
      </c>
      <c r="E1137" s="9">
        <v>3.5539E-3</v>
      </c>
      <c r="H1137" s="11">
        <f t="shared" si="354"/>
        <v>4.6306127810395097</v>
      </c>
      <c r="L1137" s="31">
        <f t="shared" si="351"/>
        <v>1880.6250000002619</v>
      </c>
      <c r="M1137" s="30">
        <f t="shared" si="352"/>
        <v>4.6306127810395097</v>
      </c>
      <c r="P1137" s="47"/>
      <c r="Q1137" s="47"/>
      <c r="R1137" s="47"/>
      <c r="S1137" s="47"/>
      <c r="T1137" s="47"/>
      <c r="U1137" s="48"/>
      <c r="V1137" s="33"/>
      <c r="W1137" s="33"/>
      <c r="X1137" s="35"/>
      <c r="Y1137" s="61"/>
      <c r="Z1137" s="61"/>
      <c r="AA1137" s="68"/>
      <c r="AB1137" s="61"/>
      <c r="AC1137" s="61"/>
      <c r="AD1137" s="61"/>
      <c r="AE1137" s="84"/>
      <c r="AF1137" s="61"/>
      <c r="AG1137" s="44"/>
    </row>
    <row r="1138" spans="1:33" ht="14.1" customHeight="1">
      <c r="A1138" s="7">
        <v>188009</v>
      </c>
      <c r="B1138" s="8">
        <f t="shared" si="353"/>
        <v>1880.7083333335952</v>
      </c>
      <c r="C1138" s="9">
        <v>-9.8139899999999999E-3</v>
      </c>
      <c r="D1138" s="9">
        <v>-1.269609E-2</v>
      </c>
      <c r="E1138" s="9">
        <v>2.8820999999999999E-3</v>
      </c>
      <c r="H1138" s="11">
        <f t="shared" si="354"/>
        <v>4.5718221044162819</v>
      </c>
      <c r="L1138" s="31">
        <f t="shared" si="351"/>
        <v>1880.7083333335952</v>
      </c>
      <c r="M1138" s="30">
        <f t="shared" si="352"/>
        <v>4.5718221044162819</v>
      </c>
      <c r="P1138" s="47"/>
      <c r="Q1138" s="47"/>
      <c r="R1138" s="47"/>
      <c r="S1138" s="47"/>
      <c r="T1138" s="47"/>
      <c r="U1138" s="48"/>
      <c r="V1138" s="33"/>
      <c r="W1138" s="33"/>
      <c r="X1138" s="35"/>
      <c r="Y1138" s="61"/>
      <c r="Z1138" s="61"/>
      <c r="AA1138" s="68"/>
      <c r="AB1138" s="61"/>
      <c r="AC1138" s="61"/>
      <c r="AD1138" s="61"/>
      <c r="AE1138" s="84"/>
      <c r="AF1138" s="61"/>
      <c r="AG1138" s="44"/>
    </row>
    <row r="1139" spans="1:33" ht="14.1" customHeight="1">
      <c r="A1139" s="7">
        <v>188010</v>
      </c>
      <c r="B1139" s="8">
        <f t="shared" si="353"/>
        <v>1880.7916666669284</v>
      </c>
      <c r="C1139" s="9">
        <v>4.4658780000000002E-2</v>
      </c>
      <c r="D1139" s="9">
        <v>4.015138E-2</v>
      </c>
      <c r="E1139" s="9">
        <v>4.5073999999999999E-3</v>
      </c>
      <c r="H1139" s="11">
        <f t="shared" si="354"/>
        <v>4.7553870710231001</v>
      </c>
      <c r="L1139" s="31">
        <f t="shared" si="351"/>
        <v>1880.7916666669284</v>
      </c>
      <c r="M1139" s="30">
        <f t="shared" si="352"/>
        <v>4.7553870710231001</v>
      </c>
      <c r="P1139" s="47"/>
      <c r="Q1139" s="47"/>
      <c r="R1139" s="47"/>
      <c r="S1139" s="47"/>
      <c r="T1139" s="47"/>
      <c r="U1139" s="48"/>
      <c r="V1139" s="33"/>
      <c r="W1139" s="33"/>
      <c r="X1139" s="35"/>
      <c r="Y1139" s="61"/>
      <c r="Z1139" s="61"/>
      <c r="AA1139" s="68"/>
      <c r="AB1139" s="61"/>
      <c r="AC1139" s="61"/>
      <c r="AD1139" s="61"/>
      <c r="AE1139" s="84"/>
      <c r="AF1139" s="61"/>
      <c r="AG1139" s="44"/>
    </row>
    <row r="1140" spans="1:33" ht="14.1" customHeight="1">
      <c r="A1140" s="7">
        <v>188011</v>
      </c>
      <c r="B1140" s="8">
        <f t="shared" si="353"/>
        <v>1880.8750000002617</v>
      </c>
      <c r="C1140" s="9">
        <v>5.7767649999999997E-2</v>
      </c>
      <c r="D1140" s="9">
        <v>5.5009349999999999E-2</v>
      </c>
      <c r="E1140" s="9">
        <v>2.7583E-3</v>
      </c>
      <c r="H1140" s="11">
        <f t="shared" si="354"/>
        <v>5.0169778227984843</v>
      </c>
      <c r="L1140" s="31">
        <f t="shared" si="351"/>
        <v>1880.8750000002617</v>
      </c>
      <c r="M1140" s="30">
        <f t="shared" si="352"/>
        <v>5.0169778227984843</v>
      </c>
      <c r="P1140" s="47"/>
      <c r="Q1140" s="47"/>
      <c r="R1140" s="47"/>
      <c r="S1140" s="47"/>
      <c r="T1140" s="47"/>
      <c r="U1140" s="48"/>
      <c r="V1140" s="33"/>
      <c r="W1140" s="33"/>
      <c r="X1140" s="35"/>
      <c r="Y1140" s="61"/>
      <c r="Z1140" s="61"/>
      <c r="AA1140" s="68"/>
      <c r="AB1140" s="61"/>
      <c r="AC1140" s="61"/>
      <c r="AD1140" s="61"/>
      <c r="AE1140" s="84"/>
      <c r="AF1140" s="61"/>
      <c r="AG1140" s="44"/>
    </row>
    <row r="1141" spans="1:33" ht="14.1" customHeight="1">
      <c r="A1141" s="7">
        <v>188012</v>
      </c>
      <c r="B1141" s="8">
        <f t="shared" si="353"/>
        <v>1880.958333333595</v>
      </c>
      <c r="C1141" s="9">
        <v>3.8564059999999997E-2</v>
      </c>
      <c r="D1141" s="9">
        <v>3.3095560000000003E-2</v>
      </c>
      <c r="E1141" s="9">
        <v>5.4685000000000003E-3</v>
      </c>
      <c r="H1141" s="11">
        <f t="shared" si="354"/>
        <v>5.1830175133515812</v>
      </c>
      <c r="L1141" s="31">
        <f t="shared" si="351"/>
        <v>1880.958333333595</v>
      </c>
      <c r="M1141" s="30">
        <f t="shared" si="352"/>
        <v>5.1830175133515812</v>
      </c>
      <c r="P1141" s="47"/>
      <c r="Q1141" s="47"/>
      <c r="R1141" s="47"/>
      <c r="S1141" s="47"/>
      <c r="T1141" s="47"/>
      <c r="U1141" s="48"/>
      <c r="V1141" s="33"/>
      <c r="W1141" s="33"/>
      <c r="X1141" s="35"/>
      <c r="Y1141" s="61"/>
      <c r="Z1141" s="61"/>
      <c r="AA1141" s="68"/>
      <c r="AB1141" s="61"/>
      <c r="AC1141" s="61"/>
      <c r="AD1141" s="61"/>
      <c r="AE1141" s="84"/>
      <c r="AF1141" s="61"/>
      <c r="AG1141" s="44"/>
    </row>
    <row r="1142" spans="1:33" ht="14.1" customHeight="1">
      <c r="A1142" s="7">
        <v>188101</v>
      </c>
      <c r="B1142" s="8">
        <f t="shared" si="353"/>
        <v>1881.0416666669282</v>
      </c>
      <c r="C1142" s="9">
        <v>7.1169850000000007E-2</v>
      </c>
      <c r="D1142" s="9">
        <v>6.4678250000000007E-2</v>
      </c>
      <c r="E1142" s="9">
        <v>6.4916000000000001E-3</v>
      </c>
      <c r="H1142" s="11">
        <f t="shared" si="354"/>
        <v>5.5182460158345128</v>
      </c>
      <c r="L1142" s="31">
        <f t="shared" si="351"/>
        <v>1881.0416666669282</v>
      </c>
      <c r="M1142" s="30">
        <f t="shared" si="352"/>
        <v>5.5182460158345128</v>
      </c>
      <c r="P1142" s="47"/>
      <c r="Q1142" s="47"/>
      <c r="R1142" s="47"/>
      <c r="S1142" s="47"/>
      <c r="T1142" s="47"/>
      <c r="U1142" s="48"/>
      <c r="V1142" s="33"/>
      <c r="W1142" s="33"/>
      <c r="X1142" s="35"/>
      <c r="Y1142" s="61"/>
      <c r="Z1142" s="61"/>
      <c r="AA1142" s="68"/>
      <c r="AB1142" s="61"/>
      <c r="AC1142" s="61"/>
      <c r="AD1142" s="61"/>
      <c r="AE1142" s="84"/>
      <c r="AF1142" s="61"/>
      <c r="AG1142" s="44"/>
    </row>
    <row r="1143" spans="1:33" ht="14.1" customHeight="1">
      <c r="A1143" s="7">
        <v>188102</v>
      </c>
      <c r="B1143" s="8">
        <f t="shared" si="353"/>
        <v>1881.1250000002615</v>
      </c>
      <c r="C1143" s="9">
        <v>-2.29526E-2</v>
      </c>
      <c r="D1143" s="9">
        <v>-2.4956599999999999E-2</v>
      </c>
      <c r="E1143" s="9">
        <v>2.0040000000000001E-3</v>
      </c>
      <c r="H1143" s="11">
        <f t="shared" si="354"/>
        <v>5.3805293573157371</v>
      </c>
      <c r="L1143" s="31">
        <f t="shared" si="351"/>
        <v>1881.1250000002615</v>
      </c>
      <c r="M1143" s="30">
        <f t="shared" si="352"/>
        <v>5.3805293573157371</v>
      </c>
      <c r="P1143" s="47"/>
      <c r="Q1143" s="47"/>
      <c r="R1143" s="47"/>
      <c r="S1143" s="47"/>
      <c r="T1143" s="47"/>
      <c r="U1143" s="48"/>
      <c r="V1143" s="33"/>
      <c r="W1143" s="33"/>
      <c r="X1143" s="35"/>
      <c r="Y1143" s="61"/>
      <c r="Z1143" s="61"/>
      <c r="AA1143" s="68"/>
      <c r="AB1143" s="61"/>
      <c r="AC1143" s="61"/>
      <c r="AD1143" s="61"/>
      <c r="AE1143" s="84"/>
      <c r="AF1143" s="61"/>
      <c r="AG1143" s="44"/>
    </row>
    <row r="1144" spans="1:33" ht="14.1" customHeight="1">
      <c r="A1144" s="7">
        <v>188103</v>
      </c>
      <c r="B1144" s="8">
        <f t="shared" si="353"/>
        <v>1881.2083333335947</v>
      </c>
      <c r="C1144" s="9">
        <v>2.621648E-2</v>
      </c>
      <c r="D1144" s="9">
        <v>2.2990679999999999E-2</v>
      </c>
      <c r="E1144" s="9">
        <v>3.2258E-3</v>
      </c>
      <c r="H1144" s="11">
        <f t="shared" si="354"/>
        <v>5.5042313860003889</v>
      </c>
      <c r="L1144" s="31">
        <f t="shared" si="351"/>
        <v>1881.2083333335947</v>
      </c>
      <c r="M1144" s="30">
        <f t="shared" si="352"/>
        <v>5.5042313860003889</v>
      </c>
      <c r="P1144" s="47"/>
      <c r="Q1144" s="47"/>
      <c r="R1144" s="47"/>
      <c r="S1144" s="47"/>
      <c r="T1144" s="47"/>
      <c r="U1144" s="48"/>
      <c r="V1144" s="33"/>
      <c r="W1144" s="33"/>
      <c r="X1144" s="35"/>
      <c r="Y1144" s="61"/>
      <c r="Z1144" s="61"/>
      <c r="AA1144" s="68"/>
      <c r="AB1144" s="61"/>
      <c r="AC1144" s="61"/>
      <c r="AD1144" s="61"/>
      <c r="AE1144" s="84"/>
      <c r="AF1144" s="61"/>
      <c r="AG1144" s="44"/>
    </row>
    <row r="1145" spans="1:33" ht="14.1" customHeight="1">
      <c r="A1145" s="7">
        <v>188104</v>
      </c>
      <c r="B1145" s="8">
        <f t="shared" si="353"/>
        <v>1881.291666666928</v>
      </c>
      <c r="C1145" s="9">
        <v>-4.7553600000000001E-3</v>
      </c>
      <c r="D1145" s="9">
        <v>-9.5273600000000003E-3</v>
      </c>
      <c r="E1145" s="9">
        <v>4.7720000000000002E-3</v>
      </c>
      <c r="H1145" s="11">
        <f t="shared" si="354"/>
        <v>5.4517905920626646</v>
      </c>
      <c r="L1145" s="31">
        <f t="shared" si="351"/>
        <v>1881.291666666928</v>
      </c>
      <c r="M1145" s="30">
        <f t="shared" si="352"/>
        <v>5.4517905920626646</v>
      </c>
      <c r="P1145" s="47"/>
      <c r="Q1145" s="47"/>
      <c r="R1145" s="47"/>
      <c r="S1145" s="47"/>
      <c r="T1145" s="47"/>
      <c r="U1145" s="48"/>
      <c r="V1145" s="33"/>
      <c r="W1145" s="33"/>
      <c r="X1145" s="35"/>
      <c r="Y1145" s="61"/>
      <c r="Z1145" s="61"/>
      <c r="AA1145" s="68"/>
      <c r="AB1145" s="61"/>
      <c r="AC1145" s="61"/>
      <c r="AD1145" s="61"/>
      <c r="AE1145" s="84"/>
      <c r="AF1145" s="61"/>
      <c r="AG1145" s="44"/>
    </row>
    <row r="1146" spans="1:33" ht="14.1" customHeight="1">
      <c r="A1146" s="7">
        <v>188105</v>
      </c>
      <c r="B1146" s="8">
        <f t="shared" si="353"/>
        <v>1881.3750000002613</v>
      </c>
      <c r="C1146" s="9">
        <v>5.941838E-2</v>
      </c>
      <c r="D1146" s="9">
        <v>5.8182079999999997E-2</v>
      </c>
      <c r="E1146" s="9">
        <v>1.2363000000000001E-3</v>
      </c>
      <c r="H1146" s="11">
        <f t="shared" si="354"/>
        <v>5.7689871084333015</v>
      </c>
      <c r="L1146" s="31">
        <f t="shared" si="351"/>
        <v>1881.3750000002613</v>
      </c>
      <c r="M1146" s="30">
        <f t="shared" si="352"/>
        <v>5.7689871084333015</v>
      </c>
      <c r="P1146" s="47"/>
      <c r="Q1146" s="47"/>
      <c r="R1146" s="47"/>
      <c r="S1146" s="47"/>
      <c r="T1146" s="47"/>
      <c r="U1146" s="48"/>
      <c r="V1146" s="33"/>
      <c r="W1146" s="33"/>
      <c r="X1146" s="35"/>
      <c r="Y1146" s="61"/>
      <c r="Z1146" s="61"/>
      <c r="AA1146" s="68"/>
      <c r="AB1146" s="61"/>
      <c r="AC1146" s="61"/>
      <c r="AD1146" s="61"/>
      <c r="AE1146" s="84"/>
      <c r="AF1146" s="61"/>
      <c r="AG1146" s="44"/>
    </row>
    <row r="1147" spans="1:33" ht="14.1" customHeight="1">
      <c r="A1147" s="7">
        <v>188106</v>
      </c>
      <c r="B1147" s="8">
        <f t="shared" si="353"/>
        <v>1881.4583333335945</v>
      </c>
      <c r="C1147" s="9">
        <v>9.4819000000000001E-4</v>
      </c>
      <c r="D1147" s="9">
        <v>-3.49461E-3</v>
      </c>
      <c r="E1147" s="9">
        <v>4.4428000000000002E-3</v>
      </c>
      <c r="H1147" s="11">
        <f t="shared" si="354"/>
        <v>5.7488267483942996</v>
      </c>
      <c r="L1147" s="31">
        <f t="shared" si="351"/>
        <v>1881.4583333335945</v>
      </c>
      <c r="M1147" s="30">
        <f t="shared" si="352"/>
        <v>5.7488267483942996</v>
      </c>
      <c r="P1147" s="47"/>
      <c r="Q1147" s="47"/>
      <c r="R1147" s="47"/>
      <c r="S1147" s="47"/>
      <c r="T1147" s="47"/>
      <c r="U1147" s="48"/>
      <c r="V1147" s="33"/>
      <c r="W1147" s="33"/>
      <c r="X1147" s="35"/>
      <c r="Y1147" s="61"/>
      <c r="Z1147" s="61"/>
      <c r="AA1147" s="68"/>
      <c r="AB1147" s="61"/>
      <c r="AC1147" s="61"/>
      <c r="AD1147" s="61"/>
      <c r="AE1147" s="84"/>
      <c r="AF1147" s="61"/>
      <c r="AG1147" s="44"/>
    </row>
    <row r="1148" spans="1:33" ht="14.1" customHeight="1">
      <c r="A1148" s="7">
        <v>188107</v>
      </c>
      <c r="B1148" s="8">
        <f t="shared" si="353"/>
        <v>1881.5416666669278</v>
      </c>
      <c r="C1148" s="9">
        <v>-3.7389190000000003E-2</v>
      </c>
      <c r="D1148" s="9">
        <v>-4.1576090000000003E-2</v>
      </c>
      <c r="E1148" s="9">
        <v>4.1869000000000003E-3</v>
      </c>
      <c r="H1148" s="11">
        <f t="shared" si="354"/>
        <v>5.5098130101086511</v>
      </c>
      <c r="L1148" s="31">
        <f t="shared" si="351"/>
        <v>1881.5416666669278</v>
      </c>
      <c r="M1148" s="30">
        <f t="shared" si="352"/>
        <v>5.5098130101086511</v>
      </c>
      <c r="P1148" s="47"/>
      <c r="Q1148" s="47"/>
      <c r="R1148" s="47"/>
      <c r="S1148" s="47"/>
      <c r="T1148" s="47"/>
      <c r="U1148" s="48"/>
      <c r="V1148" s="33"/>
      <c r="W1148" s="33"/>
      <c r="X1148" s="35"/>
      <c r="Y1148" s="61"/>
      <c r="Z1148" s="61"/>
      <c r="AA1148" s="68"/>
      <c r="AB1148" s="61"/>
      <c r="AC1148" s="61"/>
      <c r="AD1148" s="61"/>
      <c r="AE1148" s="84"/>
      <c r="AF1148" s="61"/>
      <c r="AG1148" s="44"/>
    </row>
    <row r="1149" spans="1:33" ht="14.1" customHeight="1">
      <c r="A1149" s="7">
        <v>188108</v>
      </c>
      <c r="B1149" s="8">
        <f t="shared" si="353"/>
        <v>1881.625000000261</v>
      </c>
      <c r="C1149" s="9">
        <v>-1.3839310000000001E-2</v>
      </c>
      <c r="D1149" s="9">
        <v>-1.6561409999999999E-2</v>
      </c>
      <c r="E1149" s="9">
        <v>2.7220999999999999E-3</v>
      </c>
      <c r="H1149" s="11">
        <f t="shared" si="354"/>
        <v>5.4185627378249075</v>
      </c>
      <c r="L1149" s="31">
        <f t="shared" si="351"/>
        <v>1881.625000000261</v>
      </c>
      <c r="M1149" s="30">
        <f t="shared" si="352"/>
        <v>5.4185627378249075</v>
      </c>
      <c r="P1149" s="47"/>
      <c r="Q1149" s="47"/>
      <c r="R1149" s="47"/>
      <c r="S1149" s="47"/>
      <c r="T1149" s="47"/>
      <c r="U1149" s="48"/>
      <c r="V1149" s="33"/>
      <c r="W1149" s="33"/>
      <c r="X1149" s="35"/>
      <c r="Y1149" s="61"/>
      <c r="Z1149" s="61"/>
      <c r="AA1149" s="68"/>
      <c r="AB1149" s="61"/>
      <c r="AC1149" s="61"/>
      <c r="AD1149" s="61"/>
      <c r="AE1149" s="84"/>
      <c r="AF1149" s="61"/>
      <c r="AG1149" s="44"/>
    </row>
    <row r="1150" spans="1:33" ht="14.1" customHeight="1">
      <c r="A1150" s="7">
        <v>188109</v>
      </c>
      <c r="B1150" s="8">
        <f t="shared" si="353"/>
        <v>1881.7083333335943</v>
      </c>
      <c r="C1150" s="9">
        <v>1.746201E-2</v>
      </c>
      <c r="D1150" s="9">
        <v>1.5269909999999999E-2</v>
      </c>
      <c r="E1150" s="9">
        <v>2.1921000000000002E-3</v>
      </c>
      <c r="H1150" s="11">
        <f t="shared" si="354"/>
        <v>5.5013037031608478</v>
      </c>
      <c r="L1150" s="31">
        <f t="shared" si="351"/>
        <v>1881.7083333335943</v>
      </c>
      <c r="M1150" s="30">
        <f t="shared" si="352"/>
        <v>5.5013037031608478</v>
      </c>
      <c r="P1150" s="47"/>
      <c r="Q1150" s="47"/>
      <c r="R1150" s="47"/>
      <c r="S1150" s="47"/>
      <c r="T1150" s="47"/>
      <c r="U1150" s="48"/>
      <c r="V1150" s="33"/>
      <c r="W1150" s="33"/>
      <c r="X1150" s="35"/>
      <c r="Y1150" s="61"/>
      <c r="Z1150" s="61"/>
      <c r="AA1150" s="68"/>
      <c r="AB1150" s="61"/>
      <c r="AC1150" s="61"/>
      <c r="AD1150" s="61"/>
      <c r="AE1150" s="84"/>
      <c r="AF1150" s="61"/>
      <c r="AG1150" s="44"/>
    </row>
    <row r="1151" spans="1:33" ht="14.1" customHeight="1">
      <c r="A1151" s="7">
        <v>188110</v>
      </c>
      <c r="B1151" s="8">
        <f t="shared" si="353"/>
        <v>1881.7916666669275</v>
      </c>
      <c r="C1151" s="9">
        <v>-1.842688E-2</v>
      </c>
      <c r="D1151" s="9">
        <v>-2.461518E-2</v>
      </c>
      <c r="E1151" s="9">
        <v>6.1882999999999999E-3</v>
      </c>
      <c r="H1151" s="11">
        <f t="shared" si="354"/>
        <v>5.3658881222728771</v>
      </c>
      <c r="L1151" s="31">
        <f t="shared" si="351"/>
        <v>1881.7916666669275</v>
      </c>
      <c r="M1151" s="30">
        <f t="shared" si="352"/>
        <v>5.3658881222728771</v>
      </c>
      <c r="P1151" s="47"/>
      <c r="Q1151" s="47"/>
      <c r="R1151" s="47"/>
      <c r="S1151" s="47"/>
      <c r="T1151" s="47"/>
      <c r="U1151" s="48"/>
      <c r="V1151" s="33"/>
      <c r="W1151" s="33"/>
      <c r="X1151" s="35"/>
      <c r="Y1151" s="61"/>
      <c r="Z1151" s="61"/>
      <c r="AA1151" s="68"/>
      <c r="AB1151" s="61"/>
      <c r="AC1151" s="61"/>
      <c r="AD1151" s="61"/>
      <c r="AE1151" s="84"/>
      <c r="AF1151" s="61"/>
      <c r="AG1151" s="44"/>
    </row>
    <row r="1152" spans="1:33" ht="14.1" customHeight="1">
      <c r="A1152" s="7">
        <v>188111</v>
      </c>
      <c r="B1152" s="8">
        <f t="shared" si="353"/>
        <v>1881.8750000002608</v>
      </c>
      <c r="C1152" s="9">
        <v>1.8269629999999999E-2</v>
      </c>
      <c r="D1152" s="9">
        <v>1.5303529999999999E-2</v>
      </c>
      <c r="E1152" s="9">
        <v>2.9661000000000002E-3</v>
      </c>
      <c r="H1152" s="11">
        <f t="shared" si="354"/>
        <v>5.448005152128724</v>
      </c>
      <c r="L1152" s="31">
        <f t="shared" si="351"/>
        <v>1881.8750000002608</v>
      </c>
      <c r="M1152" s="30">
        <f t="shared" si="352"/>
        <v>5.448005152128724</v>
      </c>
      <c r="P1152" s="47"/>
      <c r="Q1152" s="47"/>
      <c r="R1152" s="47"/>
      <c r="S1152" s="47"/>
      <c r="T1152" s="47"/>
      <c r="U1152" s="48"/>
      <c r="V1152" s="33"/>
      <c r="W1152" s="33"/>
      <c r="X1152" s="35"/>
      <c r="Y1152" s="61"/>
      <c r="Z1152" s="61"/>
      <c r="AA1152" s="68"/>
      <c r="AB1152" s="61"/>
      <c r="AC1152" s="61"/>
      <c r="AD1152" s="61"/>
      <c r="AE1152" s="84"/>
      <c r="AF1152" s="61"/>
      <c r="AG1152" s="44"/>
    </row>
    <row r="1153" spans="1:33" ht="14.1" customHeight="1">
      <c r="A1153" s="7">
        <v>188112</v>
      </c>
      <c r="B1153" s="8">
        <f t="shared" si="353"/>
        <v>1881.9583333335941</v>
      </c>
      <c r="C1153" s="9">
        <v>-3.3628030000000003E-2</v>
      </c>
      <c r="D1153" s="9">
        <v>-3.995903E-2</v>
      </c>
      <c r="E1153" s="9">
        <v>6.3309999999999998E-3</v>
      </c>
      <c r="H1153" s="11">
        <f t="shared" si="354"/>
        <v>5.2303081508146576</v>
      </c>
      <c r="L1153" s="31">
        <f t="shared" si="351"/>
        <v>1881.9583333335941</v>
      </c>
      <c r="M1153" s="30">
        <f t="shared" si="352"/>
        <v>5.2303081508146576</v>
      </c>
      <c r="P1153" s="47"/>
      <c r="Q1153" s="47"/>
      <c r="R1153" s="47"/>
      <c r="S1153" s="47"/>
      <c r="T1153" s="47"/>
      <c r="U1153" s="48"/>
      <c r="V1153" s="33"/>
      <c r="W1153" s="33"/>
      <c r="X1153" s="35"/>
      <c r="Y1153" s="61"/>
      <c r="Z1153" s="61"/>
      <c r="AA1153" s="68"/>
      <c r="AB1153" s="61"/>
      <c r="AC1153" s="61"/>
      <c r="AD1153" s="61"/>
      <c r="AE1153" s="84"/>
      <c r="AF1153" s="61"/>
      <c r="AG1153" s="44"/>
    </row>
    <row r="1154" spans="1:33" ht="14.1" customHeight="1">
      <c r="A1154" s="7">
        <v>188201</v>
      </c>
      <c r="B1154" s="8">
        <f t="shared" si="353"/>
        <v>1882.0416666669273</v>
      </c>
      <c r="C1154" s="9">
        <v>-2.53301E-3</v>
      </c>
      <c r="D1154" s="9">
        <v>-8.32631E-3</v>
      </c>
      <c r="E1154" s="9">
        <v>5.7933000000000004E-3</v>
      </c>
      <c r="H1154" s="11">
        <f t="shared" si="354"/>
        <v>5.186758983755448</v>
      </c>
      <c r="L1154" s="31">
        <f t="shared" ref="L1154:L1217" si="355">B1154</f>
        <v>1882.0416666669273</v>
      </c>
      <c r="M1154" s="30">
        <f t="shared" si="352"/>
        <v>5.186758983755448</v>
      </c>
      <c r="P1154" s="47"/>
      <c r="Q1154" s="47"/>
      <c r="R1154" s="47"/>
      <c r="S1154" s="47"/>
      <c r="T1154" s="47"/>
      <c r="U1154" s="48"/>
      <c r="V1154" s="33"/>
      <c r="W1154" s="33"/>
      <c r="X1154" s="35"/>
      <c r="Y1154" s="61"/>
      <c r="Z1154" s="61"/>
      <c r="AA1154" s="68"/>
      <c r="AB1154" s="61"/>
      <c r="AC1154" s="61"/>
      <c r="AD1154" s="61"/>
      <c r="AE1154" s="84"/>
      <c r="AF1154" s="61"/>
      <c r="AG1154" s="44"/>
    </row>
    <row r="1155" spans="1:33" ht="14.1" customHeight="1">
      <c r="A1155" s="7">
        <v>188202</v>
      </c>
      <c r="B1155" s="8">
        <f t="shared" si="353"/>
        <v>1882.1250000002606</v>
      </c>
      <c r="C1155" s="9">
        <v>-2.201558E-2</v>
      </c>
      <c r="D1155" s="9">
        <v>-2.373138E-2</v>
      </c>
      <c r="E1155" s="9">
        <v>1.7158E-3</v>
      </c>
      <c r="H1155" s="11">
        <f t="shared" si="354"/>
        <v>5.0636700353435335</v>
      </c>
      <c r="L1155" s="31">
        <f t="shared" si="355"/>
        <v>1882.1250000002606</v>
      </c>
      <c r="M1155" s="30">
        <f t="shared" ref="M1155:M1218" si="356">H1155</f>
        <v>5.0636700353435335</v>
      </c>
      <c r="P1155" s="47"/>
      <c r="Q1155" s="47"/>
      <c r="R1155" s="47"/>
      <c r="S1155" s="47"/>
      <c r="T1155" s="47"/>
      <c r="U1155" s="48"/>
      <c r="V1155" s="33"/>
      <c r="W1155" s="33"/>
      <c r="X1155" s="35"/>
      <c r="Y1155" s="61"/>
      <c r="Z1155" s="61"/>
      <c r="AA1155" s="68"/>
      <c r="AB1155" s="61"/>
      <c r="AC1155" s="61"/>
      <c r="AD1155" s="61"/>
      <c r="AE1155" s="84"/>
      <c r="AF1155" s="61"/>
      <c r="AG1155" s="44"/>
    </row>
    <row r="1156" spans="1:33" ht="14.1" customHeight="1">
      <c r="A1156" s="7">
        <v>188203</v>
      </c>
      <c r="B1156" s="8">
        <f t="shared" ref="B1156:B1219" si="357">B1155+(1/12)</f>
        <v>1882.2083333335938</v>
      </c>
      <c r="C1156" s="9">
        <v>8.5079700000000001E-3</v>
      </c>
      <c r="D1156" s="9">
        <v>4.72267E-3</v>
      </c>
      <c r="E1156" s="9">
        <v>3.7853000000000001E-3</v>
      </c>
      <c r="H1156" s="11">
        <f t="shared" ref="H1156:H1219" si="358">H1155+(H1155*D1156)</f>
        <v>5.0875840779093497</v>
      </c>
      <c r="L1156" s="31">
        <f t="shared" si="355"/>
        <v>1882.2083333335938</v>
      </c>
      <c r="M1156" s="30">
        <f t="shared" si="356"/>
        <v>5.0875840779093497</v>
      </c>
      <c r="P1156" s="47"/>
      <c r="Q1156" s="47"/>
      <c r="R1156" s="47"/>
      <c r="S1156" s="47"/>
      <c r="T1156" s="47"/>
      <c r="U1156" s="48"/>
      <c r="V1156" s="33"/>
      <c r="W1156" s="33"/>
      <c r="X1156" s="35"/>
      <c r="Y1156" s="61"/>
      <c r="Z1156" s="61"/>
      <c r="AA1156" s="68"/>
      <c r="AB1156" s="61"/>
      <c r="AC1156" s="61"/>
      <c r="AD1156" s="61"/>
      <c r="AE1156" s="84"/>
      <c r="AF1156" s="61"/>
      <c r="AG1156" s="44"/>
    </row>
    <row r="1157" spans="1:33" ht="14.1" customHeight="1">
      <c r="A1157" s="7">
        <v>188204</v>
      </c>
      <c r="B1157" s="8">
        <f t="shared" si="357"/>
        <v>1882.2916666669271</v>
      </c>
      <c r="C1157" s="9">
        <v>3.1227300000000002E-3</v>
      </c>
      <c r="D1157" s="9">
        <v>-1.3780699999999999E-3</v>
      </c>
      <c r="E1157" s="9">
        <v>4.5008000000000001E-3</v>
      </c>
      <c r="H1157" s="11">
        <f t="shared" si="358"/>
        <v>5.0805730309191048</v>
      </c>
      <c r="L1157" s="31">
        <f t="shared" si="355"/>
        <v>1882.2916666669271</v>
      </c>
      <c r="M1157" s="30">
        <f t="shared" si="356"/>
        <v>5.0805730309191048</v>
      </c>
      <c r="P1157" s="47"/>
      <c r="Q1157" s="47"/>
      <c r="R1157" s="47"/>
      <c r="S1157" s="47"/>
      <c r="T1157" s="47"/>
      <c r="U1157" s="48"/>
      <c r="V1157" s="33"/>
      <c r="W1157" s="33"/>
      <c r="X1157" s="35"/>
      <c r="Y1157" s="61"/>
      <c r="Z1157" s="61"/>
      <c r="AA1157" s="68"/>
      <c r="AB1157" s="61"/>
      <c r="AC1157" s="61"/>
      <c r="AD1157" s="61"/>
      <c r="AE1157" s="84"/>
      <c r="AF1157" s="61"/>
      <c r="AG1157" s="44"/>
    </row>
    <row r="1158" spans="1:33" ht="14.1" customHeight="1">
      <c r="A1158" s="7">
        <v>188205</v>
      </c>
      <c r="B1158" s="8">
        <f t="shared" si="357"/>
        <v>1882.3750000002603</v>
      </c>
      <c r="C1158" s="9">
        <v>-1.175707E-2</v>
      </c>
      <c r="D1158" s="9">
        <v>-1.569897E-2</v>
      </c>
      <c r="E1158" s="9">
        <v>3.9418999999999999E-3</v>
      </c>
      <c r="H1158" s="11">
        <f t="shared" si="358"/>
        <v>5.0008132673238963</v>
      </c>
      <c r="L1158" s="31">
        <f t="shared" si="355"/>
        <v>1882.3750000002603</v>
      </c>
      <c r="M1158" s="30">
        <f t="shared" si="356"/>
        <v>5.0008132673238963</v>
      </c>
      <c r="P1158" s="47"/>
      <c r="Q1158" s="47"/>
      <c r="R1158" s="47"/>
      <c r="S1158" s="47"/>
      <c r="T1158" s="47"/>
      <c r="U1158" s="48"/>
      <c r="V1158" s="33"/>
      <c r="W1158" s="33"/>
      <c r="X1158" s="35"/>
      <c r="Y1158" s="61"/>
      <c r="Z1158" s="61"/>
      <c r="AA1158" s="68"/>
      <c r="AB1158" s="61"/>
      <c r="AC1158" s="61"/>
      <c r="AD1158" s="61"/>
      <c r="AE1158" s="84"/>
      <c r="AF1158" s="61"/>
      <c r="AG1158" s="44"/>
    </row>
    <row r="1159" spans="1:33" ht="14.1" customHeight="1">
      <c r="A1159" s="7">
        <v>188206</v>
      </c>
      <c r="B1159" s="8">
        <f t="shared" si="357"/>
        <v>1882.4583333335936</v>
      </c>
      <c r="C1159" s="9">
        <v>2.9973299999999999E-3</v>
      </c>
      <c r="D1159" s="9">
        <v>-5.3797000000000003E-4</v>
      </c>
      <c r="E1159" s="9">
        <v>3.5352999999999999E-3</v>
      </c>
      <c r="H1159" s="11">
        <f t="shared" si="358"/>
        <v>4.998122979810474</v>
      </c>
      <c r="L1159" s="31">
        <f t="shared" si="355"/>
        <v>1882.4583333335936</v>
      </c>
      <c r="M1159" s="30">
        <f t="shared" si="356"/>
        <v>4.998122979810474</v>
      </c>
      <c r="P1159" s="47"/>
      <c r="Q1159" s="47"/>
      <c r="R1159" s="47"/>
      <c r="S1159" s="47"/>
      <c r="T1159" s="47"/>
      <c r="U1159" s="48"/>
      <c r="V1159" s="33"/>
      <c r="W1159" s="33"/>
      <c r="X1159" s="35"/>
      <c r="Y1159" s="61"/>
      <c r="Z1159" s="61"/>
      <c r="AA1159" s="68"/>
      <c r="AB1159" s="61"/>
      <c r="AC1159" s="61"/>
      <c r="AD1159" s="61"/>
      <c r="AE1159" s="84"/>
      <c r="AF1159" s="61"/>
      <c r="AG1159" s="44"/>
    </row>
    <row r="1160" spans="1:33" ht="14.1" customHeight="1">
      <c r="A1160" s="7">
        <v>188207</v>
      </c>
      <c r="B1160" s="8">
        <f t="shared" si="357"/>
        <v>1882.5416666669269</v>
      </c>
      <c r="C1160" s="9">
        <v>7.7751490000000006E-2</v>
      </c>
      <c r="D1160" s="9">
        <v>7.1707190000000004E-2</v>
      </c>
      <c r="E1160" s="9">
        <v>6.0442999999999998E-3</v>
      </c>
      <c r="H1160" s="11">
        <f t="shared" si="358"/>
        <v>5.3565243339671103</v>
      </c>
      <c r="L1160" s="31">
        <f t="shared" si="355"/>
        <v>1882.5416666669269</v>
      </c>
      <c r="M1160" s="30">
        <f t="shared" si="356"/>
        <v>5.3565243339671103</v>
      </c>
      <c r="P1160" s="47"/>
      <c r="Q1160" s="47"/>
      <c r="R1160" s="47"/>
      <c r="S1160" s="47"/>
      <c r="T1160" s="47"/>
      <c r="U1160" s="48"/>
      <c r="V1160" s="33"/>
      <c r="W1160" s="33"/>
      <c r="X1160" s="35"/>
      <c r="Y1160" s="61"/>
      <c r="Z1160" s="61"/>
      <c r="AA1160" s="68"/>
      <c r="AB1160" s="61"/>
      <c r="AC1160" s="61"/>
      <c r="AD1160" s="61"/>
      <c r="AE1160" s="84"/>
      <c r="AF1160" s="61"/>
      <c r="AG1160" s="44"/>
    </row>
    <row r="1161" spans="1:33" ht="14.1" customHeight="1">
      <c r="A1161" s="7">
        <v>188208</v>
      </c>
      <c r="B1161" s="8">
        <f t="shared" si="357"/>
        <v>1882.6250000002601</v>
      </c>
      <c r="C1161" s="9">
        <v>1.6682679999999998E-2</v>
      </c>
      <c r="D1161" s="9">
        <v>1.4321479999999999E-2</v>
      </c>
      <c r="E1161" s="9">
        <v>2.3611999999999999E-3</v>
      </c>
      <c r="H1161" s="11">
        <f t="shared" si="358"/>
        <v>5.4332376900855337</v>
      </c>
      <c r="L1161" s="31">
        <f t="shared" si="355"/>
        <v>1882.6250000002601</v>
      </c>
      <c r="M1161" s="30">
        <f t="shared" si="356"/>
        <v>5.4332376900855337</v>
      </c>
      <c r="P1161" s="47"/>
      <c r="Q1161" s="47"/>
      <c r="R1161" s="47"/>
      <c r="S1161" s="47"/>
      <c r="T1161" s="47"/>
      <c r="U1161" s="48"/>
      <c r="V1161" s="33"/>
      <c r="W1161" s="33"/>
      <c r="X1161" s="35"/>
      <c r="Y1161" s="61"/>
      <c r="Z1161" s="61"/>
      <c r="AA1161" s="68"/>
      <c r="AB1161" s="61"/>
      <c r="AC1161" s="61"/>
      <c r="AD1161" s="61"/>
      <c r="AE1161" s="84"/>
      <c r="AF1161" s="61"/>
      <c r="AG1161" s="44"/>
    </row>
    <row r="1162" spans="1:33" ht="14.1" customHeight="1">
      <c r="A1162" s="7">
        <v>188209</v>
      </c>
      <c r="B1162" s="8">
        <f t="shared" si="357"/>
        <v>1882.7083333335934</v>
      </c>
      <c r="C1162" s="9">
        <v>1.0988339999999999E-2</v>
      </c>
      <c r="D1162" s="9">
        <v>8.2907399999999996E-3</v>
      </c>
      <c r="E1162" s="9">
        <v>2.6976000000000001E-3</v>
      </c>
      <c r="H1162" s="11">
        <f t="shared" si="358"/>
        <v>5.4782832511322335</v>
      </c>
      <c r="L1162" s="31">
        <f t="shared" si="355"/>
        <v>1882.7083333335934</v>
      </c>
      <c r="M1162" s="30">
        <f t="shared" si="356"/>
        <v>5.4782832511322335</v>
      </c>
      <c r="P1162" s="47"/>
      <c r="Q1162" s="47"/>
      <c r="R1162" s="47"/>
      <c r="S1162" s="47"/>
      <c r="T1162" s="47"/>
      <c r="U1162" s="48"/>
      <c r="V1162" s="33"/>
      <c r="W1162" s="33"/>
      <c r="X1162" s="35"/>
      <c r="Y1162" s="61"/>
      <c r="Z1162" s="61"/>
      <c r="AA1162" s="68"/>
      <c r="AB1162" s="61"/>
      <c r="AC1162" s="61"/>
      <c r="AD1162" s="61"/>
      <c r="AE1162" s="84"/>
      <c r="AF1162" s="61"/>
      <c r="AG1162" s="44"/>
    </row>
    <row r="1163" spans="1:33" ht="14.1" customHeight="1">
      <c r="A1163" s="7">
        <v>188210</v>
      </c>
      <c r="B1163" s="8">
        <f t="shared" si="357"/>
        <v>1882.7916666669266</v>
      </c>
      <c r="C1163" s="9">
        <v>-2.9118740000000001E-2</v>
      </c>
      <c r="D1163" s="9">
        <v>-3.5007740000000002E-2</v>
      </c>
      <c r="E1163" s="9">
        <v>5.8890000000000001E-3</v>
      </c>
      <c r="H1163" s="11">
        <f t="shared" si="358"/>
        <v>5.2865009354302419</v>
      </c>
      <c r="L1163" s="31">
        <f t="shared" si="355"/>
        <v>1882.7916666669266</v>
      </c>
      <c r="M1163" s="30">
        <f t="shared" si="356"/>
        <v>5.2865009354302419</v>
      </c>
      <c r="P1163" s="47"/>
      <c r="Q1163" s="47"/>
      <c r="R1163" s="47"/>
      <c r="S1163" s="47"/>
      <c r="T1163" s="47"/>
      <c r="U1163" s="48"/>
      <c r="V1163" s="33"/>
      <c r="W1163" s="33"/>
      <c r="X1163" s="35"/>
      <c r="Y1163" s="61"/>
      <c r="Z1163" s="61"/>
      <c r="AA1163" s="68"/>
      <c r="AB1163" s="61"/>
      <c r="AC1163" s="61"/>
      <c r="AD1163" s="61"/>
      <c r="AE1163" s="84"/>
      <c r="AF1163" s="61"/>
      <c r="AG1163" s="44"/>
    </row>
    <row r="1164" spans="1:33" ht="14.1" customHeight="1">
      <c r="A1164" s="7">
        <v>188211</v>
      </c>
      <c r="B1164" s="8">
        <f t="shared" si="357"/>
        <v>1882.8750000002599</v>
      </c>
      <c r="C1164" s="9">
        <v>-3.8276520000000001E-2</v>
      </c>
      <c r="D1164" s="9">
        <v>-4.3036020000000001E-2</v>
      </c>
      <c r="E1164" s="9">
        <v>4.7594999999999998E-3</v>
      </c>
      <c r="H1164" s="11">
        <f t="shared" si="358"/>
        <v>5.0589909754430469</v>
      </c>
      <c r="L1164" s="31">
        <f t="shared" si="355"/>
        <v>1882.8750000002599</v>
      </c>
      <c r="M1164" s="30">
        <f t="shared" si="356"/>
        <v>5.0589909754430469</v>
      </c>
      <c r="P1164" s="47"/>
      <c r="Q1164" s="47"/>
      <c r="R1164" s="47"/>
      <c r="S1164" s="47"/>
      <c r="T1164" s="47"/>
      <c r="U1164" s="48"/>
      <c r="V1164" s="33"/>
      <c r="W1164" s="33"/>
      <c r="X1164" s="35"/>
      <c r="Y1164" s="61"/>
      <c r="Z1164" s="61"/>
      <c r="AA1164" s="68"/>
      <c r="AB1164" s="61"/>
      <c r="AC1164" s="61"/>
      <c r="AD1164" s="61"/>
      <c r="AE1164" s="84"/>
      <c r="AF1164" s="61"/>
      <c r="AG1164" s="44"/>
    </row>
    <row r="1165" spans="1:33" ht="14.1" customHeight="1">
      <c r="A1165" s="7">
        <v>188212</v>
      </c>
      <c r="B1165" s="8">
        <f t="shared" si="357"/>
        <v>1882.9583333335931</v>
      </c>
      <c r="C1165" s="9">
        <v>2.5879260000000001E-2</v>
      </c>
      <c r="D1165" s="9">
        <v>1.875336E-2</v>
      </c>
      <c r="E1165" s="9">
        <v>7.1259000000000001E-3</v>
      </c>
      <c r="H1165" s="11">
        <f t="shared" si="358"/>
        <v>5.1538640544422814</v>
      </c>
      <c r="L1165" s="31">
        <f t="shared" si="355"/>
        <v>1882.9583333335931</v>
      </c>
      <c r="M1165" s="30">
        <f t="shared" si="356"/>
        <v>5.1538640544422814</v>
      </c>
      <c r="P1165" s="47"/>
      <c r="Q1165" s="47"/>
      <c r="R1165" s="47"/>
      <c r="S1165" s="47"/>
      <c r="T1165" s="47"/>
      <c r="U1165" s="48"/>
      <c r="V1165" s="33"/>
      <c r="W1165" s="33"/>
      <c r="X1165" s="35"/>
      <c r="Y1165" s="61"/>
      <c r="Z1165" s="61"/>
      <c r="AA1165" s="68"/>
      <c r="AB1165" s="61"/>
      <c r="AC1165" s="61"/>
      <c r="AD1165" s="61"/>
      <c r="AE1165" s="84"/>
      <c r="AF1165" s="61"/>
      <c r="AG1165" s="44"/>
    </row>
    <row r="1166" spans="1:33" ht="14.1" customHeight="1">
      <c r="A1166" s="7">
        <v>188301</v>
      </c>
      <c r="B1166" s="8">
        <f t="shared" si="357"/>
        <v>1883.0416666669264</v>
      </c>
      <c r="C1166" s="9">
        <v>-5.6389200000000004E-3</v>
      </c>
      <c r="D1166" s="9">
        <v>-1.1060220000000001E-2</v>
      </c>
      <c r="E1166" s="9">
        <v>5.4213000000000004E-3</v>
      </c>
      <c r="H1166" s="11">
        <f t="shared" si="358"/>
        <v>5.0968611841500575</v>
      </c>
      <c r="L1166" s="31">
        <f t="shared" si="355"/>
        <v>1883.0416666669264</v>
      </c>
      <c r="M1166" s="30">
        <f t="shared" si="356"/>
        <v>5.0968611841500575</v>
      </c>
      <c r="P1166" s="47"/>
      <c r="Q1166" s="47"/>
      <c r="R1166" s="47"/>
      <c r="S1166" s="47"/>
      <c r="T1166" s="47"/>
      <c r="U1166" s="48"/>
      <c r="V1166" s="33"/>
      <c r="W1166" s="33"/>
      <c r="X1166" s="35"/>
      <c r="Y1166" s="61"/>
      <c r="Z1166" s="61"/>
      <c r="AA1166" s="68"/>
      <c r="AB1166" s="61"/>
      <c r="AC1166" s="61"/>
      <c r="AD1166" s="61"/>
      <c r="AE1166" s="84"/>
      <c r="AF1166" s="61"/>
      <c r="AG1166" s="44"/>
    </row>
    <row r="1167" spans="1:33" ht="14.1" customHeight="1">
      <c r="A1167" s="7">
        <v>188302</v>
      </c>
      <c r="B1167" s="8">
        <f t="shared" si="357"/>
        <v>1883.1250000002597</v>
      </c>
      <c r="C1167" s="9">
        <v>-2.1926830000000001E-2</v>
      </c>
      <c r="D1167" s="9">
        <v>-2.602113E-2</v>
      </c>
      <c r="E1167" s="9">
        <v>4.0943000000000004E-3</v>
      </c>
      <c r="H1167" s="11">
        <f t="shared" si="358"/>
        <v>4.9642350966853348</v>
      </c>
      <c r="L1167" s="31">
        <f t="shared" si="355"/>
        <v>1883.1250000002597</v>
      </c>
      <c r="M1167" s="30">
        <f t="shared" si="356"/>
        <v>4.9642350966853348</v>
      </c>
      <c r="P1167" s="47"/>
      <c r="Q1167" s="47"/>
      <c r="R1167" s="47"/>
      <c r="S1167" s="47"/>
      <c r="T1167" s="47"/>
      <c r="U1167" s="48"/>
      <c r="V1167" s="33"/>
      <c r="W1167" s="33"/>
      <c r="X1167" s="35"/>
      <c r="Y1167" s="61"/>
      <c r="Z1167" s="61"/>
      <c r="AA1167" s="68"/>
      <c r="AB1167" s="61"/>
      <c r="AC1167" s="61"/>
      <c r="AD1167" s="61"/>
      <c r="AE1167" s="84"/>
      <c r="AF1167" s="61"/>
      <c r="AG1167" s="44"/>
    </row>
    <row r="1168" spans="1:33" ht="14.1" customHeight="1">
      <c r="A1168" s="7">
        <v>188303</v>
      </c>
      <c r="B1168" s="8">
        <f t="shared" si="357"/>
        <v>1883.2083333335929</v>
      </c>
      <c r="C1168" s="9">
        <v>2.692669E-2</v>
      </c>
      <c r="D1168" s="9">
        <v>2.4616389999999998E-2</v>
      </c>
      <c r="E1168" s="9">
        <v>2.3102999999999999E-3</v>
      </c>
      <c r="H1168" s="11">
        <f t="shared" si="358"/>
        <v>5.086436643877029</v>
      </c>
      <c r="L1168" s="31">
        <f t="shared" si="355"/>
        <v>1883.2083333335929</v>
      </c>
      <c r="M1168" s="30">
        <f t="shared" si="356"/>
        <v>5.086436643877029</v>
      </c>
      <c r="P1168" s="47"/>
      <c r="Q1168" s="47"/>
      <c r="R1168" s="47"/>
      <c r="S1168" s="47"/>
      <c r="T1168" s="47"/>
      <c r="U1168" s="48"/>
      <c r="V1168" s="33"/>
      <c r="W1168" s="33"/>
      <c r="X1168" s="35"/>
      <c r="Y1168" s="61"/>
      <c r="Z1168" s="61"/>
      <c r="AA1168" s="68"/>
      <c r="AB1168" s="61"/>
      <c r="AC1168" s="61"/>
      <c r="AD1168" s="61"/>
      <c r="AE1168" s="84"/>
      <c r="AF1168" s="61"/>
      <c r="AG1168" s="44"/>
    </row>
    <row r="1169" spans="1:33" ht="14.1" customHeight="1">
      <c r="A1169" s="7">
        <v>188304</v>
      </c>
      <c r="B1169" s="8">
        <f t="shared" si="357"/>
        <v>1883.2916666669262</v>
      </c>
      <c r="C1169" s="9">
        <v>2.6072100000000001E-2</v>
      </c>
      <c r="D1169" s="9">
        <v>1.9600200000000002E-2</v>
      </c>
      <c r="E1169" s="9">
        <v>6.4719E-3</v>
      </c>
      <c r="H1169" s="11">
        <f t="shared" si="358"/>
        <v>5.1861318193843475</v>
      </c>
      <c r="L1169" s="31">
        <f t="shared" si="355"/>
        <v>1883.2916666669262</v>
      </c>
      <c r="M1169" s="30">
        <f t="shared" si="356"/>
        <v>5.1861318193843475</v>
      </c>
      <c r="P1169" s="47"/>
      <c r="Q1169" s="47"/>
      <c r="R1169" s="47"/>
      <c r="S1169" s="47"/>
      <c r="T1169" s="47"/>
      <c r="U1169" s="48"/>
      <c r="V1169" s="33"/>
      <c r="W1169" s="33"/>
      <c r="X1169" s="35"/>
      <c r="Y1169" s="61"/>
      <c r="Z1169" s="61"/>
      <c r="AA1169" s="68"/>
      <c r="AB1169" s="61"/>
      <c r="AC1169" s="61"/>
      <c r="AD1169" s="61"/>
      <c r="AE1169" s="84"/>
      <c r="AF1169" s="61"/>
      <c r="AG1169" s="44"/>
    </row>
    <row r="1170" spans="1:33" ht="14.1" customHeight="1">
      <c r="A1170" s="7">
        <v>188305</v>
      </c>
      <c r="B1170" s="8">
        <f t="shared" si="357"/>
        <v>1883.3750000002594</v>
      </c>
      <c r="C1170" s="9">
        <v>-2.5259090000000001E-2</v>
      </c>
      <c r="D1170" s="9">
        <v>-2.987629E-2</v>
      </c>
      <c r="E1170" s="9">
        <v>4.6172000000000001E-3</v>
      </c>
      <c r="H1170" s="11">
        <f t="shared" si="358"/>
        <v>5.0311894411701932</v>
      </c>
      <c r="L1170" s="31">
        <f t="shared" si="355"/>
        <v>1883.3750000002594</v>
      </c>
      <c r="M1170" s="30">
        <f t="shared" si="356"/>
        <v>5.0311894411701932</v>
      </c>
      <c r="P1170" s="47"/>
      <c r="Q1170" s="47"/>
      <c r="R1170" s="47"/>
      <c r="S1170" s="47"/>
      <c r="T1170" s="47"/>
      <c r="U1170" s="48"/>
      <c r="V1170" s="33"/>
      <c r="W1170" s="33"/>
      <c r="X1170" s="35"/>
      <c r="Y1170" s="61"/>
      <c r="Z1170" s="61"/>
      <c r="AA1170" s="68"/>
      <c r="AB1170" s="61"/>
      <c r="AC1170" s="61"/>
      <c r="AD1170" s="61"/>
      <c r="AE1170" s="84"/>
      <c r="AF1170" s="61"/>
      <c r="AG1170" s="44"/>
    </row>
    <row r="1171" spans="1:33" ht="14.1" customHeight="1">
      <c r="A1171" s="7">
        <v>188306</v>
      </c>
      <c r="B1171" s="8">
        <f t="shared" si="357"/>
        <v>1883.4583333335927</v>
      </c>
      <c r="C1171" s="9">
        <v>2.7851810000000001E-2</v>
      </c>
      <c r="D1171" s="9">
        <v>2.285241E-2</v>
      </c>
      <c r="E1171" s="9">
        <v>4.9994000000000002E-3</v>
      </c>
      <c r="H1171" s="11">
        <f t="shared" si="358"/>
        <v>5.1461642450674852</v>
      </c>
      <c r="L1171" s="31">
        <f t="shared" si="355"/>
        <v>1883.4583333335927</v>
      </c>
      <c r="M1171" s="30">
        <f t="shared" si="356"/>
        <v>5.1461642450674852</v>
      </c>
      <c r="P1171" s="47"/>
      <c r="Q1171" s="47"/>
      <c r="R1171" s="47"/>
      <c r="S1171" s="47"/>
      <c r="T1171" s="47"/>
      <c r="U1171" s="48"/>
      <c r="V1171" s="33"/>
      <c r="W1171" s="33"/>
      <c r="X1171" s="35"/>
      <c r="Y1171" s="61"/>
      <c r="Z1171" s="61"/>
      <c r="AA1171" s="68"/>
      <c r="AB1171" s="61"/>
      <c r="AC1171" s="61"/>
      <c r="AD1171" s="61"/>
      <c r="AE1171" s="84"/>
      <c r="AF1171" s="61"/>
      <c r="AG1171" s="44"/>
    </row>
    <row r="1172" spans="1:33" ht="14.1" customHeight="1">
      <c r="A1172" s="7">
        <v>188307</v>
      </c>
      <c r="B1172" s="8">
        <f t="shared" si="357"/>
        <v>1883.5416666669259</v>
      </c>
      <c r="C1172" s="9">
        <v>-2.498618E-2</v>
      </c>
      <c r="D1172" s="9">
        <v>-2.8407379999999999E-2</v>
      </c>
      <c r="E1172" s="9">
        <v>3.4212000000000001E-3</v>
      </c>
      <c r="H1172" s="11">
        <f t="shared" si="358"/>
        <v>4.99997520181544</v>
      </c>
      <c r="L1172" s="31">
        <f t="shared" si="355"/>
        <v>1883.5416666669259</v>
      </c>
      <c r="M1172" s="30">
        <f t="shared" si="356"/>
        <v>4.99997520181544</v>
      </c>
      <c r="P1172" s="47"/>
      <c r="Q1172" s="47"/>
      <c r="R1172" s="47"/>
      <c r="S1172" s="47"/>
      <c r="T1172" s="47"/>
      <c r="U1172" s="48"/>
      <c r="V1172" s="33"/>
      <c r="W1172" s="33"/>
      <c r="X1172" s="35"/>
      <c r="Y1172" s="61"/>
      <c r="Z1172" s="61"/>
      <c r="AA1172" s="68"/>
      <c r="AB1172" s="61"/>
      <c r="AC1172" s="61"/>
      <c r="AD1172" s="61"/>
      <c r="AE1172" s="84"/>
      <c r="AF1172" s="61"/>
      <c r="AG1172" s="44"/>
    </row>
    <row r="1173" spans="1:33" ht="14.1" customHeight="1">
      <c r="A1173" s="7">
        <v>188308</v>
      </c>
      <c r="B1173" s="8">
        <f t="shared" si="357"/>
        <v>1883.6250000002592</v>
      </c>
      <c r="C1173" s="9">
        <v>-4.3506089999999997E-2</v>
      </c>
      <c r="D1173" s="9">
        <v>-4.8352590000000001E-2</v>
      </c>
      <c r="E1173" s="9">
        <v>4.8465000000000001E-3</v>
      </c>
      <c r="H1173" s="11">
        <f t="shared" si="358"/>
        <v>4.7582134508718905</v>
      </c>
      <c r="L1173" s="31">
        <f t="shared" si="355"/>
        <v>1883.6250000002592</v>
      </c>
      <c r="M1173" s="30">
        <f t="shared" si="356"/>
        <v>4.7582134508718905</v>
      </c>
      <c r="P1173" s="47"/>
      <c r="Q1173" s="47"/>
      <c r="R1173" s="47"/>
      <c r="S1173" s="47"/>
      <c r="T1173" s="47"/>
      <c r="U1173" s="48"/>
      <c r="V1173" s="33"/>
      <c r="W1173" s="33"/>
      <c r="X1173" s="35"/>
      <c r="Y1173" s="61"/>
      <c r="Z1173" s="61"/>
      <c r="AA1173" s="68"/>
      <c r="AB1173" s="61"/>
      <c r="AC1173" s="61"/>
      <c r="AD1173" s="61"/>
      <c r="AE1173" s="84"/>
      <c r="AF1173" s="61"/>
      <c r="AG1173" s="44"/>
    </row>
    <row r="1174" spans="1:33" ht="14.1" customHeight="1">
      <c r="A1174" s="7">
        <v>188309</v>
      </c>
      <c r="B1174" s="8">
        <f t="shared" si="357"/>
        <v>1883.7083333335925</v>
      </c>
      <c r="C1174" s="9">
        <v>3.3551200000000003E-2</v>
      </c>
      <c r="D1174" s="9">
        <v>2.93023E-2</v>
      </c>
      <c r="E1174" s="9">
        <v>4.2488999999999999E-3</v>
      </c>
      <c r="H1174" s="11">
        <f t="shared" si="358"/>
        <v>4.8976400488733738</v>
      </c>
      <c r="L1174" s="31">
        <f t="shared" si="355"/>
        <v>1883.7083333335925</v>
      </c>
      <c r="M1174" s="30">
        <f t="shared" si="356"/>
        <v>4.8976400488733738</v>
      </c>
      <c r="P1174" s="47"/>
      <c r="Q1174" s="47"/>
      <c r="R1174" s="47"/>
      <c r="S1174" s="47"/>
      <c r="T1174" s="47"/>
      <c r="U1174" s="48"/>
      <c r="V1174" s="33"/>
      <c r="W1174" s="33"/>
      <c r="X1174" s="35"/>
      <c r="Y1174" s="61"/>
      <c r="Z1174" s="61"/>
      <c r="AA1174" s="68"/>
      <c r="AB1174" s="61"/>
      <c r="AC1174" s="61"/>
      <c r="AD1174" s="61"/>
      <c r="AE1174" s="84"/>
      <c r="AF1174" s="61"/>
      <c r="AG1174" s="44"/>
    </row>
    <row r="1175" spans="1:33" ht="14.1" customHeight="1">
      <c r="A1175" s="7">
        <v>188310</v>
      </c>
      <c r="B1175" s="8">
        <f t="shared" si="357"/>
        <v>1883.7916666669257</v>
      </c>
      <c r="C1175" s="9">
        <v>-3.5983099999999997E-2</v>
      </c>
      <c r="D1175" s="9">
        <v>-4.28469E-2</v>
      </c>
      <c r="E1175" s="9">
        <v>6.8637999999999998E-3</v>
      </c>
      <c r="H1175" s="11">
        <f t="shared" si="358"/>
        <v>4.6877913554633013</v>
      </c>
      <c r="L1175" s="31">
        <f t="shared" si="355"/>
        <v>1883.7916666669257</v>
      </c>
      <c r="M1175" s="30">
        <f t="shared" si="356"/>
        <v>4.6877913554633013</v>
      </c>
      <c r="P1175" s="47"/>
      <c r="Q1175" s="47"/>
      <c r="R1175" s="47"/>
      <c r="S1175" s="47"/>
      <c r="T1175" s="47"/>
      <c r="U1175" s="48"/>
      <c r="V1175" s="33"/>
      <c r="W1175" s="33"/>
      <c r="X1175" s="35"/>
      <c r="Y1175" s="61"/>
      <c r="Z1175" s="61"/>
      <c r="AA1175" s="68"/>
      <c r="AB1175" s="61"/>
      <c r="AC1175" s="61"/>
      <c r="AD1175" s="61"/>
      <c r="AE1175" s="84"/>
      <c r="AF1175" s="61"/>
      <c r="AG1175" s="44"/>
    </row>
    <row r="1176" spans="1:33" ht="14.1" customHeight="1">
      <c r="A1176" s="7">
        <v>188311</v>
      </c>
      <c r="B1176" s="8">
        <f t="shared" si="357"/>
        <v>1883.875000000259</v>
      </c>
      <c r="C1176" s="9">
        <v>3.6183119999999999E-2</v>
      </c>
      <c r="D1176" s="9">
        <v>3.073182E-2</v>
      </c>
      <c r="E1176" s="9">
        <v>5.4513000000000001E-3</v>
      </c>
      <c r="H1176" s="11">
        <f t="shared" si="358"/>
        <v>4.831855715596955</v>
      </c>
      <c r="L1176" s="31">
        <f t="shared" si="355"/>
        <v>1883.875000000259</v>
      </c>
      <c r="M1176" s="30">
        <f t="shared" si="356"/>
        <v>4.831855715596955</v>
      </c>
      <c r="P1176" s="47"/>
      <c r="Q1176" s="47"/>
      <c r="R1176" s="47"/>
      <c r="S1176" s="47"/>
      <c r="T1176" s="47"/>
      <c r="U1176" s="48"/>
      <c r="V1176" s="33"/>
      <c r="W1176" s="33"/>
      <c r="X1176" s="35"/>
      <c r="Y1176" s="61"/>
      <c r="Z1176" s="61"/>
      <c r="AA1176" s="68"/>
      <c r="AB1176" s="61"/>
      <c r="AC1176" s="61"/>
      <c r="AD1176" s="61"/>
      <c r="AE1176" s="84"/>
      <c r="AF1176" s="61"/>
      <c r="AG1176" s="44"/>
    </row>
    <row r="1177" spans="1:33" ht="14.1" customHeight="1">
      <c r="A1177" s="7">
        <v>188312</v>
      </c>
      <c r="B1177" s="8">
        <f t="shared" si="357"/>
        <v>1883.9583333335922</v>
      </c>
      <c r="C1177" s="9">
        <v>-3.084719E-2</v>
      </c>
      <c r="D1177" s="9">
        <v>-3.5168390000000001E-2</v>
      </c>
      <c r="E1177" s="9">
        <v>4.3211999999999999E-3</v>
      </c>
      <c r="H1177" s="11">
        <f t="shared" si="358"/>
        <v>4.6619271293671121</v>
      </c>
      <c r="L1177" s="31">
        <f t="shared" si="355"/>
        <v>1883.9583333335922</v>
      </c>
      <c r="M1177" s="30">
        <f t="shared" si="356"/>
        <v>4.6619271293671121</v>
      </c>
      <c r="P1177" s="47"/>
      <c r="Q1177" s="47"/>
      <c r="R1177" s="47"/>
      <c r="S1177" s="47"/>
      <c r="T1177" s="47"/>
      <c r="U1177" s="48"/>
      <c r="V1177" s="33"/>
      <c r="W1177" s="33"/>
      <c r="X1177" s="35"/>
      <c r="Y1177" s="61"/>
      <c r="Z1177" s="61"/>
      <c r="AA1177" s="68"/>
      <c r="AB1177" s="61"/>
      <c r="AC1177" s="61"/>
      <c r="AD1177" s="61"/>
      <c r="AE1177" s="84"/>
      <c r="AF1177" s="61"/>
      <c r="AG1177" s="44"/>
    </row>
    <row r="1178" spans="1:33" ht="14.1" customHeight="1">
      <c r="A1178" s="7">
        <v>188401</v>
      </c>
      <c r="B1178" s="8">
        <f t="shared" si="357"/>
        <v>1884.0416666669255</v>
      </c>
      <c r="C1178" s="9">
        <v>-1.8848630000000002E-2</v>
      </c>
      <c r="D1178" s="9">
        <v>-2.7019430000000001E-2</v>
      </c>
      <c r="E1178" s="9">
        <v>8.1708000000000006E-3</v>
      </c>
      <c r="H1178" s="11">
        <f t="shared" si="358"/>
        <v>4.5359645156300763</v>
      </c>
      <c r="L1178" s="31">
        <f t="shared" si="355"/>
        <v>1884.0416666669255</v>
      </c>
      <c r="M1178" s="30">
        <f t="shared" si="356"/>
        <v>4.5359645156300763</v>
      </c>
      <c r="P1178" s="47"/>
      <c r="Q1178" s="47"/>
      <c r="R1178" s="47"/>
      <c r="S1178" s="47"/>
      <c r="T1178" s="47"/>
      <c r="U1178" s="48"/>
      <c r="V1178" s="33"/>
      <c r="W1178" s="33"/>
      <c r="X1178" s="35"/>
      <c r="Y1178" s="61"/>
      <c r="Z1178" s="61"/>
      <c r="AA1178" s="68"/>
      <c r="AB1178" s="61"/>
      <c r="AC1178" s="61"/>
      <c r="AD1178" s="61"/>
      <c r="AE1178" s="84"/>
      <c r="AF1178" s="61"/>
      <c r="AG1178" s="44"/>
    </row>
    <row r="1179" spans="1:33" ht="14.1" customHeight="1">
      <c r="A1179" s="7">
        <v>188402</v>
      </c>
      <c r="B1179" s="8">
        <f t="shared" si="357"/>
        <v>1884.1250000002588</v>
      </c>
      <c r="C1179" s="9">
        <v>4.5541039999999998E-2</v>
      </c>
      <c r="D1179" s="9">
        <v>4.1567140000000002E-2</v>
      </c>
      <c r="E1179" s="9">
        <v>3.9738999999999998E-3</v>
      </c>
      <c r="H1179" s="11">
        <f t="shared" si="358"/>
        <v>4.7245115876863037</v>
      </c>
      <c r="L1179" s="31">
        <f t="shared" si="355"/>
        <v>1884.1250000002588</v>
      </c>
      <c r="M1179" s="30">
        <f t="shared" si="356"/>
        <v>4.7245115876863037</v>
      </c>
      <c r="P1179" s="47"/>
      <c r="Q1179" s="47"/>
      <c r="R1179" s="47"/>
      <c r="S1179" s="47"/>
      <c r="T1179" s="47"/>
      <c r="U1179" s="48"/>
      <c r="V1179" s="33"/>
      <c r="W1179" s="33"/>
      <c r="X1179" s="35"/>
      <c r="Y1179" s="61"/>
      <c r="Z1179" s="61"/>
      <c r="AA1179" s="68"/>
      <c r="AB1179" s="61"/>
      <c r="AC1179" s="61"/>
      <c r="AD1179" s="61"/>
      <c r="AE1179" s="84"/>
      <c r="AF1179" s="61"/>
      <c r="AG1179" s="44"/>
    </row>
    <row r="1180" spans="1:33" ht="14.1" customHeight="1">
      <c r="A1180" s="7">
        <v>188403</v>
      </c>
      <c r="B1180" s="8">
        <f t="shared" si="357"/>
        <v>1884.208333333592</v>
      </c>
      <c r="C1180" s="9">
        <v>-1.4760499999999999E-2</v>
      </c>
      <c r="D1180" s="9">
        <v>-1.86372E-2</v>
      </c>
      <c r="E1180" s="9">
        <v>3.8766999999999999E-3</v>
      </c>
      <c r="H1180" s="11">
        <f t="shared" si="358"/>
        <v>4.6364599203242767</v>
      </c>
      <c r="L1180" s="31">
        <f t="shared" si="355"/>
        <v>1884.208333333592</v>
      </c>
      <c r="M1180" s="30">
        <f t="shared" si="356"/>
        <v>4.6364599203242767</v>
      </c>
      <c r="P1180" s="47"/>
      <c r="Q1180" s="47"/>
      <c r="R1180" s="47"/>
      <c r="S1180" s="47"/>
      <c r="T1180" s="47"/>
      <c r="U1180" s="48"/>
      <c r="V1180" s="33"/>
      <c r="W1180" s="33"/>
      <c r="X1180" s="35"/>
      <c r="Y1180" s="61"/>
      <c r="Z1180" s="61"/>
      <c r="AA1180" s="68"/>
      <c r="AB1180" s="61"/>
      <c r="AC1180" s="61"/>
      <c r="AD1180" s="61"/>
      <c r="AE1180" s="84"/>
      <c r="AF1180" s="61"/>
      <c r="AG1180" s="44"/>
    </row>
    <row r="1181" spans="1:33" ht="14.1" customHeight="1">
      <c r="A1181" s="7">
        <v>188404</v>
      </c>
      <c r="B1181" s="8">
        <f t="shared" si="357"/>
        <v>1884.2916666669253</v>
      </c>
      <c r="C1181" s="9">
        <v>-3.8238420000000002E-2</v>
      </c>
      <c r="D1181" s="9">
        <v>-4.4280020000000003E-2</v>
      </c>
      <c r="E1181" s="9">
        <v>6.0416000000000003E-3</v>
      </c>
      <c r="H1181" s="11">
        <f t="shared" si="358"/>
        <v>4.4311573823231196</v>
      </c>
      <c r="L1181" s="31">
        <f t="shared" si="355"/>
        <v>1884.2916666669253</v>
      </c>
      <c r="M1181" s="30">
        <f t="shared" si="356"/>
        <v>4.4311573823231196</v>
      </c>
      <c r="P1181" s="47"/>
      <c r="Q1181" s="47"/>
      <c r="R1181" s="47"/>
      <c r="S1181" s="47"/>
      <c r="T1181" s="47"/>
      <c r="U1181" s="48"/>
      <c r="V1181" s="33"/>
      <c r="W1181" s="33"/>
      <c r="X1181" s="35"/>
      <c r="Y1181" s="61"/>
      <c r="Z1181" s="61"/>
      <c r="AA1181" s="68"/>
      <c r="AB1181" s="61"/>
      <c r="AC1181" s="61"/>
      <c r="AD1181" s="61"/>
      <c r="AE1181" s="84"/>
      <c r="AF1181" s="61"/>
      <c r="AG1181" s="44"/>
    </row>
    <row r="1182" spans="1:33" ht="14.1" customHeight="1">
      <c r="A1182" s="7">
        <v>188405</v>
      </c>
      <c r="B1182" s="8">
        <f t="shared" si="357"/>
        <v>1884.3750000002585</v>
      </c>
      <c r="C1182" s="9">
        <v>-8.8964139999999997E-2</v>
      </c>
      <c r="D1182" s="9">
        <v>-9.3713939999999996E-2</v>
      </c>
      <c r="E1182" s="9">
        <v>4.7498000000000002E-3</v>
      </c>
      <c r="H1182" s="11">
        <f t="shared" si="358"/>
        <v>4.0158961652655334</v>
      </c>
      <c r="L1182" s="31">
        <f t="shared" si="355"/>
        <v>1884.3750000002585</v>
      </c>
      <c r="M1182" s="30">
        <f t="shared" si="356"/>
        <v>4.0158961652655334</v>
      </c>
      <c r="P1182" s="47"/>
      <c r="Q1182" s="47"/>
      <c r="R1182" s="47"/>
      <c r="S1182" s="47"/>
      <c r="T1182" s="47"/>
      <c r="U1182" s="48"/>
      <c r="V1182" s="33"/>
      <c r="W1182" s="33"/>
      <c r="X1182" s="35"/>
      <c r="Y1182" s="61"/>
      <c r="Z1182" s="61"/>
      <c r="AA1182" s="68"/>
      <c r="AB1182" s="61"/>
      <c r="AC1182" s="61"/>
      <c r="AD1182" s="61"/>
      <c r="AE1182" s="84"/>
      <c r="AF1182" s="61"/>
      <c r="AG1182" s="44"/>
    </row>
    <row r="1183" spans="1:33" ht="14.1" customHeight="1">
      <c r="A1183" s="7">
        <v>188406</v>
      </c>
      <c r="B1183" s="8">
        <f t="shared" si="357"/>
        <v>1884.4583333335918</v>
      </c>
      <c r="C1183" s="9">
        <v>-4.7045820000000002E-2</v>
      </c>
      <c r="D1183" s="9">
        <v>-5.1548919999999998E-2</v>
      </c>
      <c r="E1183" s="9">
        <v>4.5031000000000003E-3</v>
      </c>
      <c r="H1183" s="11">
        <f t="shared" si="358"/>
        <v>3.8088810551139538</v>
      </c>
      <c r="L1183" s="31">
        <f t="shared" si="355"/>
        <v>1884.4583333335918</v>
      </c>
      <c r="M1183" s="30">
        <f t="shared" si="356"/>
        <v>3.8088810551139538</v>
      </c>
      <c r="P1183" s="47"/>
      <c r="Q1183" s="47"/>
      <c r="R1183" s="47"/>
      <c r="S1183" s="47"/>
      <c r="T1183" s="47"/>
      <c r="U1183" s="48"/>
      <c r="V1183" s="33"/>
      <c r="W1183" s="33"/>
      <c r="X1183" s="35"/>
      <c r="Y1183" s="61"/>
      <c r="Z1183" s="61"/>
      <c r="AA1183" s="68"/>
      <c r="AB1183" s="61"/>
      <c r="AC1183" s="61"/>
      <c r="AD1183" s="61"/>
      <c r="AE1183" s="84"/>
      <c r="AF1183" s="61"/>
      <c r="AG1183" s="44"/>
    </row>
    <row r="1184" spans="1:33" ht="14.1" customHeight="1">
      <c r="A1184" s="7">
        <v>188407</v>
      </c>
      <c r="B1184" s="8">
        <f t="shared" si="357"/>
        <v>1884.541666666925</v>
      </c>
      <c r="C1184" s="9">
        <v>5.6475039999999997E-2</v>
      </c>
      <c r="D1184" s="9">
        <v>4.8315240000000002E-2</v>
      </c>
      <c r="E1184" s="9">
        <v>8.1598E-3</v>
      </c>
      <c r="H1184" s="11">
        <f t="shared" si="358"/>
        <v>3.9929080574232376</v>
      </c>
      <c r="L1184" s="31">
        <f t="shared" si="355"/>
        <v>1884.541666666925</v>
      </c>
      <c r="M1184" s="30">
        <f t="shared" si="356"/>
        <v>3.9929080574232376</v>
      </c>
      <c r="P1184" s="47"/>
      <c r="Q1184" s="47"/>
      <c r="R1184" s="47"/>
      <c r="S1184" s="47"/>
      <c r="T1184" s="47"/>
      <c r="U1184" s="48"/>
      <c r="V1184" s="33"/>
      <c r="W1184" s="33"/>
      <c r="X1184" s="35"/>
      <c r="Y1184" s="61"/>
      <c r="Z1184" s="61"/>
      <c r="AA1184" s="68"/>
      <c r="AB1184" s="61"/>
      <c r="AC1184" s="61"/>
      <c r="AD1184" s="61"/>
      <c r="AE1184" s="84"/>
      <c r="AF1184" s="61"/>
      <c r="AG1184" s="44"/>
    </row>
    <row r="1185" spans="1:33" ht="14.1" customHeight="1">
      <c r="A1185" s="7">
        <v>188408</v>
      </c>
      <c r="B1185" s="8">
        <f t="shared" si="357"/>
        <v>1884.6250000002583</v>
      </c>
      <c r="C1185" s="9">
        <v>7.0769219999999994E-2</v>
      </c>
      <c r="D1185" s="9">
        <v>6.5615919999999994E-2</v>
      </c>
      <c r="E1185" s="9">
        <v>5.1533000000000004E-3</v>
      </c>
      <c r="H1185" s="11">
        <f t="shared" si="358"/>
        <v>4.2549063930864763</v>
      </c>
      <c r="L1185" s="31">
        <f t="shared" si="355"/>
        <v>1884.6250000002583</v>
      </c>
      <c r="M1185" s="30">
        <f t="shared" si="356"/>
        <v>4.2549063930864763</v>
      </c>
      <c r="P1185" s="47"/>
      <c r="Q1185" s="47"/>
      <c r="R1185" s="47"/>
      <c r="S1185" s="47"/>
      <c r="T1185" s="47"/>
      <c r="U1185" s="48"/>
      <c r="V1185" s="33"/>
      <c r="W1185" s="33"/>
      <c r="X1185" s="35"/>
      <c r="Y1185" s="61"/>
      <c r="Z1185" s="61"/>
      <c r="AA1185" s="68"/>
      <c r="AB1185" s="61"/>
      <c r="AC1185" s="61"/>
      <c r="AD1185" s="61"/>
      <c r="AE1185" s="84"/>
      <c r="AF1185" s="61"/>
      <c r="AG1185" s="44"/>
    </row>
    <row r="1186" spans="1:33" ht="14.1" customHeight="1">
      <c r="A1186" s="7">
        <v>188409</v>
      </c>
      <c r="B1186" s="8">
        <f t="shared" si="357"/>
        <v>1884.7083333335916</v>
      </c>
      <c r="C1186" s="9">
        <v>-5.966084E-2</v>
      </c>
      <c r="D1186" s="9">
        <v>-6.2946639999999998E-2</v>
      </c>
      <c r="E1186" s="9">
        <v>3.2858000000000002E-3</v>
      </c>
      <c r="H1186" s="11">
        <f t="shared" si="358"/>
        <v>3.9870743321271633</v>
      </c>
      <c r="L1186" s="31">
        <f t="shared" si="355"/>
        <v>1884.7083333335916</v>
      </c>
      <c r="M1186" s="30">
        <f t="shared" si="356"/>
        <v>3.9870743321271633</v>
      </c>
      <c r="P1186" s="47"/>
      <c r="Q1186" s="47"/>
      <c r="R1186" s="47"/>
      <c r="S1186" s="47"/>
      <c r="T1186" s="47"/>
      <c r="U1186" s="48"/>
      <c r="V1186" s="33"/>
      <c r="W1186" s="33"/>
      <c r="X1186" s="35"/>
      <c r="Y1186" s="61"/>
      <c r="Z1186" s="61"/>
      <c r="AA1186" s="68"/>
      <c r="AB1186" s="61"/>
      <c r="AC1186" s="61"/>
      <c r="AD1186" s="61"/>
      <c r="AE1186" s="84"/>
      <c r="AF1186" s="61"/>
      <c r="AG1186" s="44"/>
    </row>
    <row r="1187" spans="1:33" ht="14.1" customHeight="1">
      <c r="A1187" s="7">
        <v>188410</v>
      </c>
      <c r="B1187" s="8">
        <f t="shared" si="357"/>
        <v>1884.7916666669248</v>
      </c>
      <c r="C1187" s="9">
        <v>-1.2467260000000001E-2</v>
      </c>
      <c r="D1187" s="9">
        <v>-2.130576E-2</v>
      </c>
      <c r="E1187" s="9">
        <v>8.8384999999999991E-3</v>
      </c>
      <c r="H1187" s="11">
        <f t="shared" si="358"/>
        <v>3.9021266833047017</v>
      </c>
      <c r="L1187" s="31">
        <f t="shared" si="355"/>
        <v>1884.7916666669248</v>
      </c>
      <c r="M1187" s="30">
        <f t="shared" si="356"/>
        <v>3.9021266833047017</v>
      </c>
      <c r="P1187" s="47"/>
      <c r="Q1187" s="47"/>
      <c r="R1187" s="47"/>
      <c r="S1187" s="47"/>
      <c r="T1187" s="47"/>
      <c r="U1187" s="48"/>
      <c r="V1187" s="33"/>
      <c r="W1187" s="33"/>
      <c r="X1187" s="35"/>
      <c r="Y1187" s="61"/>
      <c r="Z1187" s="61"/>
      <c r="AA1187" s="68"/>
      <c r="AB1187" s="61"/>
      <c r="AC1187" s="61"/>
      <c r="AD1187" s="61"/>
      <c r="AE1187" s="84"/>
      <c r="AF1187" s="61"/>
      <c r="AG1187" s="44"/>
    </row>
    <row r="1188" spans="1:33" ht="14.1" customHeight="1">
      <c r="A1188" s="7">
        <v>188411</v>
      </c>
      <c r="B1188" s="8">
        <f t="shared" si="357"/>
        <v>1884.8750000002581</v>
      </c>
      <c r="C1188" s="9">
        <v>-1.528566E-2</v>
      </c>
      <c r="D1188" s="9">
        <v>-1.7959860000000001E-2</v>
      </c>
      <c r="E1188" s="9">
        <v>2.6741999999999998E-3</v>
      </c>
      <c r="H1188" s="11">
        <f t="shared" si="358"/>
        <v>3.8320450343702848</v>
      </c>
      <c r="L1188" s="31">
        <f t="shared" si="355"/>
        <v>1884.8750000002581</v>
      </c>
      <c r="M1188" s="30">
        <f t="shared" si="356"/>
        <v>3.8320450343702848</v>
      </c>
      <c r="P1188" s="47"/>
      <c r="Q1188" s="47"/>
      <c r="R1188" s="47"/>
      <c r="S1188" s="47"/>
      <c r="T1188" s="47"/>
      <c r="U1188" s="48"/>
      <c r="V1188" s="33"/>
      <c r="W1188" s="33"/>
      <c r="X1188" s="35"/>
      <c r="Y1188" s="61"/>
      <c r="Z1188" s="61"/>
      <c r="AA1188" s="68"/>
      <c r="AB1188" s="61"/>
      <c r="AC1188" s="61"/>
      <c r="AD1188" s="61"/>
      <c r="AE1188" s="84"/>
      <c r="AF1188" s="61"/>
      <c r="AG1188" s="44"/>
    </row>
    <row r="1189" spans="1:33" ht="14.1" customHeight="1">
      <c r="A1189" s="7">
        <v>188412</v>
      </c>
      <c r="B1189" s="8">
        <f t="shared" si="357"/>
        <v>1884.9583333335913</v>
      </c>
      <c r="C1189" s="9">
        <v>9.0922899999999994E-3</v>
      </c>
      <c r="D1189" s="9">
        <v>2.0451900000000001E-3</v>
      </c>
      <c r="E1189" s="9">
        <v>7.0470999999999997E-3</v>
      </c>
      <c r="H1189" s="11">
        <f t="shared" si="358"/>
        <v>3.8398822945541284</v>
      </c>
      <c r="L1189" s="31">
        <f t="shared" si="355"/>
        <v>1884.9583333335913</v>
      </c>
      <c r="M1189" s="30">
        <f t="shared" si="356"/>
        <v>3.8398822945541284</v>
      </c>
      <c r="P1189" s="47"/>
      <c r="Q1189" s="47"/>
      <c r="R1189" s="47"/>
      <c r="S1189" s="47"/>
      <c r="T1189" s="47"/>
      <c r="U1189" s="48"/>
      <c r="V1189" s="33"/>
      <c r="W1189" s="33"/>
      <c r="X1189" s="35"/>
      <c r="Y1189" s="61"/>
      <c r="Z1189" s="61"/>
      <c r="AA1189" s="68"/>
      <c r="AB1189" s="61"/>
      <c r="AC1189" s="61"/>
      <c r="AD1189" s="61"/>
      <c r="AE1189" s="84"/>
      <c r="AF1189" s="61"/>
      <c r="AG1189" s="44"/>
    </row>
    <row r="1190" spans="1:33" ht="14.1" customHeight="1">
      <c r="A1190" s="7">
        <v>188501</v>
      </c>
      <c r="B1190" s="8">
        <f t="shared" si="357"/>
        <v>1885.0416666669246</v>
      </c>
      <c r="C1190" s="9">
        <v>-2.4499880000000002E-2</v>
      </c>
      <c r="D1190" s="9">
        <v>-2.9341880000000001E-2</v>
      </c>
      <c r="E1190" s="9">
        <v>4.8419999999999999E-3</v>
      </c>
      <c r="H1190" s="11">
        <f t="shared" si="358"/>
        <v>3.7272129290531963</v>
      </c>
      <c r="L1190" s="31">
        <f t="shared" si="355"/>
        <v>1885.0416666669246</v>
      </c>
      <c r="M1190" s="30">
        <f t="shared" si="356"/>
        <v>3.7272129290531963</v>
      </c>
      <c r="P1190" s="47"/>
      <c r="Q1190" s="47"/>
      <c r="R1190" s="47"/>
      <c r="S1190" s="47"/>
      <c r="T1190" s="47"/>
      <c r="U1190" s="48"/>
      <c r="V1190" s="33"/>
      <c r="W1190" s="33"/>
      <c r="X1190" s="35"/>
      <c r="Y1190" s="61"/>
      <c r="Z1190" s="61"/>
      <c r="AA1190" s="68"/>
      <c r="AB1190" s="61"/>
      <c r="AC1190" s="61"/>
      <c r="AD1190" s="61"/>
      <c r="AE1190" s="84"/>
      <c r="AF1190" s="61"/>
      <c r="AG1190" s="44"/>
    </row>
    <row r="1191" spans="1:33" ht="14.1" customHeight="1">
      <c r="A1191" s="7">
        <v>188502</v>
      </c>
      <c r="B1191" s="8">
        <f t="shared" si="357"/>
        <v>1885.1250000002578</v>
      </c>
      <c r="C1191" s="9">
        <v>5.0182820000000003E-2</v>
      </c>
      <c r="D1191" s="9">
        <v>4.5986119999999998E-2</v>
      </c>
      <c r="E1191" s="9">
        <v>4.1967000000000003E-3</v>
      </c>
      <c r="H1191" s="11">
        <f t="shared" si="358"/>
        <v>3.8986129900741879</v>
      </c>
      <c r="L1191" s="31">
        <f t="shared" si="355"/>
        <v>1885.1250000002578</v>
      </c>
      <c r="M1191" s="30">
        <f t="shared" si="356"/>
        <v>3.8986129900741879</v>
      </c>
      <c r="P1191" s="47"/>
      <c r="Q1191" s="47"/>
      <c r="R1191" s="47"/>
      <c r="S1191" s="47"/>
      <c r="T1191" s="47"/>
      <c r="U1191" s="48"/>
      <c r="V1191" s="33"/>
      <c r="W1191" s="33"/>
      <c r="X1191" s="35"/>
      <c r="Y1191" s="61"/>
      <c r="Z1191" s="61"/>
      <c r="AA1191" s="68"/>
      <c r="AB1191" s="61"/>
      <c r="AC1191" s="61"/>
      <c r="AD1191" s="61"/>
      <c r="AE1191" s="84"/>
      <c r="AF1191" s="61"/>
      <c r="AG1191" s="44"/>
    </row>
    <row r="1192" spans="1:33" ht="14.1" customHeight="1">
      <c r="A1192" s="7">
        <v>188503</v>
      </c>
      <c r="B1192" s="8">
        <f t="shared" si="357"/>
        <v>1885.2083333335911</v>
      </c>
      <c r="C1192" s="9">
        <v>-3.3654400000000001E-2</v>
      </c>
      <c r="D1192" s="9">
        <v>-3.7200999999999998E-2</v>
      </c>
      <c r="E1192" s="9">
        <v>3.5466E-3</v>
      </c>
      <c r="H1192" s="11">
        <f t="shared" si="358"/>
        <v>3.7535806882304379</v>
      </c>
      <c r="L1192" s="31">
        <f t="shared" si="355"/>
        <v>1885.2083333335911</v>
      </c>
      <c r="M1192" s="30">
        <f t="shared" si="356"/>
        <v>3.7535806882304379</v>
      </c>
      <c r="P1192" s="47"/>
      <c r="Q1192" s="47"/>
      <c r="R1192" s="47"/>
      <c r="S1192" s="47"/>
      <c r="T1192" s="47"/>
      <c r="U1192" s="48"/>
      <c r="V1192" s="33"/>
      <c r="W1192" s="33"/>
      <c r="X1192" s="35"/>
      <c r="Y1192" s="61"/>
      <c r="Z1192" s="61"/>
      <c r="AA1192" s="68"/>
      <c r="AB1192" s="61"/>
      <c r="AC1192" s="61"/>
      <c r="AD1192" s="61"/>
      <c r="AE1192" s="84"/>
      <c r="AF1192" s="61"/>
      <c r="AG1192" s="44"/>
    </row>
    <row r="1193" spans="1:33" ht="14.1" customHeight="1">
      <c r="A1193" s="7">
        <v>188504</v>
      </c>
      <c r="B1193" s="8">
        <f t="shared" si="357"/>
        <v>1885.2916666669244</v>
      </c>
      <c r="C1193" s="9">
        <v>4.0588199999999998E-2</v>
      </c>
      <c r="D1193" s="9">
        <v>3.3208000000000001E-2</v>
      </c>
      <c r="E1193" s="9">
        <v>7.3802E-3</v>
      </c>
      <c r="H1193" s="11">
        <f t="shared" si="358"/>
        <v>3.8782295957251942</v>
      </c>
      <c r="L1193" s="31">
        <f t="shared" si="355"/>
        <v>1885.2916666669244</v>
      </c>
      <c r="M1193" s="30">
        <f t="shared" si="356"/>
        <v>3.8782295957251942</v>
      </c>
      <c r="P1193" s="47"/>
      <c r="Q1193" s="47"/>
      <c r="R1193" s="47"/>
      <c r="S1193" s="47"/>
      <c r="T1193" s="47"/>
      <c r="U1193" s="48"/>
      <c r="V1193" s="33"/>
      <c r="W1193" s="33"/>
      <c r="X1193" s="35"/>
      <c r="Y1193" s="61"/>
      <c r="Z1193" s="61"/>
      <c r="AA1193" s="68"/>
      <c r="AB1193" s="61"/>
      <c r="AC1193" s="61"/>
      <c r="AD1193" s="61"/>
      <c r="AE1193" s="84"/>
      <c r="AF1193" s="61"/>
      <c r="AG1193" s="44"/>
    </row>
    <row r="1194" spans="1:33" ht="14.1" customHeight="1">
      <c r="A1194" s="7">
        <v>188505</v>
      </c>
      <c r="B1194" s="8">
        <f t="shared" si="357"/>
        <v>1885.3750000002576</v>
      </c>
      <c r="C1194" s="9">
        <v>-2.98245E-2</v>
      </c>
      <c r="D1194" s="9">
        <v>-3.2948999999999999E-2</v>
      </c>
      <c r="E1194" s="9">
        <v>3.1245000000000001E-3</v>
      </c>
      <c r="H1194" s="11">
        <f t="shared" si="358"/>
        <v>3.7504458087756447</v>
      </c>
      <c r="L1194" s="31">
        <f t="shared" si="355"/>
        <v>1885.3750000002576</v>
      </c>
      <c r="M1194" s="30">
        <f t="shared" si="356"/>
        <v>3.7504458087756447</v>
      </c>
      <c r="P1194" s="47"/>
      <c r="Q1194" s="47"/>
      <c r="R1194" s="47"/>
      <c r="S1194" s="47"/>
      <c r="T1194" s="47"/>
      <c r="U1194" s="48"/>
      <c r="V1194" s="33"/>
      <c r="W1194" s="33"/>
      <c r="X1194" s="35"/>
      <c r="Y1194" s="61"/>
      <c r="Z1194" s="61"/>
      <c r="AA1194" s="68"/>
      <c r="AB1194" s="61"/>
      <c r="AC1194" s="61"/>
      <c r="AD1194" s="61"/>
      <c r="AE1194" s="84"/>
      <c r="AF1194" s="61"/>
      <c r="AG1194" s="44"/>
    </row>
    <row r="1195" spans="1:33" ht="14.1" customHeight="1">
      <c r="A1195" s="7">
        <v>188506</v>
      </c>
      <c r="B1195" s="8">
        <f t="shared" si="357"/>
        <v>1885.4583333335909</v>
      </c>
      <c r="C1195" s="9">
        <v>7.0010999999999997E-3</v>
      </c>
      <c r="D1195" s="9">
        <v>1.2539999999999999E-3</v>
      </c>
      <c r="E1195" s="9">
        <v>5.7470999999999998E-3</v>
      </c>
      <c r="H1195" s="11">
        <f t="shared" si="358"/>
        <v>3.7551488678198495</v>
      </c>
      <c r="L1195" s="31">
        <f t="shared" si="355"/>
        <v>1885.4583333335909</v>
      </c>
      <c r="M1195" s="30">
        <f t="shared" si="356"/>
        <v>3.7551488678198495</v>
      </c>
      <c r="P1195" s="47"/>
      <c r="Q1195" s="47"/>
      <c r="R1195" s="47"/>
      <c r="S1195" s="47"/>
      <c r="T1195" s="47"/>
      <c r="U1195" s="48"/>
      <c r="V1195" s="33"/>
      <c r="W1195" s="33"/>
      <c r="X1195" s="35"/>
      <c r="Y1195" s="61"/>
      <c r="Z1195" s="61"/>
      <c r="AA1195" s="68"/>
      <c r="AB1195" s="61"/>
      <c r="AC1195" s="61"/>
      <c r="AD1195" s="61"/>
      <c r="AE1195" s="84"/>
      <c r="AF1195" s="61"/>
      <c r="AG1195" s="44"/>
    </row>
    <row r="1196" spans="1:33" ht="14.1" customHeight="1">
      <c r="A1196" s="7">
        <v>188507</v>
      </c>
      <c r="B1196" s="8">
        <f t="shared" si="357"/>
        <v>1885.5416666669241</v>
      </c>
      <c r="C1196" s="9">
        <v>9.8946300000000001E-2</v>
      </c>
      <c r="D1196" s="9">
        <v>9.2901999999999998E-2</v>
      </c>
      <c r="E1196" s="9">
        <v>6.0442999999999998E-3</v>
      </c>
      <c r="H1196" s="11">
        <f t="shared" si="358"/>
        <v>4.1040097079380491</v>
      </c>
      <c r="L1196" s="31">
        <f t="shared" si="355"/>
        <v>1885.5416666669241</v>
      </c>
      <c r="M1196" s="30">
        <f t="shared" si="356"/>
        <v>4.1040097079380491</v>
      </c>
      <c r="P1196" s="47"/>
      <c r="Q1196" s="47"/>
      <c r="R1196" s="47"/>
      <c r="S1196" s="47"/>
      <c r="T1196" s="47"/>
      <c r="U1196" s="48"/>
      <c r="V1196" s="33"/>
      <c r="W1196" s="33"/>
      <c r="X1196" s="35"/>
      <c r="Y1196" s="61"/>
      <c r="Z1196" s="61"/>
      <c r="AA1196" s="68"/>
      <c r="AB1196" s="61"/>
      <c r="AC1196" s="61"/>
      <c r="AD1196" s="61"/>
      <c r="AE1196" s="84"/>
      <c r="AF1196" s="61"/>
      <c r="AG1196" s="44"/>
    </row>
    <row r="1197" spans="1:33" ht="14.1" customHeight="1">
      <c r="A1197" s="7">
        <v>188508</v>
      </c>
      <c r="B1197" s="8">
        <f t="shared" si="357"/>
        <v>1885.6250000002574</v>
      </c>
      <c r="C1197" s="9">
        <v>2.2386E-2</v>
      </c>
      <c r="D1197" s="9">
        <v>2.0629999999999999E-2</v>
      </c>
      <c r="E1197" s="9">
        <v>1.756E-3</v>
      </c>
      <c r="H1197" s="11">
        <f t="shared" si="358"/>
        <v>4.1886754282128109</v>
      </c>
      <c r="L1197" s="31">
        <f t="shared" si="355"/>
        <v>1885.6250000002574</v>
      </c>
      <c r="M1197" s="30">
        <f t="shared" si="356"/>
        <v>4.1886754282128109</v>
      </c>
      <c r="P1197" s="47"/>
      <c r="Q1197" s="47"/>
      <c r="R1197" s="47"/>
      <c r="S1197" s="47"/>
      <c r="T1197" s="47"/>
      <c r="U1197" s="48"/>
      <c r="V1197" s="33"/>
      <c r="W1197" s="33"/>
      <c r="X1197" s="35"/>
      <c r="Y1197" s="61"/>
      <c r="Z1197" s="61"/>
      <c r="AA1197" s="68"/>
      <c r="AB1197" s="61"/>
      <c r="AC1197" s="61"/>
      <c r="AD1197" s="61"/>
      <c r="AE1197" s="84"/>
      <c r="AF1197" s="61"/>
      <c r="AG1197" s="44"/>
    </row>
    <row r="1198" spans="1:33" ht="14.1" customHeight="1">
      <c r="A1198" s="7">
        <v>188509</v>
      </c>
      <c r="B1198" s="8">
        <f t="shared" si="357"/>
        <v>1885.7083333335906</v>
      </c>
      <c r="C1198" s="9">
        <v>6.8307999999999997E-3</v>
      </c>
      <c r="D1198" s="9">
        <v>1.872E-3</v>
      </c>
      <c r="E1198" s="9">
        <v>4.9588000000000002E-3</v>
      </c>
      <c r="H1198" s="11">
        <f t="shared" si="358"/>
        <v>4.1965166286144253</v>
      </c>
      <c r="L1198" s="31">
        <f t="shared" si="355"/>
        <v>1885.7083333335906</v>
      </c>
      <c r="M1198" s="30">
        <f t="shared" si="356"/>
        <v>4.1965166286144253</v>
      </c>
      <c r="P1198" s="47"/>
      <c r="Q1198" s="47"/>
      <c r="R1198" s="47"/>
      <c r="S1198" s="47"/>
      <c r="T1198" s="47"/>
      <c r="U1198" s="48"/>
      <c r="V1198" s="33"/>
      <c r="W1198" s="33"/>
      <c r="X1198" s="35"/>
      <c r="Y1198" s="61"/>
      <c r="Z1198" s="61"/>
      <c r="AA1198" s="68"/>
      <c r="AB1198" s="61"/>
      <c r="AC1198" s="61"/>
      <c r="AD1198" s="61"/>
      <c r="AE1198" s="84"/>
      <c r="AF1198" s="61"/>
      <c r="AG1198" s="44"/>
    </row>
    <row r="1199" spans="1:33" ht="14.1" customHeight="1">
      <c r="A1199" s="7">
        <v>188510</v>
      </c>
      <c r="B1199" s="8">
        <f t="shared" si="357"/>
        <v>1885.7916666669239</v>
      </c>
      <c r="C1199" s="9">
        <v>0.1259499</v>
      </c>
      <c r="D1199" s="9">
        <v>0.122922</v>
      </c>
      <c r="E1199" s="9">
        <v>3.0279E-3</v>
      </c>
      <c r="H1199" s="11">
        <f t="shared" si="358"/>
        <v>4.7123608456369679</v>
      </c>
      <c r="L1199" s="31">
        <f t="shared" si="355"/>
        <v>1885.7916666669239</v>
      </c>
      <c r="M1199" s="30">
        <f t="shared" si="356"/>
        <v>4.7123608456369679</v>
      </c>
      <c r="P1199" s="47"/>
      <c r="Q1199" s="47"/>
      <c r="R1199" s="47"/>
      <c r="S1199" s="47"/>
      <c r="T1199" s="47"/>
      <c r="U1199" s="48"/>
      <c r="V1199" s="33"/>
      <c r="W1199" s="33"/>
      <c r="X1199" s="35"/>
      <c r="Y1199" s="61"/>
      <c r="Z1199" s="61"/>
      <c r="AA1199" s="68"/>
      <c r="AB1199" s="61"/>
      <c r="AC1199" s="61"/>
      <c r="AD1199" s="61"/>
      <c r="AE1199" s="84"/>
      <c r="AF1199" s="61"/>
      <c r="AG1199" s="44"/>
    </row>
    <row r="1200" spans="1:33" ht="14.1" customHeight="1">
      <c r="A1200" s="7">
        <v>188511</v>
      </c>
      <c r="B1200" s="8">
        <f t="shared" si="357"/>
        <v>1885.8750000002572</v>
      </c>
      <c r="C1200" s="9">
        <v>3.00028E-2</v>
      </c>
      <c r="D1200" s="9">
        <v>2.6284999999999999E-2</v>
      </c>
      <c r="E1200" s="9">
        <v>3.7177999999999998E-3</v>
      </c>
      <c r="H1200" s="11">
        <f t="shared" si="358"/>
        <v>4.836225250464536</v>
      </c>
      <c r="L1200" s="31">
        <f t="shared" si="355"/>
        <v>1885.8750000002572</v>
      </c>
      <c r="M1200" s="30">
        <f t="shared" si="356"/>
        <v>4.836225250464536</v>
      </c>
      <c r="P1200" s="47"/>
      <c r="Q1200" s="47"/>
      <c r="R1200" s="47"/>
      <c r="S1200" s="47"/>
      <c r="T1200" s="47"/>
      <c r="U1200" s="48"/>
      <c r="V1200" s="33"/>
      <c r="W1200" s="33"/>
      <c r="X1200" s="35"/>
      <c r="Y1200" s="61"/>
      <c r="Z1200" s="61"/>
      <c r="AA1200" s="68"/>
      <c r="AB1200" s="61"/>
      <c r="AC1200" s="61"/>
      <c r="AD1200" s="61"/>
      <c r="AE1200" s="84"/>
      <c r="AF1200" s="61"/>
      <c r="AG1200" s="44"/>
    </row>
    <row r="1201" spans="1:33" ht="14.1" customHeight="1">
      <c r="A1201" s="7">
        <v>188512</v>
      </c>
      <c r="B1201" s="8">
        <f t="shared" si="357"/>
        <v>1885.9583333335904</v>
      </c>
      <c r="C1201" s="9">
        <v>1.1779E-3</v>
      </c>
      <c r="D1201" s="9">
        <v>-2.1069999999999999E-3</v>
      </c>
      <c r="E1201" s="9">
        <v>3.2848999999999999E-3</v>
      </c>
      <c r="H1201" s="11">
        <f t="shared" si="358"/>
        <v>4.8260353238618068</v>
      </c>
      <c r="L1201" s="31">
        <f t="shared" si="355"/>
        <v>1885.9583333335904</v>
      </c>
      <c r="M1201" s="30">
        <f t="shared" si="356"/>
        <v>4.8260353238618068</v>
      </c>
      <c r="P1201" s="47"/>
      <c r="Q1201" s="47"/>
      <c r="R1201" s="47"/>
      <c r="S1201" s="47"/>
      <c r="T1201" s="47"/>
      <c r="U1201" s="48"/>
      <c r="V1201" s="33"/>
      <c r="W1201" s="33"/>
      <c r="X1201" s="35"/>
      <c r="Y1201" s="61"/>
      <c r="Z1201" s="61"/>
      <c r="AA1201" s="68"/>
      <c r="AB1201" s="61"/>
      <c r="AC1201" s="61"/>
      <c r="AD1201" s="61"/>
      <c r="AE1201" s="84"/>
      <c r="AF1201" s="61"/>
      <c r="AG1201" s="44"/>
    </row>
    <row r="1202" spans="1:33" ht="14.1" customHeight="1">
      <c r="A1202" s="7">
        <v>188601</v>
      </c>
      <c r="B1202" s="8">
        <f t="shared" si="357"/>
        <v>1886.0416666669237</v>
      </c>
      <c r="C1202" s="9">
        <v>-3.7994300000000002E-2</v>
      </c>
      <c r="D1202" s="9">
        <v>-4.2397999999999998E-2</v>
      </c>
      <c r="E1202" s="9">
        <v>4.4037E-3</v>
      </c>
      <c r="H1202" s="11">
        <f t="shared" si="358"/>
        <v>4.6214210782007141</v>
      </c>
      <c r="L1202" s="31">
        <f t="shared" si="355"/>
        <v>1886.0416666669237</v>
      </c>
      <c r="M1202" s="30">
        <f t="shared" si="356"/>
        <v>4.6214210782007141</v>
      </c>
      <c r="P1202" s="47"/>
      <c r="Q1202" s="47"/>
      <c r="R1202" s="47"/>
      <c r="S1202" s="47"/>
      <c r="T1202" s="47"/>
      <c r="U1202" s="48"/>
      <c r="V1202" s="33"/>
      <c r="W1202" s="33"/>
      <c r="X1202" s="35"/>
      <c r="Y1202" s="61"/>
      <c r="Z1202" s="61"/>
      <c r="AA1202" s="68"/>
      <c r="AB1202" s="61"/>
      <c r="AC1202" s="61"/>
      <c r="AD1202" s="61"/>
      <c r="AE1202" s="84"/>
      <c r="AF1202" s="61"/>
      <c r="AG1202" s="44"/>
    </row>
    <row r="1203" spans="1:33" ht="14.1" customHeight="1">
      <c r="A1203" s="7">
        <v>188602</v>
      </c>
      <c r="B1203" s="8">
        <f t="shared" si="357"/>
        <v>1886.1250000002569</v>
      </c>
      <c r="C1203" s="9">
        <v>1.4650099999999999E-2</v>
      </c>
      <c r="D1203" s="9">
        <v>1.2723E-2</v>
      </c>
      <c r="E1203" s="9">
        <v>1.9271E-3</v>
      </c>
      <c r="H1203" s="11">
        <f t="shared" si="358"/>
        <v>4.6802194185786616</v>
      </c>
      <c r="L1203" s="31">
        <f t="shared" si="355"/>
        <v>1886.1250000002569</v>
      </c>
      <c r="M1203" s="30">
        <f t="shared" si="356"/>
        <v>4.6802194185786616</v>
      </c>
      <c r="P1203" s="47"/>
      <c r="Q1203" s="47"/>
      <c r="R1203" s="47"/>
      <c r="S1203" s="47"/>
      <c r="T1203" s="47"/>
      <c r="U1203" s="48"/>
      <c r="V1203" s="33"/>
      <c r="W1203" s="33"/>
      <c r="X1203" s="35"/>
      <c r="Y1203" s="61"/>
      <c r="Z1203" s="61"/>
      <c r="AA1203" s="68"/>
      <c r="AB1203" s="61"/>
      <c r="AC1203" s="61"/>
      <c r="AD1203" s="61"/>
      <c r="AE1203" s="84"/>
      <c r="AF1203" s="61"/>
      <c r="AG1203" s="44"/>
    </row>
    <row r="1204" spans="1:33" ht="14.1" customHeight="1">
      <c r="A1204" s="7">
        <v>188603</v>
      </c>
      <c r="B1204" s="8">
        <f t="shared" si="357"/>
        <v>1886.2083333335902</v>
      </c>
      <c r="C1204" s="9">
        <v>-2.37799E-2</v>
      </c>
      <c r="D1204" s="9">
        <v>-2.7136E-2</v>
      </c>
      <c r="E1204" s="9">
        <v>3.3560999999999999E-3</v>
      </c>
      <c r="H1204" s="11">
        <f t="shared" si="358"/>
        <v>4.5532169844361112</v>
      </c>
      <c r="L1204" s="31">
        <f t="shared" si="355"/>
        <v>1886.2083333335902</v>
      </c>
      <c r="M1204" s="30">
        <f t="shared" si="356"/>
        <v>4.5532169844361112</v>
      </c>
      <c r="P1204" s="47"/>
      <c r="Q1204" s="47"/>
      <c r="R1204" s="47"/>
      <c r="S1204" s="47"/>
      <c r="T1204" s="47"/>
      <c r="U1204" s="48"/>
      <c r="V1204" s="33"/>
      <c r="W1204" s="33"/>
      <c r="X1204" s="35"/>
      <c r="Y1204" s="61"/>
      <c r="Z1204" s="61"/>
      <c r="AA1204" s="68"/>
      <c r="AB1204" s="61"/>
      <c r="AC1204" s="61"/>
      <c r="AD1204" s="61"/>
      <c r="AE1204" s="84"/>
      <c r="AF1204" s="61"/>
      <c r="AG1204" s="44"/>
    </row>
    <row r="1205" spans="1:33" ht="14.1" customHeight="1">
      <c r="A1205" s="7">
        <v>188604</v>
      </c>
      <c r="B1205" s="8">
        <f t="shared" si="357"/>
        <v>1886.2916666669234</v>
      </c>
      <c r="C1205" s="9">
        <v>-2.5613E-2</v>
      </c>
      <c r="D1205" s="9">
        <v>-3.0131000000000002E-2</v>
      </c>
      <c r="E1205" s="9">
        <v>4.5180000000000003E-3</v>
      </c>
      <c r="H1205" s="11">
        <f t="shared" si="358"/>
        <v>4.4160240034780669</v>
      </c>
      <c r="L1205" s="31">
        <f t="shared" si="355"/>
        <v>1886.2916666669234</v>
      </c>
      <c r="M1205" s="30">
        <f t="shared" si="356"/>
        <v>4.4160240034780669</v>
      </c>
      <c r="P1205" s="47"/>
      <c r="Q1205" s="47"/>
      <c r="R1205" s="47"/>
      <c r="S1205" s="47"/>
      <c r="T1205" s="47"/>
      <c r="U1205" s="48"/>
      <c r="V1205" s="33"/>
      <c r="W1205" s="33"/>
      <c r="X1205" s="35"/>
      <c r="Y1205" s="61"/>
      <c r="Z1205" s="61"/>
      <c r="AA1205" s="68"/>
      <c r="AB1205" s="61"/>
      <c r="AC1205" s="61"/>
      <c r="AD1205" s="61"/>
      <c r="AE1205" s="84"/>
      <c r="AF1205" s="61"/>
      <c r="AG1205" s="44"/>
    </row>
    <row r="1206" spans="1:33" ht="14.1" customHeight="1">
      <c r="A1206" s="7">
        <v>188605</v>
      </c>
      <c r="B1206" s="8">
        <f t="shared" si="357"/>
        <v>1886.3750000002567</v>
      </c>
      <c r="C1206" s="9">
        <v>4.7762300000000001E-2</v>
      </c>
      <c r="D1206" s="9">
        <v>4.5268999999999997E-2</v>
      </c>
      <c r="E1206" s="9">
        <v>2.4932999999999999E-3</v>
      </c>
      <c r="H1206" s="11">
        <f t="shared" si="358"/>
        <v>4.6159329940915157</v>
      </c>
      <c r="L1206" s="31">
        <f t="shared" si="355"/>
        <v>1886.3750000002567</v>
      </c>
      <c r="M1206" s="30">
        <f t="shared" si="356"/>
        <v>4.6159329940915157</v>
      </c>
      <c r="P1206" s="47"/>
      <c r="Q1206" s="47"/>
      <c r="R1206" s="47"/>
      <c r="S1206" s="47"/>
      <c r="T1206" s="47"/>
      <c r="U1206" s="48"/>
      <c r="V1206" s="33"/>
      <c r="W1206" s="33"/>
      <c r="X1206" s="35"/>
      <c r="Y1206" s="61"/>
      <c r="Z1206" s="61"/>
      <c r="AA1206" s="68"/>
      <c r="AB1206" s="61"/>
      <c r="AC1206" s="61"/>
      <c r="AD1206" s="61"/>
      <c r="AE1206" s="84"/>
      <c r="AF1206" s="61"/>
      <c r="AG1206" s="44"/>
    </row>
    <row r="1207" spans="1:33" ht="14.1" customHeight="1">
      <c r="A1207" s="7">
        <v>188606</v>
      </c>
      <c r="B1207" s="8">
        <f t="shared" si="357"/>
        <v>1886.45833333359</v>
      </c>
      <c r="C1207" s="9">
        <v>1.9109500000000001E-2</v>
      </c>
      <c r="D1207" s="9">
        <v>1.6133999999999999E-2</v>
      </c>
      <c r="E1207" s="9">
        <v>2.9754999999999998E-3</v>
      </c>
      <c r="H1207" s="11">
        <f t="shared" si="358"/>
        <v>4.690406457018188</v>
      </c>
      <c r="L1207" s="31">
        <f t="shared" si="355"/>
        <v>1886.45833333359</v>
      </c>
      <c r="M1207" s="30">
        <f t="shared" si="356"/>
        <v>4.690406457018188</v>
      </c>
      <c r="P1207" s="47"/>
      <c r="Q1207" s="47"/>
      <c r="R1207" s="47"/>
      <c r="S1207" s="47"/>
      <c r="T1207" s="47"/>
      <c r="U1207" s="48"/>
      <c r="V1207" s="33"/>
      <c r="W1207" s="33"/>
      <c r="X1207" s="35"/>
      <c r="Y1207" s="61"/>
      <c r="Z1207" s="61"/>
      <c r="AA1207" s="68"/>
      <c r="AB1207" s="61"/>
      <c r="AC1207" s="61"/>
      <c r="AD1207" s="61"/>
      <c r="AE1207" s="84"/>
      <c r="AF1207" s="61"/>
      <c r="AG1207" s="44"/>
    </row>
    <row r="1208" spans="1:33" ht="14.1" customHeight="1">
      <c r="A1208" s="7">
        <v>188607</v>
      </c>
      <c r="B1208" s="8">
        <f t="shared" si="357"/>
        <v>1886.5416666669232</v>
      </c>
      <c r="C1208" s="9">
        <v>3.1309200000000002E-2</v>
      </c>
      <c r="D1208" s="9">
        <v>2.8247000000000001E-2</v>
      </c>
      <c r="E1208" s="9">
        <v>3.0622000000000002E-3</v>
      </c>
      <c r="H1208" s="11">
        <f t="shared" si="358"/>
        <v>4.8228963682095811</v>
      </c>
      <c r="L1208" s="31">
        <f t="shared" si="355"/>
        <v>1886.5416666669232</v>
      </c>
      <c r="M1208" s="30">
        <f t="shared" si="356"/>
        <v>4.8228963682095811</v>
      </c>
      <c r="P1208" s="47"/>
      <c r="Q1208" s="47"/>
      <c r="R1208" s="47"/>
      <c r="S1208" s="47"/>
      <c r="T1208" s="47"/>
      <c r="U1208" s="48"/>
      <c r="V1208" s="33"/>
      <c r="W1208" s="33"/>
      <c r="X1208" s="35"/>
      <c r="Y1208" s="61"/>
      <c r="Z1208" s="61"/>
      <c r="AA1208" s="68"/>
      <c r="AB1208" s="61"/>
      <c r="AC1208" s="61"/>
      <c r="AD1208" s="61"/>
      <c r="AE1208" s="84"/>
      <c r="AF1208" s="61"/>
      <c r="AG1208" s="44"/>
    </row>
    <row r="1209" spans="1:33" ht="14.1" customHeight="1">
      <c r="A1209" s="7">
        <v>188608</v>
      </c>
      <c r="B1209" s="8">
        <f t="shared" si="357"/>
        <v>1886.6250000002565</v>
      </c>
      <c r="C1209" s="9">
        <v>-1.6200200000000001E-2</v>
      </c>
      <c r="D1209" s="9">
        <v>-1.9018E-2</v>
      </c>
      <c r="E1209" s="9">
        <v>2.8178000000000001E-3</v>
      </c>
      <c r="H1209" s="11">
        <f t="shared" si="358"/>
        <v>4.7311745250789716</v>
      </c>
      <c r="L1209" s="31">
        <f t="shared" si="355"/>
        <v>1886.6250000002565</v>
      </c>
      <c r="M1209" s="30">
        <f t="shared" si="356"/>
        <v>4.7311745250789716</v>
      </c>
      <c r="P1209" s="47"/>
      <c r="Q1209" s="47"/>
      <c r="R1209" s="47"/>
      <c r="S1209" s="47"/>
      <c r="T1209" s="47"/>
      <c r="U1209" s="48"/>
      <c r="V1209" s="33"/>
      <c r="W1209" s="33"/>
      <c r="X1209" s="35"/>
      <c r="Y1209" s="61"/>
      <c r="Z1209" s="61"/>
      <c r="AA1209" s="68"/>
      <c r="AB1209" s="61"/>
      <c r="AC1209" s="61"/>
      <c r="AD1209" s="61"/>
      <c r="AE1209" s="84"/>
      <c r="AF1209" s="61"/>
      <c r="AG1209" s="44"/>
    </row>
    <row r="1210" spans="1:33" ht="14.1" customHeight="1">
      <c r="A1210" s="7">
        <v>188609</v>
      </c>
      <c r="B1210" s="8">
        <f t="shared" si="357"/>
        <v>1886.7083333335897</v>
      </c>
      <c r="C1210" s="9">
        <v>6.3573599999999994E-2</v>
      </c>
      <c r="D1210" s="9">
        <v>6.1971999999999999E-2</v>
      </c>
      <c r="E1210" s="9">
        <v>1.6015999999999999E-3</v>
      </c>
      <c r="H1210" s="11">
        <f t="shared" si="358"/>
        <v>5.024374872747166</v>
      </c>
      <c r="L1210" s="31">
        <f t="shared" si="355"/>
        <v>1886.7083333335897</v>
      </c>
      <c r="M1210" s="30">
        <f t="shared" si="356"/>
        <v>5.024374872747166</v>
      </c>
      <c r="P1210" s="47"/>
      <c r="Q1210" s="47"/>
      <c r="R1210" s="47"/>
      <c r="S1210" s="47"/>
      <c r="T1210" s="47"/>
      <c r="U1210" s="48"/>
      <c r="V1210" s="33"/>
      <c r="W1210" s="33"/>
      <c r="X1210" s="35"/>
      <c r="Y1210" s="61"/>
      <c r="Z1210" s="61"/>
      <c r="AA1210" s="68"/>
      <c r="AB1210" s="61"/>
      <c r="AC1210" s="61"/>
      <c r="AD1210" s="61"/>
      <c r="AE1210" s="84"/>
      <c r="AF1210" s="61"/>
      <c r="AG1210" s="44"/>
    </row>
    <row r="1211" spans="1:33" ht="14.1" customHeight="1">
      <c r="A1211" s="7">
        <v>188610</v>
      </c>
      <c r="B1211" s="8">
        <f t="shared" si="357"/>
        <v>1886.791666666923</v>
      </c>
      <c r="C1211" s="9">
        <v>2.6591199999999999E-2</v>
      </c>
      <c r="D1211" s="9">
        <v>2.2936000000000002E-2</v>
      </c>
      <c r="E1211" s="9">
        <v>3.6551999999999999E-3</v>
      </c>
      <c r="H1211" s="11">
        <f t="shared" si="358"/>
        <v>5.1396139348284953</v>
      </c>
      <c r="L1211" s="31">
        <f t="shared" si="355"/>
        <v>1886.791666666923</v>
      </c>
      <c r="M1211" s="30">
        <f t="shared" si="356"/>
        <v>5.1396139348284953</v>
      </c>
      <c r="P1211" s="47"/>
      <c r="Q1211" s="47"/>
      <c r="R1211" s="47"/>
      <c r="S1211" s="47"/>
      <c r="T1211" s="47"/>
      <c r="U1211" s="48"/>
      <c r="V1211" s="33"/>
      <c r="W1211" s="33"/>
      <c r="X1211" s="35"/>
      <c r="Y1211" s="61"/>
      <c r="Z1211" s="61"/>
      <c r="AA1211" s="68"/>
      <c r="AB1211" s="61"/>
      <c r="AC1211" s="61"/>
      <c r="AD1211" s="61"/>
      <c r="AE1211" s="84"/>
      <c r="AF1211" s="61"/>
      <c r="AG1211" s="44"/>
    </row>
    <row r="1212" spans="1:33" ht="14.1" customHeight="1">
      <c r="A1212" s="7">
        <v>188611</v>
      </c>
      <c r="B1212" s="8">
        <f t="shared" si="357"/>
        <v>1886.8750000002563</v>
      </c>
      <c r="C1212" s="9">
        <v>8.5813E-3</v>
      </c>
      <c r="D1212" s="9">
        <v>6.8640000000000003E-3</v>
      </c>
      <c r="E1212" s="9">
        <v>1.7172999999999999E-3</v>
      </c>
      <c r="H1212" s="11">
        <f t="shared" si="358"/>
        <v>5.1748922448771584</v>
      </c>
      <c r="L1212" s="31">
        <f t="shared" si="355"/>
        <v>1886.8750000002563</v>
      </c>
      <c r="M1212" s="30">
        <f t="shared" si="356"/>
        <v>5.1748922448771584</v>
      </c>
      <c r="P1212" s="47"/>
      <c r="Q1212" s="47"/>
      <c r="R1212" s="47"/>
      <c r="S1212" s="47"/>
      <c r="T1212" s="47"/>
      <c r="U1212" s="48"/>
      <c r="V1212" s="33"/>
      <c r="W1212" s="33"/>
      <c r="X1212" s="35"/>
      <c r="Y1212" s="61"/>
      <c r="Z1212" s="61"/>
      <c r="AA1212" s="68"/>
      <c r="AB1212" s="61"/>
      <c r="AC1212" s="61"/>
      <c r="AD1212" s="61"/>
      <c r="AE1212" s="84"/>
      <c r="AF1212" s="61"/>
      <c r="AG1212" s="44"/>
    </row>
    <row r="1213" spans="1:33" ht="14.1" customHeight="1">
      <c r="A1213" s="7">
        <v>188612</v>
      </c>
      <c r="B1213" s="8">
        <f t="shared" si="357"/>
        <v>1886.9583333335895</v>
      </c>
      <c r="C1213" s="9">
        <v>-2.17117E-2</v>
      </c>
      <c r="D1213" s="9">
        <v>-2.6057E-2</v>
      </c>
      <c r="E1213" s="9">
        <v>4.3452999999999999E-3</v>
      </c>
      <c r="H1213" s="11">
        <f t="shared" si="358"/>
        <v>5.0400500776523947</v>
      </c>
      <c r="L1213" s="31">
        <f t="shared" si="355"/>
        <v>1886.9583333335895</v>
      </c>
      <c r="M1213" s="30">
        <f t="shared" si="356"/>
        <v>5.0400500776523947</v>
      </c>
      <c r="P1213" s="47"/>
      <c r="Q1213" s="47"/>
      <c r="R1213" s="47"/>
      <c r="S1213" s="47"/>
      <c r="T1213" s="47"/>
      <c r="U1213" s="48"/>
      <c r="V1213" s="33"/>
      <c r="W1213" s="33"/>
      <c r="X1213" s="35"/>
      <c r="Y1213" s="61"/>
      <c r="Z1213" s="61"/>
      <c r="AA1213" s="68"/>
      <c r="AB1213" s="61"/>
      <c r="AC1213" s="61"/>
      <c r="AD1213" s="61"/>
      <c r="AE1213" s="84"/>
      <c r="AF1213" s="61"/>
      <c r="AG1213" s="44"/>
    </row>
    <row r="1214" spans="1:33" ht="14.1" customHeight="1">
      <c r="A1214" s="7">
        <v>188701</v>
      </c>
      <c r="B1214" s="8">
        <f t="shared" si="357"/>
        <v>1887.0416666669228</v>
      </c>
      <c r="C1214" s="9">
        <v>-3.3935300000000002E-2</v>
      </c>
      <c r="D1214" s="9">
        <v>-3.8419000000000002E-2</v>
      </c>
      <c r="E1214" s="9">
        <v>4.4837000000000002E-3</v>
      </c>
      <c r="H1214" s="11">
        <f t="shared" si="358"/>
        <v>4.8464163937190676</v>
      </c>
      <c r="L1214" s="31">
        <f t="shared" si="355"/>
        <v>1887.0416666669228</v>
      </c>
      <c r="M1214" s="30">
        <f t="shared" si="356"/>
        <v>4.8464163937190676</v>
      </c>
      <c r="P1214" s="47"/>
      <c r="Q1214" s="47"/>
      <c r="R1214" s="47"/>
      <c r="S1214" s="47"/>
      <c r="T1214" s="47"/>
      <c r="U1214" s="48"/>
      <c r="V1214" s="33"/>
      <c r="W1214" s="33"/>
      <c r="X1214" s="35"/>
      <c r="Y1214" s="61"/>
      <c r="Z1214" s="61"/>
      <c r="AA1214" s="68"/>
      <c r="AB1214" s="61"/>
      <c r="AC1214" s="61"/>
      <c r="AD1214" s="61"/>
      <c r="AE1214" s="84"/>
      <c r="AF1214" s="61"/>
      <c r="AG1214" s="44"/>
    </row>
    <row r="1215" spans="1:33" ht="14.1" customHeight="1">
      <c r="A1215" s="7">
        <v>188702</v>
      </c>
      <c r="B1215" s="8">
        <f t="shared" si="357"/>
        <v>1887.125000000256</v>
      </c>
      <c r="C1215" s="9">
        <v>2.96003E-2</v>
      </c>
      <c r="D1215" s="9">
        <v>2.6204999999999999E-2</v>
      </c>
      <c r="E1215" s="9">
        <v>3.3953E-3</v>
      </c>
      <c r="H1215" s="11">
        <f t="shared" si="358"/>
        <v>4.9734167353164755</v>
      </c>
      <c r="L1215" s="31">
        <f t="shared" si="355"/>
        <v>1887.125000000256</v>
      </c>
      <c r="M1215" s="30">
        <f t="shared" si="356"/>
        <v>4.9734167353164755</v>
      </c>
      <c r="P1215" s="47"/>
      <c r="Q1215" s="47"/>
      <c r="R1215" s="47"/>
      <c r="S1215" s="47"/>
      <c r="T1215" s="47"/>
      <c r="U1215" s="48"/>
      <c r="V1215" s="33"/>
      <c r="W1215" s="33"/>
      <c r="X1215" s="35"/>
      <c r="Y1215" s="61"/>
      <c r="Z1215" s="61"/>
      <c r="AA1215" s="68"/>
      <c r="AB1215" s="61"/>
      <c r="AC1215" s="61"/>
      <c r="AD1215" s="61"/>
      <c r="AE1215" s="84"/>
      <c r="AF1215" s="61"/>
      <c r="AG1215" s="44"/>
    </row>
    <row r="1216" spans="1:33" ht="14.1" customHeight="1">
      <c r="A1216" s="7">
        <v>188703</v>
      </c>
      <c r="B1216" s="8">
        <f t="shared" si="357"/>
        <v>1887.2083333335893</v>
      </c>
      <c r="C1216" s="9">
        <v>2.2755299999999999E-2</v>
      </c>
      <c r="D1216" s="9">
        <v>2.1437999999999999E-2</v>
      </c>
      <c r="E1216" s="9">
        <v>1.3173E-3</v>
      </c>
      <c r="H1216" s="11">
        <f t="shared" si="358"/>
        <v>5.0800368432881902</v>
      </c>
      <c r="L1216" s="31">
        <f t="shared" si="355"/>
        <v>1887.2083333335893</v>
      </c>
      <c r="M1216" s="30">
        <f t="shared" si="356"/>
        <v>5.0800368432881902</v>
      </c>
      <c r="P1216" s="47"/>
      <c r="Q1216" s="47"/>
      <c r="R1216" s="47"/>
      <c r="S1216" s="47"/>
      <c r="T1216" s="47"/>
      <c r="U1216" s="48"/>
      <c r="V1216" s="33"/>
      <c r="W1216" s="33"/>
      <c r="X1216" s="35"/>
      <c r="Y1216" s="61"/>
      <c r="Z1216" s="61"/>
      <c r="AA1216" s="68"/>
      <c r="AB1216" s="61"/>
      <c r="AC1216" s="61"/>
      <c r="AD1216" s="61"/>
      <c r="AE1216" s="84"/>
      <c r="AF1216" s="61"/>
      <c r="AG1216" s="44"/>
    </row>
    <row r="1217" spans="1:33" ht="14.1" customHeight="1">
      <c r="A1217" s="7">
        <v>188704</v>
      </c>
      <c r="B1217" s="8">
        <f t="shared" si="357"/>
        <v>1887.2916666669225</v>
      </c>
      <c r="C1217" s="9">
        <v>1.11355E-2</v>
      </c>
      <c r="D1217" s="9">
        <v>7.561E-3</v>
      </c>
      <c r="E1217" s="9">
        <v>3.5745E-3</v>
      </c>
      <c r="H1217" s="11">
        <f t="shared" si="358"/>
        <v>5.1184470018602921</v>
      </c>
      <c r="L1217" s="31">
        <f t="shared" si="355"/>
        <v>1887.2916666669225</v>
      </c>
      <c r="M1217" s="30">
        <f t="shared" si="356"/>
        <v>5.1184470018602921</v>
      </c>
      <c r="P1217" s="47"/>
      <c r="Q1217" s="47"/>
      <c r="R1217" s="47"/>
      <c r="S1217" s="47"/>
      <c r="T1217" s="47"/>
      <c r="U1217" s="48"/>
      <c r="V1217" s="33"/>
      <c r="W1217" s="33"/>
      <c r="X1217" s="35"/>
      <c r="Y1217" s="61"/>
      <c r="Z1217" s="61"/>
      <c r="AA1217" s="68"/>
      <c r="AB1217" s="61"/>
      <c r="AC1217" s="61"/>
      <c r="AD1217" s="61"/>
      <c r="AE1217" s="84"/>
      <c r="AF1217" s="61"/>
      <c r="AG1217" s="44"/>
    </row>
    <row r="1218" spans="1:33" ht="14.1" customHeight="1">
      <c r="A1218" s="7">
        <v>188705</v>
      </c>
      <c r="B1218" s="8">
        <f t="shared" si="357"/>
        <v>1887.3750000002558</v>
      </c>
      <c r="C1218" s="9">
        <v>1.3915200000000001E-2</v>
      </c>
      <c r="D1218" s="9">
        <v>1.0415000000000001E-2</v>
      </c>
      <c r="E1218" s="9">
        <v>3.5002000000000002E-3</v>
      </c>
      <c r="H1218" s="11">
        <f t="shared" si="358"/>
        <v>5.171755627384667</v>
      </c>
      <c r="L1218" s="31">
        <f t="shared" ref="L1218:L1281" si="359">B1218</f>
        <v>1887.3750000002558</v>
      </c>
      <c r="M1218" s="30">
        <f t="shared" si="356"/>
        <v>5.171755627384667</v>
      </c>
      <c r="P1218" s="47"/>
      <c r="Q1218" s="47"/>
      <c r="R1218" s="47"/>
      <c r="S1218" s="47"/>
      <c r="T1218" s="47"/>
      <c r="U1218" s="48"/>
      <c r="V1218" s="33"/>
      <c r="W1218" s="33"/>
      <c r="X1218" s="35"/>
      <c r="Y1218" s="61"/>
      <c r="Z1218" s="61"/>
      <c r="AA1218" s="68"/>
      <c r="AB1218" s="61"/>
      <c r="AC1218" s="61"/>
      <c r="AD1218" s="61"/>
      <c r="AE1218" s="84"/>
      <c r="AF1218" s="61"/>
      <c r="AG1218" s="44"/>
    </row>
    <row r="1219" spans="1:33" ht="14.1" customHeight="1">
      <c r="A1219" s="7">
        <v>188706</v>
      </c>
      <c r="B1219" s="8">
        <f t="shared" si="357"/>
        <v>1887.4583333335891</v>
      </c>
      <c r="C1219" s="9">
        <v>-3.8236399999999997E-2</v>
      </c>
      <c r="D1219" s="9">
        <v>-4.3201000000000003E-2</v>
      </c>
      <c r="E1219" s="9">
        <v>4.9645999999999996E-3</v>
      </c>
      <c r="H1219" s="11">
        <f t="shared" si="358"/>
        <v>4.9483306125260222</v>
      </c>
      <c r="L1219" s="31">
        <f t="shared" si="359"/>
        <v>1887.4583333335891</v>
      </c>
      <c r="M1219" s="30">
        <f t="shared" ref="M1219:M1282" si="360">H1219</f>
        <v>4.9483306125260222</v>
      </c>
      <c r="P1219" s="47"/>
      <c r="Q1219" s="47"/>
      <c r="R1219" s="47"/>
      <c r="S1219" s="47"/>
      <c r="T1219" s="47"/>
      <c r="U1219" s="48"/>
      <c r="V1219" s="33"/>
      <c r="W1219" s="33"/>
      <c r="X1219" s="35"/>
      <c r="Y1219" s="61"/>
      <c r="Z1219" s="61"/>
      <c r="AA1219" s="68"/>
      <c r="AB1219" s="61"/>
      <c r="AC1219" s="61"/>
      <c r="AD1219" s="61"/>
      <c r="AE1219" s="84"/>
      <c r="AF1219" s="61"/>
      <c r="AG1219" s="44"/>
    </row>
    <row r="1220" spans="1:33" ht="14.1" customHeight="1">
      <c r="A1220" s="7">
        <v>188707</v>
      </c>
      <c r="B1220" s="8">
        <f t="shared" ref="B1220:B1283" si="361">B1219+(1/12)</f>
        <v>1887.5416666669223</v>
      </c>
      <c r="C1220" s="9">
        <v>-6.4716700000000002E-2</v>
      </c>
      <c r="D1220" s="9">
        <v>-6.7173999999999998E-2</v>
      </c>
      <c r="E1220" s="9">
        <v>2.4572999999999999E-3</v>
      </c>
      <c r="H1220" s="11">
        <f t="shared" ref="H1220:H1283" si="362">H1219+(H1219*D1220)</f>
        <v>4.6159314519601988</v>
      </c>
      <c r="L1220" s="31">
        <f t="shared" si="359"/>
        <v>1887.5416666669223</v>
      </c>
      <c r="M1220" s="30">
        <f t="shared" si="360"/>
        <v>4.6159314519601988</v>
      </c>
      <c r="P1220" s="47"/>
      <c r="Q1220" s="47"/>
      <c r="R1220" s="47"/>
      <c r="S1220" s="47"/>
      <c r="T1220" s="47"/>
      <c r="U1220" s="48"/>
      <c r="V1220" s="33"/>
      <c r="W1220" s="33"/>
      <c r="X1220" s="35"/>
      <c r="Y1220" s="61"/>
      <c r="Z1220" s="61"/>
      <c r="AA1220" s="68"/>
      <c r="AB1220" s="61"/>
      <c r="AC1220" s="61"/>
      <c r="AD1220" s="61"/>
      <c r="AE1220" s="84"/>
      <c r="AF1220" s="61"/>
      <c r="AG1220" s="44"/>
    </row>
    <row r="1221" spans="1:33" ht="14.1" customHeight="1">
      <c r="A1221" s="7">
        <v>188708</v>
      </c>
      <c r="B1221" s="8">
        <f t="shared" si="361"/>
        <v>1887.6250000002556</v>
      </c>
      <c r="C1221" s="9">
        <v>8.9604000000000003E-3</v>
      </c>
      <c r="D1221" s="9">
        <v>5.7739999999999996E-3</v>
      </c>
      <c r="E1221" s="9">
        <v>3.1863999999999998E-3</v>
      </c>
      <c r="H1221" s="11">
        <f t="shared" si="362"/>
        <v>4.6425838401638169</v>
      </c>
      <c r="L1221" s="31">
        <f t="shared" si="359"/>
        <v>1887.6250000002556</v>
      </c>
      <c r="M1221" s="30">
        <f t="shared" si="360"/>
        <v>4.6425838401638169</v>
      </c>
      <c r="P1221" s="47"/>
      <c r="Q1221" s="47"/>
      <c r="R1221" s="47"/>
      <c r="S1221" s="47"/>
      <c r="T1221" s="47"/>
      <c r="U1221" s="48"/>
      <c r="V1221" s="33"/>
      <c r="W1221" s="33"/>
      <c r="X1221" s="35"/>
      <c r="Y1221" s="61"/>
      <c r="Z1221" s="61"/>
      <c r="AA1221" s="68"/>
      <c r="AB1221" s="61"/>
      <c r="AC1221" s="61"/>
      <c r="AD1221" s="61"/>
      <c r="AE1221" s="84"/>
      <c r="AF1221" s="61"/>
      <c r="AG1221" s="44"/>
    </row>
    <row r="1222" spans="1:33" ht="14.1" customHeight="1">
      <c r="A1222" s="7">
        <v>188709</v>
      </c>
      <c r="B1222" s="8">
        <f t="shared" si="361"/>
        <v>1887.7083333335888</v>
      </c>
      <c r="C1222" s="9">
        <v>5.7388999999999999E-3</v>
      </c>
      <c r="D1222" s="9">
        <v>3.5460000000000001E-3</v>
      </c>
      <c r="E1222" s="9">
        <v>2.1928999999999998E-3</v>
      </c>
      <c r="H1222" s="11">
        <f t="shared" si="362"/>
        <v>4.6590464424610376</v>
      </c>
      <c r="L1222" s="31">
        <f t="shared" si="359"/>
        <v>1887.7083333335888</v>
      </c>
      <c r="M1222" s="30">
        <f t="shared" si="360"/>
        <v>4.6590464424610376</v>
      </c>
      <c r="P1222" s="47"/>
      <c r="Q1222" s="47"/>
      <c r="R1222" s="47"/>
      <c r="S1222" s="47"/>
      <c r="T1222" s="47"/>
      <c r="U1222" s="48"/>
      <c r="V1222" s="33"/>
      <c r="W1222" s="33"/>
      <c r="X1222" s="35"/>
      <c r="Y1222" s="61"/>
      <c r="Z1222" s="61"/>
      <c r="AA1222" s="68"/>
      <c r="AB1222" s="61"/>
      <c r="AC1222" s="61"/>
      <c r="AD1222" s="61"/>
      <c r="AE1222" s="84"/>
      <c r="AF1222" s="61"/>
      <c r="AG1222" s="44"/>
    </row>
    <row r="1223" spans="1:33" ht="14.1" customHeight="1">
      <c r="A1223" s="7">
        <v>188710</v>
      </c>
      <c r="B1223" s="8">
        <f t="shared" si="361"/>
        <v>1887.7916666669221</v>
      </c>
      <c r="C1223" s="9">
        <v>-5.0102899999999999E-2</v>
      </c>
      <c r="D1223" s="9">
        <v>-5.3844999999999997E-2</v>
      </c>
      <c r="E1223" s="9">
        <v>3.7420999999999999E-3</v>
      </c>
      <c r="H1223" s="11">
        <f t="shared" si="362"/>
        <v>4.4081800867667233</v>
      </c>
      <c r="L1223" s="31">
        <f t="shared" si="359"/>
        <v>1887.7916666669221</v>
      </c>
      <c r="M1223" s="30">
        <f t="shared" si="360"/>
        <v>4.4081800867667233</v>
      </c>
      <c r="P1223" s="47"/>
      <c r="Q1223" s="47"/>
      <c r="R1223" s="47"/>
      <c r="S1223" s="47"/>
      <c r="T1223" s="47"/>
      <c r="U1223" s="48"/>
      <c r="V1223" s="33"/>
      <c r="W1223" s="33"/>
      <c r="X1223" s="35"/>
      <c r="Y1223" s="61"/>
      <c r="Z1223" s="61"/>
      <c r="AA1223" s="68"/>
      <c r="AB1223" s="61"/>
      <c r="AC1223" s="61"/>
      <c r="AD1223" s="61"/>
      <c r="AE1223" s="84"/>
      <c r="AF1223" s="61"/>
      <c r="AG1223" s="44"/>
    </row>
    <row r="1224" spans="1:33" ht="14.1" customHeight="1">
      <c r="A1224" s="7">
        <v>188711</v>
      </c>
      <c r="B1224" s="8">
        <f t="shared" si="361"/>
        <v>1887.8750000002553</v>
      </c>
      <c r="C1224" s="9">
        <v>5.1639900000000002E-2</v>
      </c>
      <c r="D1224" s="9">
        <v>4.7128000000000003E-2</v>
      </c>
      <c r="E1224" s="9">
        <v>4.5119000000000001E-3</v>
      </c>
      <c r="H1224" s="11">
        <f t="shared" si="362"/>
        <v>4.6159287978958652</v>
      </c>
      <c r="L1224" s="31">
        <f t="shared" si="359"/>
        <v>1887.8750000002553</v>
      </c>
      <c r="M1224" s="30">
        <f t="shared" si="360"/>
        <v>4.6159287978958652</v>
      </c>
    </row>
    <row r="1225" spans="1:33" ht="14.1" customHeight="1">
      <c r="A1225" s="7">
        <v>188712</v>
      </c>
      <c r="B1225" s="8">
        <f t="shared" si="361"/>
        <v>1887.9583333335886</v>
      </c>
      <c r="C1225" s="9">
        <v>4.6947999999999998E-3</v>
      </c>
      <c r="D1225" s="9">
        <v>0</v>
      </c>
      <c r="E1225" s="9">
        <v>4.6947999999999998E-3</v>
      </c>
      <c r="H1225" s="11">
        <f t="shared" si="362"/>
        <v>4.6159287978958652</v>
      </c>
      <c r="L1225" s="31">
        <f t="shared" si="359"/>
        <v>1887.9583333335886</v>
      </c>
      <c r="M1225" s="30">
        <f t="shared" si="360"/>
        <v>4.6159287978958652</v>
      </c>
    </row>
    <row r="1226" spans="1:33" ht="14.1" customHeight="1">
      <c r="A1226" s="7">
        <v>188801</v>
      </c>
      <c r="B1226" s="8">
        <f t="shared" si="361"/>
        <v>1888.0416666669219</v>
      </c>
      <c r="C1226" s="9">
        <v>6.8569E-3</v>
      </c>
      <c r="D1226" s="9">
        <v>1.8680000000000001E-3</v>
      </c>
      <c r="E1226" s="9">
        <v>4.9889000000000001E-3</v>
      </c>
      <c r="H1226" s="11">
        <f t="shared" si="362"/>
        <v>4.624551352890335</v>
      </c>
      <c r="L1226" s="31">
        <f t="shared" si="359"/>
        <v>1888.0416666669219</v>
      </c>
      <c r="M1226" s="30">
        <f t="shared" si="360"/>
        <v>4.624551352890335</v>
      </c>
    </row>
    <row r="1227" spans="1:33" ht="14.1" customHeight="1">
      <c r="A1227" s="7">
        <v>188802</v>
      </c>
      <c r="B1227" s="8">
        <f t="shared" si="361"/>
        <v>1888.1250000002551</v>
      </c>
      <c r="C1227" s="9">
        <v>-1.7644900000000002E-2</v>
      </c>
      <c r="D1227" s="9">
        <v>-2.0341999999999999E-2</v>
      </c>
      <c r="E1227" s="9">
        <v>2.6971E-3</v>
      </c>
      <c r="H1227" s="11">
        <f t="shared" si="362"/>
        <v>4.5304787292698396</v>
      </c>
      <c r="L1227" s="31">
        <f t="shared" si="359"/>
        <v>1888.1250000002551</v>
      </c>
      <c r="M1227" s="30">
        <f t="shared" si="360"/>
        <v>4.5304787292698396</v>
      </c>
    </row>
    <row r="1228" spans="1:33" ht="14.1" customHeight="1">
      <c r="A1228" s="7">
        <v>188803</v>
      </c>
      <c r="B1228" s="8">
        <f t="shared" si="361"/>
        <v>1888.2083333335884</v>
      </c>
      <c r="C1228" s="9">
        <v>-5.9859799999999998E-2</v>
      </c>
      <c r="D1228" s="9">
        <v>-6.3333E-2</v>
      </c>
      <c r="E1228" s="9">
        <v>3.4732000000000001E-3</v>
      </c>
      <c r="H1228" s="11">
        <f t="shared" si="362"/>
        <v>4.2435499199089932</v>
      </c>
      <c r="L1228" s="31">
        <f t="shared" si="359"/>
        <v>1888.2083333335884</v>
      </c>
      <c r="M1228" s="30">
        <f t="shared" si="360"/>
        <v>4.2435499199089932</v>
      </c>
    </row>
    <row r="1229" spans="1:33" ht="14.1" customHeight="1">
      <c r="A1229" s="7">
        <v>188804</v>
      </c>
      <c r="B1229" s="8">
        <f t="shared" si="361"/>
        <v>1888.2916666669216</v>
      </c>
      <c r="C1229" s="9">
        <v>9.8562399999999994E-2</v>
      </c>
      <c r="D1229" s="9">
        <v>9.5510999999999999E-2</v>
      </c>
      <c r="E1229" s="9">
        <v>3.0514000000000001E-3</v>
      </c>
      <c r="H1229" s="11">
        <f t="shared" si="362"/>
        <v>4.6488556163094215</v>
      </c>
      <c r="L1229" s="31">
        <f t="shared" si="359"/>
        <v>1888.2916666669216</v>
      </c>
      <c r="M1229" s="30">
        <f t="shared" si="360"/>
        <v>4.6488556163094215</v>
      </c>
    </row>
    <row r="1230" spans="1:33" ht="14.1" customHeight="1">
      <c r="A1230" s="7">
        <v>188805</v>
      </c>
      <c r="B1230" s="8">
        <f t="shared" si="361"/>
        <v>1888.3750000002549</v>
      </c>
      <c r="C1230" s="9">
        <v>-5.1337500000000001E-2</v>
      </c>
      <c r="D1230" s="9">
        <v>-5.4468999999999997E-2</v>
      </c>
      <c r="E1230" s="9">
        <v>3.1315000000000002E-3</v>
      </c>
      <c r="H1230" s="11">
        <f t="shared" si="362"/>
        <v>4.3956370997446639</v>
      </c>
      <c r="L1230" s="31">
        <f t="shared" si="359"/>
        <v>1888.3750000002549</v>
      </c>
      <c r="M1230" s="30">
        <f t="shared" si="360"/>
        <v>4.3956370997446639</v>
      </c>
    </row>
    <row r="1231" spans="1:33" ht="14.1" customHeight="1">
      <c r="A1231" s="7">
        <v>188806</v>
      </c>
      <c r="B1231" s="8">
        <f t="shared" si="361"/>
        <v>1888.4583333335881</v>
      </c>
      <c r="C1231" s="9">
        <v>1.6682999999999999E-3</v>
      </c>
      <c r="D1231" s="9">
        <v>-7.1299999999999998E-4</v>
      </c>
      <c r="E1231" s="9">
        <v>2.3812999999999998E-3</v>
      </c>
      <c r="H1231" s="11">
        <f t="shared" si="362"/>
        <v>4.392503010492546</v>
      </c>
      <c r="L1231" s="31">
        <f t="shared" si="359"/>
        <v>1888.4583333335881</v>
      </c>
      <c r="M1231" s="30">
        <f t="shared" si="360"/>
        <v>4.392503010492546</v>
      </c>
    </row>
    <row r="1232" spans="1:33" ht="14.1" customHeight="1">
      <c r="A1232" s="7">
        <v>188807</v>
      </c>
      <c r="B1232" s="8">
        <f t="shared" si="361"/>
        <v>1888.5416666669214</v>
      </c>
      <c r="C1232" s="9">
        <v>7.9799900000000007E-2</v>
      </c>
      <c r="D1232" s="9">
        <v>7.4603000000000003E-2</v>
      </c>
      <c r="E1232" s="9">
        <v>5.1969E-3</v>
      </c>
      <c r="H1232" s="11">
        <f t="shared" si="362"/>
        <v>4.7201969125843215</v>
      </c>
      <c r="L1232" s="31">
        <f t="shared" si="359"/>
        <v>1888.5416666669214</v>
      </c>
      <c r="M1232" s="30">
        <f t="shared" si="360"/>
        <v>4.7201969125843215</v>
      </c>
    </row>
    <row r="1233" spans="1:13" ht="14.1" customHeight="1">
      <c r="A1233" s="7">
        <v>188808</v>
      </c>
      <c r="B1233" s="8">
        <f t="shared" si="361"/>
        <v>1888.6250000002547</v>
      </c>
      <c r="C1233" s="9">
        <v>2.5702200000000001E-2</v>
      </c>
      <c r="D1233" s="9">
        <v>2.1590999999999999E-2</v>
      </c>
      <c r="E1233" s="9">
        <v>4.1111999999999998E-3</v>
      </c>
      <c r="H1233" s="11">
        <f t="shared" si="362"/>
        <v>4.8221106841239294</v>
      </c>
      <c r="L1233" s="31">
        <f t="shared" si="359"/>
        <v>1888.6250000002547</v>
      </c>
      <c r="M1233" s="30">
        <f t="shared" si="360"/>
        <v>4.8221106841239294</v>
      </c>
    </row>
    <row r="1234" spans="1:13" ht="14.1" customHeight="1">
      <c r="A1234" s="7">
        <v>188809</v>
      </c>
      <c r="B1234" s="8">
        <f t="shared" si="361"/>
        <v>1888.7083333335879</v>
      </c>
      <c r="C1234" s="9">
        <v>2.1743200000000001E-2</v>
      </c>
      <c r="D1234" s="9">
        <v>1.8696000000000001E-2</v>
      </c>
      <c r="E1234" s="9">
        <v>3.0471999999999999E-3</v>
      </c>
      <c r="H1234" s="11">
        <f t="shared" si="362"/>
        <v>4.9122648654743104</v>
      </c>
      <c r="L1234" s="31">
        <f t="shared" si="359"/>
        <v>1888.7083333335879</v>
      </c>
      <c r="M1234" s="30">
        <f t="shared" si="360"/>
        <v>4.9122648654743104</v>
      </c>
    </row>
    <row r="1235" spans="1:13" ht="14.1" customHeight="1">
      <c r="A1235" s="7">
        <v>188810</v>
      </c>
      <c r="B1235" s="8">
        <f t="shared" si="361"/>
        <v>1888.7916666669212</v>
      </c>
      <c r="C1235" s="9">
        <v>-2.12217E-2</v>
      </c>
      <c r="D1235" s="9">
        <v>-2.2662000000000002E-2</v>
      </c>
      <c r="E1235" s="9">
        <v>1.4403E-3</v>
      </c>
      <c r="H1235" s="11">
        <f t="shared" si="362"/>
        <v>4.8009431190929313</v>
      </c>
      <c r="L1235" s="31">
        <f t="shared" si="359"/>
        <v>1888.7916666669212</v>
      </c>
      <c r="M1235" s="30">
        <f t="shared" si="360"/>
        <v>4.8009431190929313</v>
      </c>
    </row>
    <row r="1236" spans="1:13" ht="14.1" customHeight="1">
      <c r="A1236" s="7">
        <v>188811</v>
      </c>
      <c r="B1236" s="8">
        <f t="shared" si="361"/>
        <v>1888.8750000002544</v>
      </c>
      <c r="C1236" s="9">
        <v>-1.2742699999999999E-2</v>
      </c>
      <c r="D1236" s="9">
        <v>-1.6493000000000001E-2</v>
      </c>
      <c r="E1236" s="9">
        <v>3.7502999999999998E-3</v>
      </c>
      <c r="H1236" s="11">
        <f t="shared" si="362"/>
        <v>4.7217611642297319</v>
      </c>
      <c r="L1236" s="31">
        <f t="shared" si="359"/>
        <v>1888.8750000002544</v>
      </c>
      <c r="M1236" s="30">
        <f t="shared" si="360"/>
        <v>4.7217611642297319</v>
      </c>
    </row>
    <row r="1237" spans="1:13" ht="14.1" customHeight="1">
      <c r="A1237" s="7">
        <v>188812</v>
      </c>
      <c r="B1237" s="8">
        <f t="shared" si="361"/>
        <v>1888.9583333335877</v>
      </c>
      <c r="C1237" s="9">
        <v>2.9658799999999999E-2</v>
      </c>
      <c r="D1237" s="9">
        <v>2.4739000000000001E-2</v>
      </c>
      <c r="E1237" s="9">
        <v>4.9198000000000002E-3</v>
      </c>
      <c r="H1237" s="11">
        <f t="shared" si="362"/>
        <v>4.8385728136716111</v>
      </c>
      <c r="L1237" s="31">
        <f t="shared" si="359"/>
        <v>1888.9583333335877</v>
      </c>
      <c r="M1237" s="30">
        <f t="shared" si="360"/>
        <v>4.8385728136716111</v>
      </c>
    </row>
    <row r="1238" spans="1:13" ht="14.1" customHeight="1">
      <c r="A1238" s="7">
        <v>188901</v>
      </c>
      <c r="B1238" s="8">
        <f t="shared" si="361"/>
        <v>1889.0416666669209</v>
      </c>
      <c r="C1238" s="9">
        <v>1.06599E-2</v>
      </c>
      <c r="D1238" s="9">
        <v>5.6709999999999998E-3</v>
      </c>
      <c r="E1238" s="9">
        <v>4.9889000000000001E-3</v>
      </c>
      <c r="H1238" s="11">
        <f t="shared" si="362"/>
        <v>4.866012360097943</v>
      </c>
      <c r="L1238" s="31">
        <f t="shared" si="359"/>
        <v>1889.0416666669209</v>
      </c>
      <c r="M1238" s="30">
        <f t="shared" si="360"/>
        <v>4.866012360097943</v>
      </c>
    </row>
    <row r="1239" spans="1:13" ht="14.1" customHeight="1">
      <c r="A1239" s="7">
        <v>188902</v>
      </c>
      <c r="B1239" s="8">
        <f t="shared" si="361"/>
        <v>1889.1250000002542</v>
      </c>
      <c r="C1239" s="9">
        <v>1.5682000000000001E-3</v>
      </c>
      <c r="D1239" s="9">
        <v>-3.222E-3</v>
      </c>
      <c r="E1239" s="9">
        <v>4.7901999999999997E-3</v>
      </c>
      <c r="H1239" s="11">
        <f t="shared" si="362"/>
        <v>4.8503340682737077</v>
      </c>
      <c r="L1239" s="31">
        <f t="shared" si="359"/>
        <v>1889.1250000002542</v>
      </c>
      <c r="M1239" s="30">
        <f t="shared" si="360"/>
        <v>4.8503340682737077</v>
      </c>
    </row>
    <row r="1240" spans="1:13" ht="14.1" customHeight="1">
      <c r="A1240" s="7">
        <v>188903</v>
      </c>
      <c r="B1240" s="8">
        <f t="shared" si="361"/>
        <v>1889.2083333335875</v>
      </c>
      <c r="C1240" s="9">
        <v>-2.96394E-2</v>
      </c>
      <c r="D1240" s="9">
        <v>-3.0386E-2</v>
      </c>
      <c r="E1240" s="9">
        <v>7.4660000000000004E-4</v>
      </c>
      <c r="H1240" s="11">
        <f t="shared" si="362"/>
        <v>4.7029518172751432</v>
      </c>
      <c r="L1240" s="31">
        <f t="shared" si="359"/>
        <v>1889.2083333335875</v>
      </c>
      <c r="M1240" s="30">
        <f t="shared" si="360"/>
        <v>4.7029518172751432</v>
      </c>
    </row>
    <row r="1241" spans="1:13" ht="14.1" customHeight="1">
      <c r="A1241" s="7">
        <v>188904</v>
      </c>
      <c r="B1241" s="8">
        <f t="shared" si="361"/>
        <v>1889.2916666669207</v>
      </c>
      <c r="C1241" s="9">
        <v>3.5399100000000003E-2</v>
      </c>
      <c r="D1241" s="9">
        <v>3.2339E-2</v>
      </c>
      <c r="E1241" s="9">
        <v>3.0601000000000001E-3</v>
      </c>
      <c r="H1241" s="11">
        <f t="shared" si="362"/>
        <v>4.8550405760940043</v>
      </c>
      <c r="L1241" s="31">
        <f t="shared" si="359"/>
        <v>1889.2916666669207</v>
      </c>
      <c r="M1241" s="30">
        <f t="shared" si="360"/>
        <v>4.8550405760940043</v>
      </c>
    </row>
    <row r="1242" spans="1:13" ht="14.1" customHeight="1">
      <c r="A1242" s="7">
        <v>188905</v>
      </c>
      <c r="B1242" s="8">
        <f t="shared" si="361"/>
        <v>1889.375000000254</v>
      </c>
      <c r="C1242" s="9">
        <v>4.4675800000000002E-2</v>
      </c>
      <c r="D1242" s="9">
        <v>4.0690999999999998E-2</v>
      </c>
      <c r="E1242" s="9">
        <v>3.9848000000000001E-3</v>
      </c>
      <c r="H1242" s="11">
        <f t="shared" si="362"/>
        <v>5.0525970321758455</v>
      </c>
      <c r="L1242" s="31">
        <f t="shared" si="359"/>
        <v>1889.375000000254</v>
      </c>
      <c r="M1242" s="30">
        <f t="shared" si="360"/>
        <v>5.0525970321758455</v>
      </c>
    </row>
    <row r="1243" spans="1:13" ht="14.1" customHeight="1">
      <c r="A1243" s="7">
        <v>188906</v>
      </c>
      <c r="B1243" s="8">
        <f t="shared" si="361"/>
        <v>1889.4583333335872</v>
      </c>
      <c r="C1243" s="9">
        <v>-7.2357000000000003E-3</v>
      </c>
      <c r="D1243" s="9">
        <v>-1.0241E-2</v>
      </c>
      <c r="E1243" s="9">
        <v>3.0052999999999998E-3</v>
      </c>
      <c r="H1243" s="11">
        <f t="shared" si="362"/>
        <v>5.0008533859693332</v>
      </c>
      <c r="L1243" s="31">
        <f t="shared" si="359"/>
        <v>1889.4583333335872</v>
      </c>
      <c r="M1243" s="30">
        <f t="shared" si="360"/>
        <v>5.0008533859693332</v>
      </c>
    </row>
    <row r="1244" spans="1:13" ht="14.1" customHeight="1">
      <c r="A1244" s="7">
        <v>188907</v>
      </c>
      <c r="B1244" s="8">
        <f t="shared" si="361"/>
        <v>1889.5416666669205</v>
      </c>
      <c r="C1244" s="9">
        <v>-1.2048E-2</v>
      </c>
      <c r="D1244" s="9">
        <v>-1.8185E-2</v>
      </c>
      <c r="E1244" s="9">
        <v>6.1370000000000001E-3</v>
      </c>
      <c r="H1244" s="11">
        <f t="shared" si="362"/>
        <v>4.909912867145481</v>
      </c>
      <c r="L1244" s="31">
        <f t="shared" si="359"/>
        <v>1889.5416666669205</v>
      </c>
      <c r="M1244" s="30">
        <f t="shared" si="360"/>
        <v>4.909912867145481</v>
      </c>
    </row>
    <row r="1245" spans="1:13" ht="14.1" customHeight="1">
      <c r="A1245" s="7">
        <v>188908</v>
      </c>
      <c r="B1245" s="8">
        <f t="shared" si="361"/>
        <v>1889.6250000002537</v>
      </c>
      <c r="C1245" s="9">
        <v>4.6431199999999999E-2</v>
      </c>
      <c r="D1245" s="9">
        <v>4.3430000000000003E-2</v>
      </c>
      <c r="E1245" s="9">
        <v>3.0011999999999999E-3</v>
      </c>
      <c r="H1245" s="11">
        <f t="shared" si="362"/>
        <v>5.1231503829656093</v>
      </c>
      <c r="L1245" s="31">
        <f t="shared" si="359"/>
        <v>1889.6250000002537</v>
      </c>
      <c r="M1245" s="30">
        <f t="shared" si="360"/>
        <v>5.1231503829656093</v>
      </c>
    </row>
    <row r="1246" spans="1:13" ht="14.1" customHeight="1">
      <c r="A1246" s="7">
        <v>188909</v>
      </c>
      <c r="B1246" s="8">
        <f t="shared" si="361"/>
        <v>1889.708333333587</v>
      </c>
      <c r="C1246" s="9">
        <v>2.0582400000000001E-2</v>
      </c>
      <c r="D1246" s="9">
        <v>1.8057E-2</v>
      </c>
      <c r="E1246" s="9">
        <v>2.5254000000000001E-3</v>
      </c>
      <c r="H1246" s="11">
        <f t="shared" si="362"/>
        <v>5.2156591094308196</v>
      </c>
      <c r="L1246" s="31">
        <f t="shared" si="359"/>
        <v>1889.708333333587</v>
      </c>
      <c r="M1246" s="30">
        <f t="shared" si="360"/>
        <v>5.2156591094308196</v>
      </c>
    </row>
    <row r="1247" spans="1:13" ht="14.1" customHeight="1">
      <c r="A1247" s="7">
        <v>188910</v>
      </c>
      <c r="B1247" s="8">
        <f t="shared" si="361"/>
        <v>1889.7916666669203</v>
      </c>
      <c r="C1247" s="9">
        <v>-1.5019899999999999E-2</v>
      </c>
      <c r="D1247" s="9">
        <v>-1.8186999999999998E-2</v>
      </c>
      <c r="E1247" s="9">
        <v>3.1670999999999999E-3</v>
      </c>
      <c r="H1247" s="11">
        <f t="shared" si="362"/>
        <v>5.1208019172076016</v>
      </c>
      <c r="L1247" s="31">
        <f t="shared" si="359"/>
        <v>1889.7916666669203</v>
      </c>
      <c r="M1247" s="30">
        <f t="shared" si="360"/>
        <v>5.1208019172076016</v>
      </c>
    </row>
    <row r="1248" spans="1:13" ht="14.1" customHeight="1">
      <c r="A1248" s="7">
        <v>188911</v>
      </c>
      <c r="B1248" s="8">
        <f t="shared" si="361"/>
        <v>1889.8750000002535</v>
      </c>
      <c r="C1248" s="9">
        <v>-1.1475300000000001E-2</v>
      </c>
      <c r="D1248" s="9">
        <v>-1.3472E-2</v>
      </c>
      <c r="E1248" s="9">
        <v>1.9967000000000001E-3</v>
      </c>
      <c r="H1248" s="11">
        <f t="shared" si="362"/>
        <v>5.0518144737789807</v>
      </c>
      <c r="L1248" s="31">
        <f t="shared" si="359"/>
        <v>1889.8750000002535</v>
      </c>
      <c r="M1248" s="30">
        <f t="shared" si="360"/>
        <v>5.0518144737789807</v>
      </c>
    </row>
    <row r="1249" spans="1:13" ht="14.1" customHeight="1">
      <c r="A1249" s="7">
        <v>188912</v>
      </c>
      <c r="B1249" s="8">
        <f t="shared" si="361"/>
        <v>1889.9583333335868</v>
      </c>
      <c r="C1249" s="9">
        <v>2.1193199999999999E-2</v>
      </c>
      <c r="D1249" s="9">
        <v>1.7069999999999998E-2</v>
      </c>
      <c r="E1249" s="9">
        <v>4.1231999999999996E-3</v>
      </c>
      <c r="H1249" s="11">
        <f t="shared" si="362"/>
        <v>5.1380489468463884</v>
      </c>
      <c r="L1249" s="31">
        <f t="shared" si="359"/>
        <v>1889.9583333335868</v>
      </c>
      <c r="M1249" s="30">
        <f t="shared" si="360"/>
        <v>5.1380489468463884</v>
      </c>
    </row>
    <row r="1250" spans="1:13" ht="14.1" customHeight="1">
      <c r="A1250" s="7">
        <v>189001</v>
      </c>
      <c r="B1250" s="8">
        <f t="shared" si="361"/>
        <v>1890.04166666692</v>
      </c>
      <c r="C1250" s="9">
        <v>1.6800699999999998E-2</v>
      </c>
      <c r="D1250" s="9">
        <v>1.2359E-2</v>
      </c>
      <c r="E1250" s="9">
        <v>4.4416999999999998E-3</v>
      </c>
      <c r="H1250" s="11">
        <f t="shared" si="362"/>
        <v>5.2015500937804626</v>
      </c>
      <c r="L1250" s="31">
        <f t="shared" si="359"/>
        <v>1890.04166666692</v>
      </c>
      <c r="M1250" s="30">
        <f t="shared" si="360"/>
        <v>5.2015500937804626</v>
      </c>
    </row>
    <row r="1251" spans="1:13" ht="14.1" customHeight="1">
      <c r="A1251" s="7">
        <v>189002</v>
      </c>
      <c r="B1251" s="8">
        <f t="shared" si="361"/>
        <v>1890.1250000002533</v>
      </c>
      <c r="C1251" s="9">
        <v>-2.8042299999999999E-2</v>
      </c>
      <c r="D1251" s="9">
        <v>-3.15E-2</v>
      </c>
      <c r="E1251" s="9">
        <v>3.4577000000000002E-3</v>
      </c>
      <c r="H1251" s="11">
        <f t="shared" si="362"/>
        <v>5.037701265826378</v>
      </c>
      <c r="L1251" s="31">
        <f t="shared" si="359"/>
        <v>1890.1250000002533</v>
      </c>
      <c r="M1251" s="30">
        <f t="shared" si="360"/>
        <v>5.037701265826378</v>
      </c>
    </row>
    <row r="1252" spans="1:13" ht="14.1" customHeight="1">
      <c r="A1252" s="7">
        <v>189003</v>
      </c>
      <c r="B1252" s="8">
        <f t="shared" si="361"/>
        <v>1890.2083333335866</v>
      </c>
      <c r="C1252" s="9">
        <v>8.3687999999999992E-3</v>
      </c>
      <c r="D1252" s="9">
        <v>6.692E-3</v>
      </c>
      <c r="E1252" s="9">
        <v>1.6768E-3</v>
      </c>
      <c r="H1252" s="11">
        <f t="shared" si="362"/>
        <v>5.0714135626972885</v>
      </c>
      <c r="L1252" s="31">
        <f t="shared" si="359"/>
        <v>1890.2083333335866</v>
      </c>
      <c r="M1252" s="30">
        <f t="shared" si="360"/>
        <v>5.0714135626972885</v>
      </c>
    </row>
    <row r="1253" spans="1:13" ht="14.1" customHeight="1">
      <c r="A1253" s="7">
        <v>189004</v>
      </c>
      <c r="B1253" s="8">
        <f t="shared" si="361"/>
        <v>1890.2916666669198</v>
      </c>
      <c r="C1253" s="9">
        <v>5.6399900000000003E-2</v>
      </c>
      <c r="D1253" s="9">
        <v>5.5185999999999999E-2</v>
      </c>
      <c r="E1253" s="9">
        <v>1.2139E-3</v>
      </c>
      <c r="H1253" s="11">
        <f t="shared" si="362"/>
        <v>5.3512845915683007</v>
      </c>
      <c r="L1253" s="31">
        <f t="shared" si="359"/>
        <v>1890.2916666669198</v>
      </c>
      <c r="M1253" s="30">
        <f t="shared" si="360"/>
        <v>5.3512845915683007</v>
      </c>
    </row>
    <row r="1254" spans="1:13" ht="14.1" customHeight="1">
      <c r="A1254" s="7">
        <v>189005</v>
      </c>
      <c r="B1254" s="8">
        <f t="shared" si="361"/>
        <v>1890.3750000002531</v>
      </c>
      <c r="C1254" s="9">
        <v>3.1364400000000001E-2</v>
      </c>
      <c r="D1254" s="9">
        <v>2.8566999999999999E-2</v>
      </c>
      <c r="E1254" s="9">
        <v>2.7973999999999998E-3</v>
      </c>
      <c r="H1254" s="11">
        <f t="shared" si="362"/>
        <v>5.5041547384956324</v>
      </c>
      <c r="L1254" s="31">
        <f t="shared" si="359"/>
        <v>1890.3750000002531</v>
      </c>
      <c r="M1254" s="30">
        <f t="shared" si="360"/>
        <v>5.5041547384956324</v>
      </c>
    </row>
    <row r="1255" spans="1:13" ht="14.1" customHeight="1">
      <c r="A1255" s="7">
        <v>189006</v>
      </c>
      <c r="B1255" s="8">
        <f t="shared" si="361"/>
        <v>1890.4583333335863</v>
      </c>
      <c r="C1255" s="9">
        <v>-1.6091100000000001E-2</v>
      </c>
      <c r="D1255" s="9">
        <v>-2.0795000000000001E-2</v>
      </c>
      <c r="E1255" s="9">
        <v>4.7038999999999996E-3</v>
      </c>
      <c r="H1255" s="11">
        <f t="shared" si="362"/>
        <v>5.3896958407086153</v>
      </c>
      <c r="L1255" s="31">
        <f t="shared" si="359"/>
        <v>1890.4583333335863</v>
      </c>
      <c r="M1255" s="30">
        <f t="shared" si="360"/>
        <v>5.3896958407086153</v>
      </c>
    </row>
    <row r="1256" spans="1:13" ht="14.1" customHeight="1">
      <c r="A1256" s="7">
        <v>189007</v>
      </c>
      <c r="B1256" s="8">
        <f t="shared" si="361"/>
        <v>1890.5416666669196</v>
      </c>
      <c r="C1256" s="9">
        <v>-8.9072000000000005E-3</v>
      </c>
      <c r="D1256" s="9">
        <v>-1.4109E-2</v>
      </c>
      <c r="E1256" s="9">
        <v>5.2018000000000003E-3</v>
      </c>
      <c r="H1256" s="11">
        <f t="shared" si="362"/>
        <v>5.3136526220920572</v>
      </c>
      <c r="L1256" s="31">
        <f t="shared" si="359"/>
        <v>1890.5416666669196</v>
      </c>
      <c r="M1256" s="30">
        <f t="shared" si="360"/>
        <v>5.3136526220920572</v>
      </c>
    </row>
    <row r="1257" spans="1:13" ht="14.1" customHeight="1">
      <c r="A1257" s="7">
        <v>189008</v>
      </c>
      <c r="B1257" s="8">
        <f t="shared" si="361"/>
        <v>1890.6250000002528</v>
      </c>
      <c r="C1257" s="9">
        <v>-5.5456999999999998E-3</v>
      </c>
      <c r="D1257" s="9">
        <v>-9.2949999999999994E-3</v>
      </c>
      <c r="E1257" s="9">
        <v>3.7493000000000001E-3</v>
      </c>
      <c r="H1257" s="11">
        <f t="shared" si="362"/>
        <v>5.2642622209697114</v>
      </c>
      <c r="L1257" s="31">
        <f t="shared" si="359"/>
        <v>1890.6250000002528</v>
      </c>
      <c r="M1257" s="30">
        <f t="shared" si="360"/>
        <v>5.2642622209697114</v>
      </c>
    </row>
    <row r="1258" spans="1:13" ht="14.1" customHeight="1">
      <c r="A1258" s="7">
        <v>189009</v>
      </c>
      <c r="B1258" s="8">
        <f t="shared" si="361"/>
        <v>1890.7083333335861</v>
      </c>
      <c r="C1258" s="9">
        <v>-3.78666E-2</v>
      </c>
      <c r="D1258" s="9">
        <v>-4.0208000000000001E-2</v>
      </c>
      <c r="E1258" s="9">
        <v>2.3414E-3</v>
      </c>
      <c r="H1258" s="11">
        <f t="shared" si="362"/>
        <v>5.0525967655889614</v>
      </c>
      <c r="L1258" s="31">
        <f t="shared" si="359"/>
        <v>1890.7083333335861</v>
      </c>
      <c r="M1258" s="30">
        <f t="shared" si="360"/>
        <v>5.0525967655889614</v>
      </c>
    </row>
    <row r="1259" spans="1:13" ht="14.1" customHeight="1">
      <c r="A1259" s="7">
        <v>189010</v>
      </c>
      <c r="B1259" s="8">
        <f t="shared" si="361"/>
        <v>1890.7916666669194</v>
      </c>
      <c r="C1259" s="9">
        <v>-4.7001899999999999E-2</v>
      </c>
      <c r="D1259" s="9">
        <v>-4.9651000000000001E-2</v>
      </c>
      <c r="E1259" s="9">
        <v>2.6491000000000002E-3</v>
      </c>
      <c r="H1259" s="11">
        <f t="shared" si="362"/>
        <v>4.8017302835807039</v>
      </c>
      <c r="L1259" s="31">
        <f t="shared" si="359"/>
        <v>1890.7916666669194</v>
      </c>
      <c r="M1259" s="30">
        <f t="shared" si="360"/>
        <v>4.8017302835807039</v>
      </c>
    </row>
    <row r="1260" spans="1:13" ht="14.1" customHeight="1">
      <c r="A1260" s="7">
        <v>189011</v>
      </c>
      <c r="B1260" s="8">
        <f t="shared" si="361"/>
        <v>1890.8750000002526</v>
      </c>
      <c r="C1260" s="9">
        <v>-5.8518399999999998E-2</v>
      </c>
      <c r="D1260" s="9">
        <v>-6.2040999999999999E-2</v>
      </c>
      <c r="E1260" s="9">
        <v>3.5225999999999999E-3</v>
      </c>
      <c r="H1260" s="11">
        <f t="shared" si="362"/>
        <v>4.5038261350570732</v>
      </c>
      <c r="L1260" s="31">
        <f t="shared" si="359"/>
        <v>1890.8750000002526</v>
      </c>
      <c r="M1260" s="30">
        <f t="shared" si="360"/>
        <v>4.5038261350570732</v>
      </c>
    </row>
    <row r="1261" spans="1:13" ht="14.1" customHeight="1">
      <c r="A1261" s="7">
        <v>189012</v>
      </c>
      <c r="B1261" s="8">
        <f t="shared" si="361"/>
        <v>1890.9583333335859</v>
      </c>
      <c r="C1261" s="9">
        <v>-1.8143200000000002E-2</v>
      </c>
      <c r="D1261" s="9">
        <v>-2.0539999999999999E-2</v>
      </c>
      <c r="E1261" s="9">
        <v>2.3968000000000001E-3</v>
      </c>
      <c r="H1261" s="11">
        <f t="shared" si="362"/>
        <v>4.4113175462430005</v>
      </c>
      <c r="L1261" s="31">
        <f t="shared" si="359"/>
        <v>1890.9583333335859</v>
      </c>
      <c r="M1261" s="30">
        <f t="shared" si="360"/>
        <v>4.4113175462430005</v>
      </c>
    </row>
    <row r="1262" spans="1:13" ht="14.1" customHeight="1">
      <c r="A1262" s="7">
        <v>189101</v>
      </c>
      <c r="B1262" s="8">
        <f t="shared" si="361"/>
        <v>1891.0416666669191</v>
      </c>
      <c r="C1262" s="9">
        <v>4.3134199999999998E-2</v>
      </c>
      <c r="D1262" s="9">
        <v>3.6075999999999997E-2</v>
      </c>
      <c r="E1262" s="9">
        <v>7.0581999999999997E-3</v>
      </c>
      <c r="H1262" s="11">
        <f t="shared" si="362"/>
        <v>4.5704602380412629</v>
      </c>
      <c r="L1262" s="31">
        <f t="shared" si="359"/>
        <v>1891.0416666669191</v>
      </c>
      <c r="M1262" s="30">
        <f t="shared" si="360"/>
        <v>4.5704602380412629</v>
      </c>
    </row>
    <row r="1263" spans="1:13" ht="14.1" customHeight="1">
      <c r="A1263" s="7">
        <v>189102</v>
      </c>
      <c r="B1263" s="8">
        <f t="shared" si="361"/>
        <v>1891.1250000002524</v>
      </c>
      <c r="C1263" s="9">
        <v>2.17894E-2</v>
      </c>
      <c r="D1263" s="9">
        <v>1.8353000000000001E-2</v>
      </c>
      <c r="E1263" s="9">
        <v>3.4364E-3</v>
      </c>
      <c r="H1263" s="11">
        <f t="shared" si="362"/>
        <v>4.6543418947900346</v>
      </c>
      <c r="L1263" s="31">
        <f t="shared" si="359"/>
        <v>1891.1250000002524</v>
      </c>
      <c r="M1263" s="30">
        <f t="shared" si="360"/>
        <v>4.6543418947900346</v>
      </c>
    </row>
    <row r="1264" spans="1:13" ht="14.1" customHeight="1">
      <c r="A1264" s="7">
        <v>189103</v>
      </c>
      <c r="B1264" s="8">
        <f t="shared" si="361"/>
        <v>1891.2083333335856</v>
      </c>
      <c r="C1264" s="9">
        <v>-1.9574000000000002E-3</v>
      </c>
      <c r="D1264" s="9">
        <v>-3.3679999999999999E-3</v>
      </c>
      <c r="E1264" s="9">
        <v>1.4105999999999999E-3</v>
      </c>
      <c r="H1264" s="11">
        <f t="shared" si="362"/>
        <v>4.638666071288382</v>
      </c>
      <c r="L1264" s="31">
        <f t="shared" si="359"/>
        <v>1891.2083333335856</v>
      </c>
      <c r="M1264" s="30">
        <f t="shared" si="360"/>
        <v>4.638666071288382</v>
      </c>
    </row>
    <row r="1265" spans="1:13" ht="14.1" customHeight="1">
      <c r="A1265" s="7">
        <v>189104</v>
      </c>
      <c r="B1265" s="8">
        <f t="shared" si="361"/>
        <v>1891.2916666669189</v>
      </c>
      <c r="C1265" s="9">
        <v>6.4147800000000005E-2</v>
      </c>
      <c r="D1265" s="9">
        <v>5.9827999999999999E-2</v>
      </c>
      <c r="E1265" s="9">
        <v>4.3198000000000004E-3</v>
      </c>
      <c r="H1265" s="11">
        <f t="shared" si="362"/>
        <v>4.9161881850014231</v>
      </c>
      <c r="L1265" s="31">
        <f t="shared" si="359"/>
        <v>1891.2916666669189</v>
      </c>
      <c r="M1265" s="30">
        <f t="shared" si="360"/>
        <v>4.9161881850014231</v>
      </c>
    </row>
    <row r="1266" spans="1:13" ht="14.1" customHeight="1">
      <c r="A1266" s="7">
        <v>189105</v>
      </c>
      <c r="B1266" s="8">
        <f t="shared" si="361"/>
        <v>1891.3750000002522</v>
      </c>
      <c r="C1266" s="9">
        <v>-4.3424600000000001E-2</v>
      </c>
      <c r="D1266" s="9">
        <v>-4.6245000000000001E-2</v>
      </c>
      <c r="E1266" s="9">
        <v>2.8203999999999998E-3</v>
      </c>
      <c r="H1266" s="11">
        <f t="shared" si="362"/>
        <v>4.6888390623860321</v>
      </c>
      <c r="L1266" s="31">
        <f t="shared" si="359"/>
        <v>1891.3750000002522</v>
      </c>
      <c r="M1266" s="30">
        <f t="shared" si="360"/>
        <v>4.6888390623860321</v>
      </c>
    </row>
    <row r="1267" spans="1:13" ht="14.1" customHeight="1">
      <c r="A1267" s="7">
        <v>189106</v>
      </c>
      <c r="B1267" s="8">
        <f t="shared" si="361"/>
        <v>1891.4583333335854</v>
      </c>
      <c r="C1267" s="9">
        <v>-3.0115800000000002E-2</v>
      </c>
      <c r="D1267" s="9">
        <v>-3.3773999999999998E-2</v>
      </c>
      <c r="E1267" s="9">
        <v>3.6581999999999999E-3</v>
      </c>
      <c r="H1267" s="11">
        <f t="shared" si="362"/>
        <v>4.5304782118930067</v>
      </c>
      <c r="L1267" s="31">
        <f t="shared" si="359"/>
        <v>1891.4583333335854</v>
      </c>
      <c r="M1267" s="30">
        <f t="shared" si="360"/>
        <v>4.5304782118930067</v>
      </c>
    </row>
    <row r="1268" spans="1:13" ht="14.1" customHeight="1">
      <c r="A1268" s="7">
        <v>189107</v>
      </c>
      <c r="B1268" s="8">
        <f t="shared" si="361"/>
        <v>1891.5416666669187</v>
      </c>
      <c r="C1268" s="9">
        <v>-2.08103E-2</v>
      </c>
      <c r="D1268" s="9">
        <v>-2.8032999999999999E-2</v>
      </c>
      <c r="E1268" s="9">
        <v>7.2227000000000003E-3</v>
      </c>
      <c r="H1268" s="11">
        <f t="shared" si="362"/>
        <v>4.4034753161790103</v>
      </c>
      <c r="L1268" s="31">
        <f t="shared" si="359"/>
        <v>1891.5416666669187</v>
      </c>
      <c r="M1268" s="30">
        <f t="shared" si="360"/>
        <v>4.4034753161790103</v>
      </c>
    </row>
    <row r="1269" spans="1:13" ht="14.1" customHeight="1">
      <c r="A1269" s="7">
        <v>189108</v>
      </c>
      <c r="B1269" s="8">
        <f t="shared" si="361"/>
        <v>1891.6250000002519</v>
      </c>
      <c r="C1269" s="9">
        <v>0.13396269999999999</v>
      </c>
      <c r="D1269" s="9">
        <v>0.129963</v>
      </c>
      <c r="E1269" s="9">
        <v>3.9997000000000001E-3</v>
      </c>
      <c r="H1269" s="11">
        <f t="shared" si="362"/>
        <v>4.9757641786955826</v>
      </c>
      <c r="L1269" s="31">
        <f t="shared" si="359"/>
        <v>1891.6250000002519</v>
      </c>
      <c r="M1269" s="30">
        <f t="shared" si="360"/>
        <v>4.9757641786955826</v>
      </c>
    </row>
    <row r="1270" spans="1:13" ht="14.1" customHeight="1">
      <c r="A1270" s="7">
        <v>189109</v>
      </c>
      <c r="B1270" s="8">
        <f t="shared" si="361"/>
        <v>1891.7083333335852</v>
      </c>
      <c r="C1270" s="9">
        <v>1.2408300000000001E-2</v>
      </c>
      <c r="D1270" s="9">
        <v>1.1186E-2</v>
      </c>
      <c r="E1270" s="9">
        <v>1.2222999999999999E-3</v>
      </c>
      <c r="H1270" s="11">
        <f t="shared" si="362"/>
        <v>5.0314230767984718</v>
      </c>
      <c r="L1270" s="31">
        <f t="shared" si="359"/>
        <v>1891.7083333335852</v>
      </c>
      <c r="M1270" s="30">
        <f t="shared" si="360"/>
        <v>5.0314230767984718</v>
      </c>
    </row>
    <row r="1271" spans="1:13" ht="14.1" customHeight="1">
      <c r="A1271" s="7">
        <v>189110</v>
      </c>
      <c r="B1271" s="8">
        <f t="shared" si="361"/>
        <v>1891.7916666669184</v>
      </c>
      <c r="C1271" s="9">
        <v>-4.7750000000000001E-4</v>
      </c>
      <c r="D1271" s="9">
        <v>-3.1159999999999998E-3</v>
      </c>
      <c r="E1271" s="9">
        <v>2.6384999999999998E-3</v>
      </c>
      <c r="H1271" s="11">
        <f t="shared" si="362"/>
        <v>5.015745162491168</v>
      </c>
      <c r="L1271" s="31">
        <f t="shared" si="359"/>
        <v>1891.7916666669184</v>
      </c>
      <c r="M1271" s="30">
        <f t="shared" si="360"/>
        <v>5.015745162491168</v>
      </c>
    </row>
    <row r="1272" spans="1:13" ht="14.1" customHeight="1">
      <c r="A1272" s="7">
        <v>189111</v>
      </c>
      <c r="B1272" s="8">
        <f t="shared" si="361"/>
        <v>1891.8750000002517</v>
      </c>
      <c r="C1272" s="9">
        <v>3.7840999999999999E-3</v>
      </c>
      <c r="D1272" s="9">
        <v>6.2500000000000001E-4</v>
      </c>
      <c r="E1272" s="9">
        <v>3.1591000000000002E-3</v>
      </c>
      <c r="H1272" s="11">
        <f t="shared" si="362"/>
        <v>5.018880003217725</v>
      </c>
      <c r="L1272" s="31">
        <f t="shared" si="359"/>
        <v>1891.8750000002517</v>
      </c>
      <c r="M1272" s="30">
        <f t="shared" si="360"/>
        <v>5.018880003217725</v>
      </c>
    </row>
    <row r="1273" spans="1:13" ht="14.1" customHeight="1">
      <c r="A1273" s="7">
        <v>189112</v>
      </c>
      <c r="B1273" s="8">
        <f t="shared" si="361"/>
        <v>1891.958333333585</v>
      </c>
      <c r="C1273" s="9">
        <v>3.71651E-2</v>
      </c>
      <c r="D1273" s="9">
        <v>3.3896000000000003E-2</v>
      </c>
      <c r="E1273" s="9">
        <v>3.2691E-3</v>
      </c>
      <c r="H1273" s="11">
        <f t="shared" si="362"/>
        <v>5.1889999598067931</v>
      </c>
      <c r="L1273" s="31">
        <f t="shared" si="359"/>
        <v>1891.958333333585</v>
      </c>
      <c r="M1273" s="30">
        <f t="shared" si="360"/>
        <v>5.1889999598067931</v>
      </c>
    </row>
    <row r="1274" spans="1:13" ht="14.1" customHeight="1">
      <c r="A1274" s="7">
        <v>189201</v>
      </c>
      <c r="B1274" s="8">
        <f t="shared" si="361"/>
        <v>1892.0416666669182</v>
      </c>
      <c r="C1274" s="9">
        <v>1.8623999999999999E-3</v>
      </c>
      <c r="D1274" s="9">
        <v>-4.3810000000000003E-3</v>
      </c>
      <c r="E1274" s="9">
        <v>6.2433999999999996E-3</v>
      </c>
      <c r="H1274" s="11">
        <f t="shared" si="362"/>
        <v>5.1662669509828794</v>
      </c>
      <c r="L1274" s="31">
        <f t="shared" si="359"/>
        <v>1892.0416666669182</v>
      </c>
      <c r="M1274" s="30">
        <f t="shared" si="360"/>
        <v>5.1662669509828794</v>
      </c>
    </row>
    <row r="1275" spans="1:13" ht="14.1" customHeight="1">
      <c r="A1275" s="7">
        <v>189202</v>
      </c>
      <c r="B1275" s="8">
        <f t="shared" si="361"/>
        <v>1892.1250000002515</v>
      </c>
      <c r="C1275" s="9">
        <v>3.5728599999999999E-2</v>
      </c>
      <c r="D1275" s="9">
        <v>3.3231999999999998E-2</v>
      </c>
      <c r="E1275" s="9">
        <v>2.4965999999999999E-3</v>
      </c>
      <c r="H1275" s="11">
        <f t="shared" si="362"/>
        <v>5.3379523342979427</v>
      </c>
      <c r="L1275" s="31">
        <f t="shared" si="359"/>
        <v>1892.1250000002515</v>
      </c>
      <c r="M1275" s="30">
        <f t="shared" si="360"/>
        <v>5.3379523342979427</v>
      </c>
    </row>
    <row r="1276" spans="1:13" ht="14.1" customHeight="1">
      <c r="A1276" s="7">
        <v>189203</v>
      </c>
      <c r="B1276" s="8">
        <f t="shared" si="361"/>
        <v>1892.2083333335847</v>
      </c>
      <c r="C1276" s="9">
        <v>-2.7406300000000001E-2</v>
      </c>
      <c r="D1276" s="9">
        <v>-2.9225999999999999E-2</v>
      </c>
      <c r="E1276" s="9">
        <v>1.8197000000000001E-3</v>
      </c>
      <c r="H1276" s="11">
        <f t="shared" si="362"/>
        <v>5.1819453393757513</v>
      </c>
      <c r="L1276" s="31">
        <f t="shared" si="359"/>
        <v>1892.2083333335847</v>
      </c>
      <c r="M1276" s="30">
        <f t="shared" si="360"/>
        <v>5.1819453393757513</v>
      </c>
    </row>
    <row r="1277" spans="1:13" ht="14.1" customHeight="1">
      <c r="A1277" s="7">
        <v>189204</v>
      </c>
      <c r="B1277" s="8">
        <f t="shared" si="361"/>
        <v>1892.291666666918</v>
      </c>
      <c r="C1277" s="9">
        <v>1.0245199999999999E-2</v>
      </c>
      <c r="D1277" s="9">
        <v>8.0180000000000008E-3</v>
      </c>
      <c r="E1277" s="9">
        <v>2.2271999999999999E-3</v>
      </c>
      <c r="H1277" s="11">
        <f t="shared" si="362"/>
        <v>5.2234941771068657</v>
      </c>
      <c r="L1277" s="31">
        <f t="shared" si="359"/>
        <v>1892.291666666918</v>
      </c>
      <c r="M1277" s="30">
        <f t="shared" si="360"/>
        <v>5.2234941771068657</v>
      </c>
    </row>
    <row r="1278" spans="1:13" ht="14.1" customHeight="1">
      <c r="A1278" s="7">
        <v>189205</v>
      </c>
      <c r="B1278" s="8">
        <f t="shared" si="361"/>
        <v>1892.3750000002512</v>
      </c>
      <c r="C1278" s="9">
        <v>-1.61654E-2</v>
      </c>
      <c r="D1278" s="9">
        <v>-2.0560999999999999E-2</v>
      </c>
      <c r="E1278" s="9">
        <v>4.3956000000000004E-3</v>
      </c>
      <c r="H1278" s="11">
        <f t="shared" si="362"/>
        <v>5.1160939133313716</v>
      </c>
      <c r="L1278" s="31">
        <f t="shared" si="359"/>
        <v>1892.3750000002512</v>
      </c>
      <c r="M1278" s="30">
        <f t="shared" si="360"/>
        <v>5.1160939133313716</v>
      </c>
    </row>
    <row r="1279" spans="1:13" ht="14.1" customHeight="1">
      <c r="A1279" s="7">
        <v>189206</v>
      </c>
      <c r="B1279" s="8">
        <f t="shared" si="361"/>
        <v>1892.4583333335845</v>
      </c>
      <c r="C1279" s="9">
        <v>3.501E-4</v>
      </c>
      <c r="D1279" s="9">
        <v>-1.379E-3</v>
      </c>
      <c r="E1279" s="9">
        <v>1.7290999999999999E-3</v>
      </c>
      <c r="H1279" s="11">
        <f t="shared" si="362"/>
        <v>5.1090388198248879</v>
      </c>
      <c r="L1279" s="31">
        <f t="shared" si="359"/>
        <v>1892.4583333335845</v>
      </c>
      <c r="M1279" s="30">
        <f t="shared" si="360"/>
        <v>5.1090388198248879</v>
      </c>
    </row>
    <row r="1280" spans="1:13" ht="14.1" customHeight="1">
      <c r="A1280" s="7">
        <v>189207</v>
      </c>
      <c r="B1280" s="8">
        <f t="shared" si="361"/>
        <v>1892.5416666669178</v>
      </c>
      <c r="C1280" s="9">
        <v>2.2805200000000001E-2</v>
      </c>
      <c r="D1280" s="9">
        <v>1.4577E-2</v>
      </c>
      <c r="E1280" s="9">
        <v>8.2281999999999998E-3</v>
      </c>
      <c r="H1280" s="11">
        <f t="shared" si="362"/>
        <v>5.1835132787014757</v>
      </c>
      <c r="L1280" s="31">
        <f t="shared" si="359"/>
        <v>1892.5416666669178</v>
      </c>
      <c r="M1280" s="30">
        <f t="shared" si="360"/>
        <v>5.1835132787014757</v>
      </c>
    </row>
    <row r="1281" spans="1:13" ht="14.1" customHeight="1">
      <c r="A1281" s="7">
        <v>189208</v>
      </c>
      <c r="B1281" s="8">
        <f t="shared" si="361"/>
        <v>1892.625000000251</v>
      </c>
      <c r="C1281" s="9">
        <v>-2.6112799999999999E-2</v>
      </c>
      <c r="D1281" s="9">
        <v>-2.7827999999999999E-2</v>
      </c>
      <c r="E1281" s="9">
        <v>1.7152000000000001E-3</v>
      </c>
      <c r="H1281" s="11">
        <f t="shared" si="362"/>
        <v>5.0392664711817714</v>
      </c>
      <c r="L1281" s="31">
        <f t="shared" si="359"/>
        <v>1892.625000000251</v>
      </c>
      <c r="M1281" s="30">
        <f t="shared" si="360"/>
        <v>5.0392664711817714</v>
      </c>
    </row>
    <row r="1282" spans="1:13" ht="14.1" customHeight="1">
      <c r="A1282" s="7">
        <v>189209</v>
      </c>
      <c r="B1282" s="8">
        <f t="shared" si="361"/>
        <v>1892.7083333335843</v>
      </c>
      <c r="C1282" s="9">
        <v>-1.54205E-2</v>
      </c>
      <c r="D1282" s="9">
        <v>-1.7579000000000001E-2</v>
      </c>
      <c r="E1282" s="9">
        <v>2.1584999999999998E-3</v>
      </c>
      <c r="H1282" s="11">
        <f t="shared" si="362"/>
        <v>4.9506812058848668</v>
      </c>
      <c r="L1282" s="31">
        <f t="shared" ref="L1282:L1345" si="363">B1282</f>
        <v>1892.7083333335843</v>
      </c>
      <c r="M1282" s="30">
        <f t="shared" si="360"/>
        <v>4.9506812058848668</v>
      </c>
    </row>
    <row r="1283" spans="1:13" ht="14.1" customHeight="1">
      <c r="A1283" s="7">
        <v>189210</v>
      </c>
      <c r="B1283" s="8">
        <f t="shared" si="361"/>
        <v>1892.7916666669175</v>
      </c>
      <c r="C1283" s="9">
        <v>3.00553E-2</v>
      </c>
      <c r="D1283" s="9">
        <v>2.4702999999999999E-2</v>
      </c>
      <c r="E1283" s="9">
        <v>5.3522999999999999E-3</v>
      </c>
      <c r="H1283" s="11">
        <f t="shared" si="362"/>
        <v>5.0729778837138406</v>
      </c>
      <c r="L1283" s="31">
        <f t="shared" si="363"/>
        <v>1892.7916666669175</v>
      </c>
      <c r="M1283" s="30">
        <f t="shared" ref="M1283:M1346" si="364">H1283</f>
        <v>5.0729778837138406</v>
      </c>
    </row>
    <row r="1284" spans="1:13" ht="14.1" customHeight="1">
      <c r="A1284" s="7">
        <v>189211</v>
      </c>
      <c r="B1284" s="8">
        <f t="shared" ref="B1284:B1347" si="365">B1283+(1/12)</f>
        <v>1892.8750000002508</v>
      </c>
      <c r="C1284" s="9">
        <v>-4.8506399999999998E-2</v>
      </c>
      <c r="D1284" s="9">
        <v>-5.1615000000000001E-2</v>
      </c>
      <c r="E1284" s="9">
        <v>3.1086E-3</v>
      </c>
      <c r="H1284" s="11">
        <f t="shared" ref="H1284:H1347" si="366">H1283+(H1283*D1284)</f>
        <v>4.8111361302459503</v>
      </c>
      <c r="L1284" s="31">
        <f t="shared" si="363"/>
        <v>1892.8750000002508</v>
      </c>
      <c r="M1284" s="30">
        <f t="shared" si="364"/>
        <v>4.8111361302459503</v>
      </c>
    </row>
    <row r="1285" spans="1:13" ht="14.1" customHeight="1">
      <c r="A1285" s="7">
        <v>189212</v>
      </c>
      <c r="B1285" s="8">
        <f t="shared" si="365"/>
        <v>1892.9583333335841</v>
      </c>
      <c r="C1285" s="9">
        <v>1.17596E-2</v>
      </c>
      <c r="D1285" s="9">
        <v>7.8220000000000008E-3</v>
      </c>
      <c r="E1285" s="9">
        <v>3.9376000000000003E-3</v>
      </c>
      <c r="H1285" s="11">
        <f t="shared" si="366"/>
        <v>4.8487688370567339</v>
      </c>
      <c r="L1285" s="31">
        <f t="shared" si="363"/>
        <v>1892.9583333335841</v>
      </c>
      <c r="M1285" s="30">
        <f t="shared" si="364"/>
        <v>4.8487688370567339</v>
      </c>
    </row>
    <row r="1286" spans="1:13" ht="14.1" customHeight="1">
      <c r="A1286" s="7">
        <v>189301</v>
      </c>
      <c r="B1286" s="8">
        <f t="shared" si="365"/>
        <v>1893.0416666669173</v>
      </c>
      <c r="C1286" s="9">
        <v>2.7111099999999999E-2</v>
      </c>
      <c r="D1286" s="9">
        <v>2.2636E-2</v>
      </c>
      <c r="E1286" s="9">
        <v>4.4751000000000001E-3</v>
      </c>
      <c r="H1286" s="11">
        <f t="shared" si="366"/>
        <v>4.9585255684523499</v>
      </c>
      <c r="L1286" s="31">
        <f t="shared" si="363"/>
        <v>1893.0416666669173</v>
      </c>
      <c r="M1286" s="30">
        <f t="shared" si="364"/>
        <v>4.9585255684523499</v>
      </c>
    </row>
    <row r="1287" spans="1:13" ht="14.1" customHeight="1">
      <c r="A1287" s="7">
        <v>189302</v>
      </c>
      <c r="B1287" s="8">
        <f t="shared" si="365"/>
        <v>1893.1250000002506</v>
      </c>
      <c r="C1287" s="9">
        <v>-6.1107300000000003E-2</v>
      </c>
      <c r="D1287" s="9">
        <v>-6.4189999999999997E-2</v>
      </c>
      <c r="E1287" s="9">
        <v>3.0826999999999999E-3</v>
      </c>
      <c r="H1287" s="11">
        <f t="shared" si="366"/>
        <v>4.6402378122133934</v>
      </c>
      <c r="L1287" s="31">
        <f t="shared" si="363"/>
        <v>1893.1250000002506</v>
      </c>
      <c r="M1287" s="30">
        <f t="shared" si="364"/>
        <v>4.6402378122133934</v>
      </c>
    </row>
    <row r="1288" spans="1:13" ht="14.1" customHeight="1">
      <c r="A1288" s="7">
        <v>189303</v>
      </c>
      <c r="B1288" s="8">
        <f t="shared" si="365"/>
        <v>1893.2083333335838</v>
      </c>
      <c r="C1288" s="9">
        <v>4.2764999999999999E-3</v>
      </c>
      <c r="D1288" s="9">
        <v>1.8580000000000001E-3</v>
      </c>
      <c r="E1288" s="9">
        <v>2.4185000000000001E-3</v>
      </c>
      <c r="H1288" s="11">
        <f t="shared" si="366"/>
        <v>4.6488593740684863</v>
      </c>
      <c r="L1288" s="31">
        <f t="shared" si="363"/>
        <v>1893.2083333335838</v>
      </c>
      <c r="M1288" s="30">
        <f t="shared" si="364"/>
        <v>4.6488593740684863</v>
      </c>
    </row>
    <row r="1289" spans="1:13" ht="14.1" customHeight="1">
      <c r="A1289" s="7">
        <v>189304</v>
      </c>
      <c r="B1289" s="8">
        <f t="shared" si="365"/>
        <v>1893.2916666669171</v>
      </c>
      <c r="C1289" s="9">
        <v>-2.85633E-2</v>
      </c>
      <c r="D1289" s="9">
        <v>-3.2715000000000001E-2</v>
      </c>
      <c r="E1289" s="9">
        <v>4.1517000000000004E-3</v>
      </c>
      <c r="H1289" s="11">
        <f t="shared" si="366"/>
        <v>4.4967719396458357</v>
      </c>
      <c r="L1289" s="31">
        <f t="shared" si="363"/>
        <v>1893.2916666669171</v>
      </c>
      <c r="M1289" s="30">
        <f t="shared" si="364"/>
        <v>4.4967719396458357</v>
      </c>
    </row>
    <row r="1290" spans="1:13" ht="14.1" customHeight="1">
      <c r="A1290" s="7">
        <v>189305</v>
      </c>
      <c r="B1290" s="8">
        <f t="shared" si="365"/>
        <v>1893.3750000002503</v>
      </c>
      <c r="C1290" s="9">
        <v>-8.35095E-2</v>
      </c>
      <c r="D1290" s="9">
        <v>-8.9260999999999993E-2</v>
      </c>
      <c r="E1290" s="9">
        <v>5.7514999999999997E-3</v>
      </c>
      <c r="H1290" s="11">
        <f t="shared" si="366"/>
        <v>4.0953855795411087</v>
      </c>
      <c r="L1290" s="31">
        <f t="shared" si="363"/>
        <v>1893.3750000002503</v>
      </c>
      <c r="M1290" s="30">
        <f t="shared" si="364"/>
        <v>4.0953855795411087</v>
      </c>
    </row>
    <row r="1291" spans="1:13" ht="14.1" customHeight="1">
      <c r="A1291" s="7">
        <v>189306</v>
      </c>
      <c r="B1291" s="8">
        <f t="shared" si="365"/>
        <v>1893.4583333335836</v>
      </c>
      <c r="C1291" s="9">
        <v>-3.2545400000000002E-2</v>
      </c>
      <c r="D1291" s="9">
        <v>-3.5222000000000003E-2</v>
      </c>
      <c r="E1291" s="9">
        <v>2.6765999999999999E-3</v>
      </c>
      <c r="H1291" s="11">
        <f t="shared" si="366"/>
        <v>3.9511379086585117</v>
      </c>
      <c r="L1291" s="31">
        <f t="shared" si="363"/>
        <v>1893.4583333335836</v>
      </c>
      <c r="M1291" s="30">
        <f t="shared" si="364"/>
        <v>3.9511379086585117</v>
      </c>
    </row>
    <row r="1292" spans="1:13" ht="14.1" customHeight="1">
      <c r="A1292" s="7">
        <v>189307</v>
      </c>
      <c r="B1292" s="8">
        <f t="shared" si="365"/>
        <v>1893.5416666669169</v>
      </c>
      <c r="C1292" s="9">
        <v>-0.17812439999999999</v>
      </c>
      <c r="D1292" s="9">
        <v>-0.18412700000000001</v>
      </c>
      <c r="E1292" s="9">
        <v>6.0026000000000003E-3</v>
      </c>
      <c r="H1292" s="11">
        <f t="shared" si="366"/>
        <v>3.2236267389509461</v>
      </c>
      <c r="L1292" s="31">
        <f t="shared" si="363"/>
        <v>1893.5416666669169</v>
      </c>
      <c r="M1292" s="30">
        <f t="shared" si="364"/>
        <v>3.2236267389509461</v>
      </c>
    </row>
    <row r="1293" spans="1:13" ht="14.1" customHeight="1">
      <c r="A1293" s="7">
        <v>189308</v>
      </c>
      <c r="B1293" s="8">
        <f t="shared" si="365"/>
        <v>1893.6250000002501</v>
      </c>
      <c r="C1293" s="9">
        <v>0.1082658</v>
      </c>
      <c r="D1293" s="9">
        <v>0.10432900000000001</v>
      </c>
      <c r="E1293" s="9">
        <v>3.9367999999999998E-3</v>
      </c>
      <c r="H1293" s="11">
        <f t="shared" si="366"/>
        <v>3.5599444929989592</v>
      </c>
      <c r="L1293" s="31">
        <f t="shared" si="363"/>
        <v>1893.6250000002501</v>
      </c>
      <c r="M1293" s="30">
        <f t="shared" si="364"/>
        <v>3.5599444929989592</v>
      </c>
    </row>
    <row r="1294" spans="1:13" ht="14.1" customHeight="1">
      <c r="A1294" s="7">
        <v>189309</v>
      </c>
      <c r="B1294" s="8">
        <f t="shared" si="365"/>
        <v>1893.7083333335834</v>
      </c>
      <c r="C1294" s="9">
        <v>5.1198300000000002E-2</v>
      </c>
      <c r="D1294" s="9">
        <v>4.7565999999999997E-2</v>
      </c>
      <c r="E1294" s="9">
        <v>3.6323000000000002E-3</v>
      </c>
      <c r="H1294" s="11">
        <f t="shared" si="366"/>
        <v>3.7292768127529476</v>
      </c>
      <c r="L1294" s="31">
        <f t="shared" si="363"/>
        <v>1893.7083333335834</v>
      </c>
      <c r="M1294" s="30">
        <f t="shared" si="364"/>
        <v>3.7292768127529476</v>
      </c>
    </row>
    <row r="1295" spans="1:13" ht="14.1" customHeight="1">
      <c r="A1295" s="7">
        <v>189310</v>
      </c>
      <c r="B1295" s="8">
        <f t="shared" si="365"/>
        <v>1893.7916666669166</v>
      </c>
      <c r="C1295" s="9">
        <v>6.9771700000000006E-2</v>
      </c>
      <c r="D1295" s="9">
        <v>6.769E-2</v>
      </c>
      <c r="E1295" s="9">
        <v>2.0817000000000001E-3</v>
      </c>
      <c r="H1295" s="11">
        <f t="shared" si="366"/>
        <v>3.9817115602081947</v>
      </c>
      <c r="L1295" s="31">
        <f t="shared" si="363"/>
        <v>1893.7916666669166</v>
      </c>
      <c r="M1295" s="30">
        <f t="shared" si="364"/>
        <v>3.9817115602081947</v>
      </c>
    </row>
    <row r="1296" spans="1:13" ht="14.1" customHeight="1">
      <c r="A1296" s="7">
        <v>189311</v>
      </c>
      <c r="B1296" s="8">
        <f t="shared" si="365"/>
        <v>1893.8750000002499</v>
      </c>
      <c r="C1296" s="9">
        <v>2.25373E-2</v>
      </c>
      <c r="D1296" s="9">
        <v>1.7326000000000001E-2</v>
      </c>
      <c r="E1296" s="9">
        <v>5.2113000000000003E-3</v>
      </c>
      <c r="H1296" s="11">
        <f t="shared" si="366"/>
        <v>4.0506986947003618</v>
      </c>
      <c r="L1296" s="31">
        <f t="shared" si="363"/>
        <v>1893.8750000002499</v>
      </c>
      <c r="M1296" s="30">
        <f t="shared" si="364"/>
        <v>4.0506986947003618</v>
      </c>
    </row>
    <row r="1297" spans="1:13" ht="14.1" customHeight="1">
      <c r="A1297" s="7">
        <v>189312</v>
      </c>
      <c r="B1297" s="8">
        <f t="shared" si="365"/>
        <v>1893.9583333335831</v>
      </c>
      <c r="C1297" s="9">
        <v>-9.4402600000000003E-2</v>
      </c>
      <c r="D1297" s="9">
        <v>-9.7542000000000004E-2</v>
      </c>
      <c r="E1297" s="9">
        <v>3.1394000000000001E-3</v>
      </c>
      <c r="H1297" s="11">
        <f t="shared" si="366"/>
        <v>3.655585442621899</v>
      </c>
      <c r="L1297" s="31">
        <f t="shared" si="363"/>
        <v>1893.9583333335831</v>
      </c>
      <c r="M1297" s="30">
        <f t="shared" si="364"/>
        <v>3.655585442621899</v>
      </c>
    </row>
    <row r="1298" spans="1:13" ht="14.1" customHeight="1">
      <c r="A1298" s="7">
        <v>189401</v>
      </c>
      <c r="B1298" s="8">
        <f t="shared" si="365"/>
        <v>1894.0416666669164</v>
      </c>
      <c r="C1298" s="9">
        <v>6.2016799999999997E-2</v>
      </c>
      <c r="D1298" s="9">
        <v>5.7688000000000003E-2</v>
      </c>
      <c r="E1298" s="9">
        <v>4.3287999999999998E-3</v>
      </c>
      <c r="H1298" s="11">
        <f t="shared" si="366"/>
        <v>3.8664688556358713</v>
      </c>
      <c r="L1298" s="31">
        <f t="shared" si="363"/>
        <v>1894.0416666669164</v>
      </c>
      <c r="M1298" s="30">
        <f t="shared" si="364"/>
        <v>3.8664688556358713</v>
      </c>
    </row>
    <row r="1299" spans="1:13" ht="14.1" customHeight="1">
      <c r="A1299" s="7">
        <v>189402</v>
      </c>
      <c r="B1299" s="8">
        <f t="shared" si="365"/>
        <v>1894.1250000002497</v>
      </c>
      <c r="C1299" s="9">
        <v>3.3248000000000002E-3</v>
      </c>
      <c r="D1299" s="9">
        <v>-8.1099999999999998E-4</v>
      </c>
      <c r="E1299" s="9">
        <v>4.1358000000000002E-3</v>
      </c>
      <c r="H1299" s="11">
        <f t="shared" si="366"/>
        <v>3.8633331493939504</v>
      </c>
      <c r="L1299" s="31">
        <f t="shared" si="363"/>
        <v>1894.1250000002497</v>
      </c>
      <c r="M1299" s="30">
        <f t="shared" si="364"/>
        <v>3.8633331493939504</v>
      </c>
    </row>
    <row r="1300" spans="1:13" ht="14.1" customHeight="1">
      <c r="A1300" s="7">
        <v>189403</v>
      </c>
      <c r="B1300" s="8">
        <f t="shared" si="365"/>
        <v>1894.2083333335829</v>
      </c>
      <c r="C1300" s="9">
        <v>4.9492599999999998E-2</v>
      </c>
      <c r="D1300" s="9">
        <v>4.7078000000000002E-2</v>
      </c>
      <c r="E1300" s="9">
        <v>2.4145999999999998E-3</v>
      </c>
      <c r="H1300" s="11">
        <f t="shared" si="366"/>
        <v>4.045211147401119</v>
      </c>
      <c r="L1300" s="31">
        <f t="shared" si="363"/>
        <v>1894.2083333335829</v>
      </c>
      <c r="M1300" s="30">
        <f t="shared" si="364"/>
        <v>4.045211147401119</v>
      </c>
    </row>
    <row r="1301" spans="1:13" ht="14.1" customHeight="1">
      <c r="A1301" s="7">
        <v>189404</v>
      </c>
      <c r="B1301" s="8">
        <f t="shared" si="365"/>
        <v>1894.2916666669162</v>
      </c>
      <c r="C1301" s="9">
        <v>-1.3843899999999999E-2</v>
      </c>
      <c r="D1301" s="9">
        <v>-1.9574000000000001E-2</v>
      </c>
      <c r="E1301" s="9">
        <v>5.7301000000000001E-3</v>
      </c>
      <c r="H1301" s="11">
        <f t="shared" si="366"/>
        <v>3.9660301844018893</v>
      </c>
      <c r="L1301" s="31">
        <f t="shared" si="363"/>
        <v>1894.2916666669162</v>
      </c>
      <c r="M1301" s="30">
        <f t="shared" si="364"/>
        <v>3.9660301844018893</v>
      </c>
    </row>
    <row r="1302" spans="1:13" ht="14.1" customHeight="1">
      <c r="A1302" s="7">
        <v>189405</v>
      </c>
      <c r="B1302" s="8">
        <f t="shared" si="365"/>
        <v>1894.3750000002494</v>
      </c>
      <c r="C1302" s="9">
        <v>-4.1299500000000003E-2</v>
      </c>
      <c r="D1302" s="9">
        <v>-4.4080000000000001E-2</v>
      </c>
      <c r="E1302" s="9">
        <v>2.7805E-3</v>
      </c>
      <c r="H1302" s="11">
        <f t="shared" si="366"/>
        <v>3.7912075738734541</v>
      </c>
      <c r="L1302" s="31">
        <f t="shared" si="363"/>
        <v>1894.3750000002494</v>
      </c>
      <c r="M1302" s="30">
        <f t="shared" si="364"/>
        <v>3.7912075738734541</v>
      </c>
    </row>
    <row r="1303" spans="1:13" ht="14.1" customHeight="1">
      <c r="A1303" s="7">
        <v>189406</v>
      </c>
      <c r="B1303" s="8">
        <f t="shared" si="365"/>
        <v>1894.4583333335827</v>
      </c>
      <c r="C1303" s="9">
        <v>-1.40655E-2</v>
      </c>
      <c r="D1303" s="9">
        <v>-1.7783E-2</v>
      </c>
      <c r="E1303" s="9">
        <v>3.7174999999999999E-3</v>
      </c>
      <c r="H1303" s="11">
        <f t="shared" si="366"/>
        <v>3.7237885295872624</v>
      </c>
      <c r="L1303" s="31">
        <f t="shared" si="363"/>
        <v>1894.4583333335827</v>
      </c>
      <c r="M1303" s="30">
        <f t="shared" si="364"/>
        <v>3.7237885295872624</v>
      </c>
    </row>
    <row r="1304" spans="1:13" ht="14.1" customHeight="1">
      <c r="A1304" s="7">
        <v>189407</v>
      </c>
      <c r="B1304" s="8">
        <f t="shared" si="365"/>
        <v>1894.5416666669159</v>
      </c>
      <c r="C1304" s="9">
        <v>-6.8180999999999997E-3</v>
      </c>
      <c r="D1304" s="9">
        <v>-1.1579000000000001E-2</v>
      </c>
      <c r="E1304" s="9">
        <v>4.7609000000000002E-3</v>
      </c>
      <c r="H1304" s="11">
        <f t="shared" si="366"/>
        <v>3.6806707822031712</v>
      </c>
      <c r="L1304" s="31">
        <f t="shared" si="363"/>
        <v>1894.5416666669159</v>
      </c>
      <c r="M1304" s="30">
        <f t="shared" si="364"/>
        <v>3.6806707822031712</v>
      </c>
    </row>
    <row r="1305" spans="1:13" ht="14.1" customHeight="1">
      <c r="A1305" s="7">
        <v>189408</v>
      </c>
      <c r="B1305" s="8">
        <f t="shared" si="365"/>
        <v>1894.6250000002492</v>
      </c>
      <c r="C1305" s="9">
        <v>9.2459799999999995E-2</v>
      </c>
      <c r="D1305" s="9">
        <v>8.7752999999999998E-2</v>
      </c>
      <c r="E1305" s="9">
        <v>4.7067999999999997E-3</v>
      </c>
      <c r="H1305" s="11">
        <f t="shared" si="366"/>
        <v>4.0036606853538466</v>
      </c>
      <c r="L1305" s="31">
        <f t="shared" si="363"/>
        <v>1894.6250000002492</v>
      </c>
      <c r="M1305" s="30">
        <f t="shared" si="364"/>
        <v>4.0036606853538466</v>
      </c>
    </row>
    <row r="1306" spans="1:13" ht="14.1" customHeight="1">
      <c r="A1306" s="7">
        <v>189409</v>
      </c>
      <c r="B1306" s="8">
        <f t="shared" si="365"/>
        <v>1894.7083333335825</v>
      </c>
      <c r="C1306" s="9">
        <v>-4.4146299999999999E-2</v>
      </c>
      <c r="D1306" s="9">
        <v>-4.6797999999999999E-2</v>
      </c>
      <c r="E1306" s="9">
        <v>2.6516999999999999E-3</v>
      </c>
      <c r="H1306" s="11">
        <f t="shared" si="366"/>
        <v>3.816297372600657</v>
      </c>
      <c r="L1306" s="31">
        <f t="shared" si="363"/>
        <v>1894.7083333335825</v>
      </c>
      <c r="M1306" s="30">
        <f t="shared" si="364"/>
        <v>3.816297372600657</v>
      </c>
    </row>
    <row r="1307" spans="1:13" ht="14.1" customHeight="1">
      <c r="A1307" s="7">
        <v>189410</v>
      </c>
      <c r="B1307" s="8">
        <f t="shared" si="365"/>
        <v>1894.7916666669157</v>
      </c>
      <c r="C1307" s="9">
        <v>-3.9639300000000002E-2</v>
      </c>
      <c r="D1307" s="9">
        <v>-4.3961E-2</v>
      </c>
      <c r="E1307" s="9">
        <v>4.3217000000000004E-3</v>
      </c>
      <c r="H1307" s="11">
        <f t="shared" si="366"/>
        <v>3.6485291238037596</v>
      </c>
      <c r="L1307" s="31">
        <f t="shared" si="363"/>
        <v>1894.7916666669157</v>
      </c>
      <c r="M1307" s="30">
        <f t="shared" si="364"/>
        <v>3.6485291238037596</v>
      </c>
    </row>
    <row r="1308" spans="1:13" ht="14.1" customHeight="1">
      <c r="A1308" s="7">
        <v>189411</v>
      </c>
      <c r="B1308" s="8">
        <f t="shared" si="365"/>
        <v>1894.875000000249</v>
      </c>
      <c r="C1308" s="9">
        <v>-1.1802E-3</v>
      </c>
      <c r="D1308" s="9">
        <v>-4.9420000000000002E-3</v>
      </c>
      <c r="E1308" s="9">
        <v>3.7618E-3</v>
      </c>
      <c r="H1308" s="11">
        <f t="shared" si="366"/>
        <v>3.6304980928739212</v>
      </c>
      <c r="L1308" s="31">
        <f t="shared" si="363"/>
        <v>1894.875000000249</v>
      </c>
      <c r="M1308" s="30">
        <f t="shared" si="364"/>
        <v>3.6304980928739212</v>
      </c>
    </row>
    <row r="1309" spans="1:13" ht="14.1" customHeight="1">
      <c r="A1309" s="7">
        <v>189412</v>
      </c>
      <c r="B1309" s="8">
        <f t="shared" si="365"/>
        <v>1894.9583333335822</v>
      </c>
      <c r="C1309" s="9">
        <v>2.0834E-3</v>
      </c>
      <c r="D1309" s="9">
        <v>1.2949999999999999E-3</v>
      </c>
      <c r="E1309" s="9">
        <v>7.8839999999999997E-4</v>
      </c>
      <c r="H1309" s="11">
        <f t="shared" si="366"/>
        <v>3.635199587904193</v>
      </c>
      <c r="L1309" s="31">
        <f t="shared" si="363"/>
        <v>1894.9583333335822</v>
      </c>
      <c r="M1309" s="30">
        <f t="shared" si="364"/>
        <v>3.635199587904193</v>
      </c>
    </row>
    <row r="1310" spans="1:13" ht="14.1" customHeight="1">
      <c r="A1310" s="7">
        <v>189501</v>
      </c>
      <c r="B1310" s="8">
        <f t="shared" si="365"/>
        <v>1895.0416666669155</v>
      </c>
      <c r="C1310" s="9">
        <v>-8.0058000000000004E-3</v>
      </c>
      <c r="D1310" s="9">
        <v>-1.3586000000000001E-2</v>
      </c>
      <c r="E1310" s="9">
        <v>5.5801999999999996E-3</v>
      </c>
      <c r="H1310" s="11">
        <f t="shared" si="366"/>
        <v>3.5858117663029265</v>
      </c>
      <c r="L1310" s="31">
        <f t="shared" si="363"/>
        <v>1895.0416666669155</v>
      </c>
      <c r="M1310" s="30">
        <f t="shared" si="364"/>
        <v>3.5858117663029265</v>
      </c>
    </row>
    <row r="1311" spans="1:13" ht="14.1" customHeight="1">
      <c r="A1311" s="7">
        <v>189502</v>
      </c>
      <c r="B1311" s="8">
        <f t="shared" si="365"/>
        <v>1895.1250000002487</v>
      </c>
      <c r="C1311" s="9">
        <v>-2.5947499999999998E-2</v>
      </c>
      <c r="D1311" s="9">
        <v>-3.1701E-2</v>
      </c>
      <c r="E1311" s="9">
        <v>5.7534999999999999E-3</v>
      </c>
      <c r="H1311" s="11">
        <f t="shared" si="366"/>
        <v>3.4721379474993577</v>
      </c>
      <c r="L1311" s="31">
        <f t="shared" si="363"/>
        <v>1895.1250000002487</v>
      </c>
      <c r="M1311" s="30">
        <f t="shared" si="364"/>
        <v>3.4721379474993577</v>
      </c>
    </row>
    <row r="1312" spans="1:13" ht="14.1" customHeight="1">
      <c r="A1312" s="7">
        <v>189503</v>
      </c>
      <c r="B1312" s="8">
        <f t="shared" si="365"/>
        <v>1895.208333333582</v>
      </c>
      <c r="C1312" s="9">
        <v>7.6915999999999998E-2</v>
      </c>
      <c r="D1312" s="9">
        <v>7.5637999999999997E-2</v>
      </c>
      <c r="E1312" s="9">
        <v>1.2780000000000001E-3</v>
      </c>
      <c r="H1312" s="11">
        <f t="shared" si="366"/>
        <v>3.734763517572314</v>
      </c>
      <c r="L1312" s="31">
        <f t="shared" si="363"/>
        <v>1895.208333333582</v>
      </c>
      <c r="M1312" s="30">
        <f t="shared" si="364"/>
        <v>3.734763517572314</v>
      </c>
    </row>
    <row r="1313" spans="1:13" ht="14.1" customHeight="1">
      <c r="A1313" s="7">
        <v>189504</v>
      </c>
      <c r="B1313" s="8">
        <f t="shared" si="365"/>
        <v>1895.2916666669153</v>
      </c>
      <c r="C1313" s="9">
        <v>4.5143000000000003E-2</v>
      </c>
      <c r="D1313" s="9">
        <v>3.9461999999999997E-2</v>
      </c>
      <c r="E1313" s="9">
        <v>5.6810000000000003E-3</v>
      </c>
      <c r="H1313" s="11">
        <f t="shared" si="366"/>
        <v>3.8821447555027526</v>
      </c>
      <c r="L1313" s="31">
        <f t="shared" si="363"/>
        <v>1895.2916666669153</v>
      </c>
      <c r="M1313" s="30">
        <f t="shared" si="364"/>
        <v>3.8821447555027526</v>
      </c>
    </row>
    <row r="1314" spans="1:13" ht="14.1" customHeight="1">
      <c r="A1314" s="7">
        <v>189505</v>
      </c>
      <c r="B1314" s="8">
        <f t="shared" si="365"/>
        <v>1895.3750000002485</v>
      </c>
      <c r="C1314" s="9">
        <v>6.1808299999999997E-2</v>
      </c>
      <c r="D1314" s="9">
        <v>5.8763999999999997E-2</v>
      </c>
      <c r="E1314" s="9">
        <v>3.0442999999999998E-3</v>
      </c>
      <c r="H1314" s="11">
        <f t="shared" si="366"/>
        <v>4.1102751099151167</v>
      </c>
      <c r="L1314" s="31">
        <f t="shared" si="363"/>
        <v>1895.3750000002485</v>
      </c>
      <c r="M1314" s="30">
        <f t="shared" si="364"/>
        <v>4.1102751099151167</v>
      </c>
    </row>
    <row r="1315" spans="1:13" ht="14.1" customHeight="1">
      <c r="A1315" s="7">
        <v>189506</v>
      </c>
      <c r="B1315" s="8">
        <f t="shared" si="365"/>
        <v>1895.4583333335818</v>
      </c>
      <c r="C1315" s="9">
        <v>4.5110999999999997E-3</v>
      </c>
      <c r="D1315" s="9">
        <v>-1.9100000000000001E-4</v>
      </c>
      <c r="E1315" s="9">
        <v>4.7020999999999999E-3</v>
      </c>
      <c r="H1315" s="11">
        <f t="shared" si="366"/>
        <v>4.1094900473691229</v>
      </c>
      <c r="L1315" s="31">
        <f t="shared" si="363"/>
        <v>1895.4583333335818</v>
      </c>
      <c r="M1315" s="30">
        <f t="shared" si="364"/>
        <v>4.1094900473691229</v>
      </c>
    </row>
    <row r="1316" spans="1:13" ht="14.1" customHeight="1">
      <c r="A1316" s="7">
        <v>189507</v>
      </c>
      <c r="B1316" s="8">
        <f t="shared" si="365"/>
        <v>1895.541666666915</v>
      </c>
      <c r="C1316" s="9">
        <v>5.9769900000000001E-2</v>
      </c>
      <c r="D1316" s="9">
        <v>5.5513E-2</v>
      </c>
      <c r="E1316" s="9">
        <v>4.2569000000000001E-3</v>
      </c>
      <c r="H1316" s="11">
        <f t="shared" si="366"/>
        <v>4.3376201683687254</v>
      </c>
      <c r="L1316" s="31">
        <f t="shared" si="363"/>
        <v>1895.541666666915</v>
      </c>
      <c r="M1316" s="30">
        <f t="shared" si="364"/>
        <v>4.3376201683687254</v>
      </c>
    </row>
    <row r="1317" spans="1:13" ht="14.1" customHeight="1">
      <c r="A1317" s="7">
        <v>189508</v>
      </c>
      <c r="B1317" s="8">
        <f t="shared" si="365"/>
        <v>1895.6250000002483</v>
      </c>
      <c r="C1317" s="9">
        <v>3.0307500000000001E-2</v>
      </c>
      <c r="D1317" s="9">
        <v>2.9278999999999999E-2</v>
      </c>
      <c r="E1317" s="9">
        <v>1.0284999999999999E-3</v>
      </c>
      <c r="H1317" s="11">
        <f t="shared" si="366"/>
        <v>4.464621349278393</v>
      </c>
      <c r="L1317" s="31">
        <f t="shared" si="363"/>
        <v>1895.6250000002483</v>
      </c>
      <c r="M1317" s="30">
        <f t="shared" si="364"/>
        <v>4.464621349278393</v>
      </c>
    </row>
    <row r="1318" spans="1:13" ht="14.1" customHeight="1">
      <c r="A1318" s="7">
        <v>189509</v>
      </c>
      <c r="B1318" s="8">
        <f t="shared" si="365"/>
        <v>1895.7083333335815</v>
      </c>
      <c r="C1318" s="9">
        <v>-1.83305E-2</v>
      </c>
      <c r="D1318" s="9">
        <v>-1.9314999999999999E-2</v>
      </c>
      <c r="E1318" s="9">
        <v>9.8449999999999992E-4</v>
      </c>
      <c r="H1318" s="11">
        <f t="shared" si="366"/>
        <v>4.378387187917081</v>
      </c>
      <c r="L1318" s="31">
        <f t="shared" si="363"/>
        <v>1895.7083333335815</v>
      </c>
      <c r="M1318" s="30">
        <f t="shared" si="364"/>
        <v>4.378387187917081</v>
      </c>
    </row>
    <row r="1319" spans="1:13" ht="14.1" customHeight="1">
      <c r="A1319" s="7">
        <v>189510</v>
      </c>
      <c r="B1319" s="8">
        <f t="shared" si="365"/>
        <v>1895.7916666669148</v>
      </c>
      <c r="C1319" s="9">
        <v>-4.28177E-2</v>
      </c>
      <c r="D1319" s="9">
        <v>-4.6732000000000003E-2</v>
      </c>
      <c r="E1319" s="9">
        <v>3.9142999999999999E-3</v>
      </c>
      <c r="H1319" s="11">
        <f t="shared" si="366"/>
        <v>4.1737763978513396</v>
      </c>
      <c r="L1319" s="31">
        <f t="shared" si="363"/>
        <v>1895.7916666669148</v>
      </c>
      <c r="M1319" s="30">
        <f t="shared" si="364"/>
        <v>4.1737763978513396</v>
      </c>
    </row>
    <row r="1320" spans="1:13" ht="14.1" customHeight="1">
      <c r="A1320" s="7">
        <v>189511</v>
      </c>
      <c r="B1320" s="8">
        <f t="shared" si="365"/>
        <v>1895.8750000002481</v>
      </c>
      <c r="C1320" s="9">
        <v>-1.6495900000000001E-2</v>
      </c>
      <c r="D1320" s="9">
        <v>-2.1225000000000001E-2</v>
      </c>
      <c r="E1320" s="9">
        <v>4.7291E-3</v>
      </c>
      <c r="H1320" s="11">
        <f t="shared" si="366"/>
        <v>4.0851879938069446</v>
      </c>
      <c r="L1320" s="31">
        <f t="shared" si="363"/>
        <v>1895.8750000002481</v>
      </c>
      <c r="M1320" s="30">
        <f t="shared" si="364"/>
        <v>4.0851879938069446</v>
      </c>
    </row>
    <row r="1321" spans="1:13" ht="14.1" customHeight="1">
      <c r="A1321" s="7">
        <v>189512</v>
      </c>
      <c r="B1321" s="8">
        <f t="shared" si="365"/>
        <v>1895.9583333335813</v>
      </c>
      <c r="C1321" s="9">
        <v>-8.7305800000000003E-2</v>
      </c>
      <c r="D1321" s="9">
        <v>-8.9810000000000001E-2</v>
      </c>
      <c r="E1321" s="9">
        <v>2.5041999999999998E-3</v>
      </c>
      <c r="H1321" s="11">
        <f t="shared" si="366"/>
        <v>3.7182972600831428</v>
      </c>
      <c r="L1321" s="31">
        <f t="shared" si="363"/>
        <v>1895.9583333335813</v>
      </c>
      <c r="M1321" s="30">
        <f t="shared" si="364"/>
        <v>3.7182972600831428</v>
      </c>
    </row>
    <row r="1322" spans="1:13" ht="14.1" customHeight="1">
      <c r="A1322" s="7">
        <v>189601</v>
      </c>
      <c r="B1322" s="8">
        <f t="shared" si="365"/>
        <v>1896.0416666669146</v>
      </c>
      <c r="C1322" s="9">
        <v>3.9156499999999997E-2</v>
      </c>
      <c r="D1322" s="9">
        <v>3.6053000000000002E-2</v>
      </c>
      <c r="E1322" s="9">
        <v>3.1034999999999999E-3</v>
      </c>
      <c r="H1322" s="11">
        <f t="shared" si="366"/>
        <v>3.8523530312009204</v>
      </c>
      <c r="L1322" s="31">
        <f t="shared" si="363"/>
        <v>1896.0416666669146</v>
      </c>
      <c r="M1322" s="30">
        <f t="shared" si="364"/>
        <v>3.8523530312009204</v>
      </c>
    </row>
    <row r="1323" spans="1:13" ht="14.1" customHeight="1">
      <c r="A1323" s="7">
        <v>189602</v>
      </c>
      <c r="B1323" s="8">
        <f t="shared" si="365"/>
        <v>1896.1250000002478</v>
      </c>
      <c r="C1323" s="9">
        <v>1.7459800000000001E-2</v>
      </c>
      <c r="D1323" s="9">
        <v>1.3431E-2</v>
      </c>
      <c r="E1323" s="9">
        <v>4.0287999999999999E-3</v>
      </c>
      <c r="H1323" s="11">
        <f t="shared" si="366"/>
        <v>3.9040939847629801</v>
      </c>
      <c r="L1323" s="31">
        <f t="shared" si="363"/>
        <v>1896.1250000002478</v>
      </c>
      <c r="M1323" s="30">
        <f t="shared" si="364"/>
        <v>3.9040939847629801</v>
      </c>
    </row>
    <row r="1324" spans="1:13" ht="14.1" customHeight="1">
      <c r="A1324" s="7">
        <v>189603</v>
      </c>
      <c r="B1324" s="8">
        <f t="shared" si="365"/>
        <v>1896.2083333335811</v>
      </c>
      <c r="C1324" s="9">
        <v>-1.3920699999999999E-2</v>
      </c>
      <c r="D1324" s="9">
        <v>-1.506E-2</v>
      </c>
      <c r="E1324" s="9">
        <v>1.1393E-3</v>
      </c>
      <c r="H1324" s="11">
        <f t="shared" si="366"/>
        <v>3.8452983293524494</v>
      </c>
      <c r="L1324" s="31">
        <f t="shared" si="363"/>
        <v>1896.2083333335811</v>
      </c>
      <c r="M1324" s="30">
        <f t="shared" si="364"/>
        <v>3.8452983293524494</v>
      </c>
    </row>
    <row r="1325" spans="1:13" ht="14.1" customHeight="1">
      <c r="A1325" s="7">
        <v>189604</v>
      </c>
      <c r="B1325" s="8">
        <f t="shared" si="365"/>
        <v>1896.2916666669144</v>
      </c>
      <c r="C1325" s="9">
        <v>3.39473E-2</v>
      </c>
      <c r="D1325" s="9">
        <v>2.6504E-2</v>
      </c>
      <c r="E1325" s="9">
        <v>7.4432999999999999E-3</v>
      </c>
      <c r="H1325" s="11">
        <f t="shared" si="366"/>
        <v>3.9472141162736065</v>
      </c>
      <c r="L1325" s="31">
        <f t="shared" si="363"/>
        <v>1896.2916666669144</v>
      </c>
      <c r="M1325" s="30">
        <f t="shared" si="364"/>
        <v>3.9472141162736065</v>
      </c>
    </row>
    <row r="1326" spans="1:13" ht="14.1" customHeight="1">
      <c r="A1326" s="7">
        <v>189605</v>
      </c>
      <c r="B1326" s="8">
        <f t="shared" si="365"/>
        <v>1896.3750000002476</v>
      </c>
      <c r="C1326" s="9">
        <v>-2.4187899999999998E-2</v>
      </c>
      <c r="D1326" s="9">
        <v>-2.7210000000000002E-2</v>
      </c>
      <c r="E1326" s="9">
        <v>3.0220999999999998E-3</v>
      </c>
      <c r="H1326" s="11">
        <f t="shared" si="366"/>
        <v>3.8398104201698016</v>
      </c>
      <c r="L1326" s="31">
        <f t="shared" si="363"/>
        <v>1896.3750000002476</v>
      </c>
      <c r="M1326" s="30">
        <f t="shared" si="364"/>
        <v>3.8398104201698016</v>
      </c>
    </row>
    <row r="1327" spans="1:13" ht="14.1" customHeight="1">
      <c r="A1327" s="7">
        <v>189606</v>
      </c>
      <c r="B1327" s="8">
        <f t="shared" si="365"/>
        <v>1896.4583333335809</v>
      </c>
      <c r="C1327" s="9">
        <v>-6.37958E-2</v>
      </c>
      <c r="D1327" s="9">
        <v>-6.5129000000000006E-2</v>
      </c>
      <c r="E1327" s="9">
        <v>1.3332000000000001E-3</v>
      </c>
      <c r="H1327" s="11">
        <f t="shared" si="366"/>
        <v>3.5897274073145624</v>
      </c>
      <c r="L1327" s="31">
        <f t="shared" si="363"/>
        <v>1896.4583333335809</v>
      </c>
      <c r="M1327" s="30">
        <f t="shared" si="364"/>
        <v>3.5897274073145624</v>
      </c>
    </row>
    <row r="1328" spans="1:13" ht="14.1" customHeight="1">
      <c r="A1328" s="7">
        <v>189607</v>
      </c>
      <c r="B1328" s="8">
        <f t="shared" si="365"/>
        <v>1896.5416666669141</v>
      </c>
      <c r="C1328" s="9">
        <v>-9.2473799999999995E-2</v>
      </c>
      <c r="D1328" s="9">
        <v>-9.8930000000000004E-2</v>
      </c>
      <c r="E1328" s="9">
        <v>6.4561999999999996E-3</v>
      </c>
      <c r="H1328" s="11">
        <f t="shared" si="366"/>
        <v>3.2345956749089328</v>
      </c>
      <c r="L1328" s="31">
        <f t="shared" si="363"/>
        <v>1896.5416666669141</v>
      </c>
      <c r="M1328" s="30">
        <f t="shared" si="364"/>
        <v>3.2345956749089328</v>
      </c>
    </row>
    <row r="1329" spans="1:13" ht="14.1" customHeight="1">
      <c r="A1329" s="7">
        <v>189608</v>
      </c>
      <c r="B1329" s="8">
        <f t="shared" si="365"/>
        <v>1896.6250000002474</v>
      </c>
      <c r="C1329" s="9">
        <v>-9.0443999999999993E-3</v>
      </c>
      <c r="D1329" s="9">
        <v>-1.1632999999999999E-2</v>
      </c>
      <c r="E1329" s="9">
        <v>2.5885999999999999E-3</v>
      </c>
      <c r="H1329" s="11">
        <f t="shared" si="366"/>
        <v>3.1969676234227173</v>
      </c>
      <c r="L1329" s="31">
        <f t="shared" si="363"/>
        <v>1896.6250000002474</v>
      </c>
      <c r="M1329" s="30">
        <f t="shared" si="364"/>
        <v>3.1969676234227173</v>
      </c>
    </row>
    <row r="1330" spans="1:13" ht="14.1" customHeight="1">
      <c r="A1330" s="7">
        <v>189609</v>
      </c>
      <c r="B1330" s="8">
        <f t="shared" si="365"/>
        <v>1896.7083333335806</v>
      </c>
      <c r="C1330" s="9">
        <v>0.1039919</v>
      </c>
      <c r="D1330" s="9">
        <v>0.10102999999999999</v>
      </c>
      <c r="E1330" s="9">
        <v>2.9618999999999999E-3</v>
      </c>
      <c r="H1330" s="11">
        <f t="shared" si="366"/>
        <v>3.5199572624171145</v>
      </c>
      <c r="L1330" s="31">
        <f t="shared" si="363"/>
        <v>1896.7083333335806</v>
      </c>
      <c r="M1330" s="30">
        <f t="shared" si="364"/>
        <v>3.5199572624171145</v>
      </c>
    </row>
    <row r="1331" spans="1:13" ht="14.1" customHeight="1">
      <c r="A1331" s="7">
        <v>189610</v>
      </c>
      <c r="B1331" s="8">
        <f t="shared" si="365"/>
        <v>1896.7916666669139</v>
      </c>
      <c r="C1331" s="9">
        <v>5.7010999999999999E-2</v>
      </c>
      <c r="D1331" s="9">
        <v>5.3675E-2</v>
      </c>
      <c r="E1331" s="9">
        <v>3.336E-3</v>
      </c>
      <c r="H1331" s="11">
        <f t="shared" si="366"/>
        <v>3.7088909684773532</v>
      </c>
      <c r="L1331" s="31">
        <f t="shared" si="363"/>
        <v>1896.7916666669139</v>
      </c>
      <c r="M1331" s="30">
        <f t="shared" si="364"/>
        <v>3.7088909684773532</v>
      </c>
    </row>
    <row r="1332" spans="1:13" ht="14.1" customHeight="1">
      <c r="A1332" s="7">
        <v>189611</v>
      </c>
      <c r="B1332" s="8">
        <f t="shared" si="365"/>
        <v>1896.8750000002472</v>
      </c>
      <c r="C1332" s="9">
        <v>2.4849699999999999E-2</v>
      </c>
      <c r="D1332" s="9">
        <v>2.1982999999999999E-2</v>
      </c>
      <c r="E1332" s="9">
        <v>2.8666999999999998E-3</v>
      </c>
      <c r="H1332" s="11">
        <f t="shared" si="366"/>
        <v>3.7904235186373909</v>
      </c>
      <c r="L1332" s="31">
        <f t="shared" si="363"/>
        <v>1896.8750000002472</v>
      </c>
      <c r="M1332" s="30">
        <f t="shared" si="364"/>
        <v>3.7904235186373909</v>
      </c>
    </row>
    <row r="1333" spans="1:13" ht="14.1" customHeight="1">
      <c r="A1333" s="7">
        <v>189612</v>
      </c>
      <c r="B1333" s="8">
        <f t="shared" si="365"/>
        <v>1896.9583333335804</v>
      </c>
      <c r="C1333" s="9">
        <v>-1.8600200000000001E-2</v>
      </c>
      <c r="D1333" s="9">
        <v>-2.2751E-2</v>
      </c>
      <c r="E1333" s="9">
        <v>4.1507999999999996E-3</v>
      </c>
      <c r="H1333" s="11">
        <f t="shared" si="366"/>
        <v>3.7041875931648716</v>
      </c>
      <c r="L1333" s="31">
        <f t="shared" si="363"/>
        <v>1896.9583333335804</v>
      </c>
      <c r="M1333" s="30">
        <f t="shared" si="364"/>
        <v>3.7041875931648716</v>
      </c>
    </row>
    <row r="1334" spans="1:13" ht="14.1" customHeight="1">
      <c r="A1334" s="7">
        <v>189701</v>
      </c>
      <c r="B1334" s="8">
        <f t="shared" si="365"/>
        <v>1897.0416666669137</v>
      </c>
      <c r="C1334" s="9">
        <v>4.8994500000000003E-2</v>
      </c>
      <c r="D1334" s="9">
        <v>4.6349000000000001E-2</v>
      </c>
      <c r="E1334" s="9">
        <v>2.6454999999999998E-3</v>
      </c>
      <c r="H1334" s="11">
        <f t="shared" si="366"/>
        <v>3.8758729839204702</v>
      </c>
      <c r="L1334" s="31">
        <f t="shared" si="363"/>
        <v>1897.0416666669137</v>
      </c>
      <c r="M1334" s="30">
        <f t="shared" si="364"/>
        <v>3.8758729839204702</v>
      </c>
    </row>
    <row r="1335" spans="1:13" ht="14.1" customHeight="1">
      <c r="A1335" s="7">
        <v>189702</v>
      </c>
      <c r="B1335" s="8">
        <f t="shared" si="365"/>
        <v>1897.1250000002469</v>
      </c>
      <c r="C1335" s="9">
        <v>-6.8904999999999999E-3</v>
      </c>
      <c r="D1335" s="9">
        <v>-1.1325999999999999E-2</v>
      </c>
      <c r="E1335" s="9">
        <v>4.4355000000000002E-3</v>
      </c>
      <c r="H1335" s="11">
        <f t="shared" si="366"/>
        <v>3.8319748465045871</v>
      </c>
      <c r="L1335" s="31">
        <f t="shared" si="363"/>
        <v>1897.1250000002469</v>
      </c>
      <c r="M1335" s="30">
        <f t="shared" si="364"/>
        <v>3.8319748465045871</v>
      </c>
    </row>
    <row r="1336" spans="1:13" ht="14.1" customHeight="1">
      <c r="A1336" s="7">
        <v>189703</v>
      </c>
      <c r="B1336" s="8">
        <f t="shared" si="365"/>
        <v>1897.2083333335802</v>
      </c>
      <c r="C1336" s="9">
        <v>-5.6353800000000003E-2</v>
      </c>
      <c r="D1336" s="9">
        <v>-6.0761000000000003E-2</v>
      </c>
      <c r="E1336" s="9">
        <v>4.4072E-3</v>
      </c>
      <c r="H1336" s="11">
        <f t="shared" si="366"/>
        <v>3.5991402228561218</v>
      </c>
      <c r="L1336" s="31">
        <f t="shared" si="363"/>
        <v>1897.2083333335802</v>
      </c>
      <c r="M1336" s="30">
        <f t="shared" si="364"/>
        <v>3.5991402228561218</v>
      </c>
    </row>
    <row r="1337" spans="1:13" ht="14.1" customHeight="1">
      <c r="A1337" s="7">
        <v>189704</v>
      </c>
      <c r="B1337" s="8">
        <f t="shared" si="365"/>
        <v>1897.2916666669134</v>
      </c>
      <c r="C1337" s="9">
        <v>-7.5941000000000003E-3</v>
      </c>
      <c r="D1337" s="9">
        <v>-1.1762E-2</v>
      </c>
      <c r="E1337" s="9">
        <v>4.1679000000000004E-3</v>
      </c>
      <c r="H1337" s="11">
        <f t="shared" si="366"/>
        <v>3.5568071355548883</v>
      </c>
      <c r="L1337" s="31">
        <f t="shared" si="363"/>
        <v>1897.2916666669134</v>
      </c>
      <c r="M1337" s="30">
        <f t="shared" si="364"/>
        <v>3.5568071355548883</v>
      </c>
    </row>
    <row r="1338" spans="1:13" ht="14.1" customHeight="1">
      <c r="A1338" s="7">
        <v>189705</v>
      </c>
      <c r="B1338" s="8">
        <f t="shared" si="365"/>
        <v>1897.3750000002467</v>
      </c>
      <c r="C1338" s="9">
        <v>3.0639E-2</v>
      </c>
      <c r="D1338" s="9">
        <v>2.9534999999999999E-2</v>
      </c>
      <c r="E1338" s="9">
        <v>1.1039999999999999E-3</v>
      </c>
      <c r="H1338" s="11">
        <f t="shared" si="366"/>
        <v>3.661857434303502</v>
      </c>
      <c r="L1338" s="31">
        <f t="shared" si="363"/>
        <v>1897.3750000002467</v>
      </c>
      <c r="M1338" s="30">
        <f t="shared" si="364"/>
        <v>3.661857434303502</v>
      </c>
    </row>
    <row r="1339" spans="1:13" ht="14.1" customHeight="1">
      <c r="A1339" s="7">
        <v>189706</v>
      </c>
      <c r="B1339" s="8">
        <f t="shared" si="365"/>
        <v>1897.45833333358</v>
      </c>
      <c r="C1339" s="9">
        <v>8.9065800000000001E-2</v>
      </c>
      <c r="D1339" s="9">
        <v>8.4778000000000006E-2</v>
      </c>
      <c r="E1339" s="9">
        <v>4.2877999999999996E-3</v>
      </c>
      <c r="H1339" s="11">
        <f t="shared" si="366"/>
        <v>3.9723023838688842</v>
      </c>
      <c r="L1339" s="31">
        <f t="shared" si="363"/>
        <v>1897.45833333358</v>
      </c>
      <c r="M1339" s="30">
        <f t="shared" si="364"/>
        <v>3.9723023838688842</v>
      </c>
    </row>
    <row r="1340" spans="1:13" ht="14.1" customHeight="1">
      <c r="A1340" s="7">
        <v>189707</v>
      </c>
      <c r="B1340" s="8">
        <f t="shared" si="365"/>
        <v>1897.5416666669132</v>
      </c>
      <c r="C1340" s="9">
        <v>7.4077500000000004E-2</v>
      </c>
      <c r="D1340" s="9">
        <v>7.0456000000000005E-2</v>
      </c>
      <c r="E1340" s="9">
        <v>3.6215000000000002E-3</v>
      </c>
      <c r="H1340" s="11">
        <f t="shared" si="366"/>
        <v>4.2521749206267501</v>
      </c>
      <c r="L1340" s="31">
        <f t="shared" si="363"/>
        <v>1897.5416666669132</v>
      </c>
      <c r="M1340" s="30">
        <f t="shared" si="364"/>
        <v>4.2521749206267501</v>
      </c>
    </row>
    <row r="1341" spans="1:13" ht="14.1" customHeight="1">
      <c r="A1341" s="7">
        <v>189708</v>
      </c>
      <c r="B1341" s="8">
        <f t="shared" si="365"/>
        <v>1897.6250000002465</v>
      </c>
      <c r="C1341" s="9">
        <v>0.1191743</v>
      </c>
      <c r="D1341" s="9">
        <v>0.11430700000000001</v>
      </c>
      <c r="E1341" s="9">
        <v>4.8672999999999998E-3</v>
      </c>
      <c r="H1341" s="11">
        <f t="shared" si="366"/>
        <v>4.7382282792788324</v>
      </c>
      <c r="L1341" s="31">
        <f t="shared" si="363"/>
        <v>1897.6250000002465</v>
      </c>
      <c r="M1341" s="30">
        <f t="shared" si="364"/>
        <v>4.7382282792788324</v>
      </c>
    </row>
    <row r="1342" spans="1:13" ht="14.1" customHeight="1">
      <c r="A1342" s="7">
        <v>189709</v>
      </c>
      <c r="B1342" s="8">
        <f t="shared" si="365"/>
        <v>1897.7083333335797</v>
      </c>
      <c r="C1342" s="9">
        <v>-3.8466599999999997E-2</v>
      </c>
      <c r="D1342" s="9">
        <v>-3.9378000000000003E-2</v>
      </c>
      <c r="E1342" s="9">
        <v>9.1140000000000004E-4</v>
      </c>
      <c r="H1342" s="11">
        <f t="shared" si="366"/>
        <v>4.5516463260973907</v>
      </c>
      <c r="L1342" s="31">
        <f t="shared" si="363"/>
        <v>1897.7083333335797</v>
      </c>
      <c r="M1342" s="30">
        <f t="shared" si="364"/>
        <v>4.5516463260973907</v>
      </c>
    </row>
    <row r="1343" spans="1:13" ht="14.1" customHeight="1">
      <c r="A1343" s="7">
        <v>189710</v>
      </c>
      <c r="B1343" s="8">
        <f t="shared" si="365"/>
        <v>1897.791666666913</v>
      </c>
      <c r="C1343" s="9">
        <v>-2.52695E-2</v>
      </c>
      <c r="D1343" s="9">
        <v>-2.8419E-2</v>
      </c>
      <c r="E1343" s="9">
        <v>3.1495E-3</v>
      </c>
      <c r="H1343" s="11">
        <f t="shared" si="366"/>
        <v>4.422293089156029</v>
      </c>
      <c r="L1343" s="31">
        <f t="shared" si="363"/>
        <v>1897.791666666913</v>
      </c>
      <c r="M1343" s="30">
        <f t="shared" si="364"/>
        <v>4.422293089156029</v>
      </c>
    </row>
    <row r="1344" spans="1:13" ht="14.1" customHeight="1">
      <c r="A1344" s="7">
        <v>189711</v>
      </c>
      <c r="B1344" s="8">
        <f t="shared" si="365"/>
        <v>1897.8750000002462</v>
      </c>
      <c r="C1344" s="9">
        <v>-1.40056E-2</v>
      </c>
      <c r="D1344" s="9">
        <v>-1.7194999999999998E-2</v>
      </c>
      <c r="E1344" s="9">
        <v>3.1893999999999998E-3</v>
      </c>
      <c r="H1344" s="11">
        <f t="shared" si="366"/>
        <v>4.3462517594879913</v>
      </c>
      <c r="L1344" s="31">
        <f t="shared" si="363"/>
        <v>1897.8750000002462</v>
      </c>
      <c r="M1344" s="30">
        <f t="shared" si="364"/>
        <v>4.3462517594879913</v>
      </c>
    </row>
    <row r="1345" spans="1:13" ht="14.1" customHeight="1">
      <c r="A1345" s="7">
        <v>189712</v>
      </c>
      <c r="B1345" s="8">
        <f t="shared" si="365"/>
        <v>1897.9583333335795</v>
      </c>
      <c r="C1345" s="9">
        <v>4.1745699999999997E-2</v>
      </c>
      <c r="D1345" s="9">
        <v>3.6436000000000003E-2</v>
      </c>
      <c r="E1345" s="9">
        <v>5.3096999999999997E-3</v>
      </c>
      <c r="H1345" s="11">
        <f t="shared" si="366"/>
        <v>4.5046117885966961</v>
      </c>
      <c r="L1345" s="31">
        <f t="shared" si="363"/>
        <v>1897.9583333335795</v>
      </c>
      <c r="M1345" s="30">
        <f t="shared" si="364"/>
        <v>4.5046117885966961</v>
      </c>
    </row>
    <row r="1346" spans="1:13" ht="14.1" customHeight="1">
      <c r="A1346" s="7">
        <v>189801</v>
      </c>
      <c r="B1346" s="8">
        <f t="shared" si="365"/>
        <v>1898.0416666669128</v>
      </c>
      <c r="C1346" s="9">
        <v>4.7043099999999997E-2</v>
      </c>
      <c r="D1346" s="9">
        <v>4.6119E-2</v>
      </c>
      <c r="E1346" s="9">
        <v>9.2409999999999996E-4</v>
      </c>
      <c r="H1346" s="11">
        <f t="shared" si="366"/>
        <v>4.7123599796749875</v>
      </c>
      <c r="L1346" s="31">
        <f t="shared" ref="L1346:L1409" si="367">B1346</f>
        <v>1898.0416666669128</v>
      </c>
      <c r="M1346" s="30">
        <f t="shared" si="364"/>
        <v>4.7123599796749875</v>
      </c>
    </row>
    <row r="1347" spans="1:13" ht="14.1" customHeight="1">
      <c r="A1347" s="7">
        <v>189802</v>
      </c>
      <c r="B1347" s="8">
        <f t="shared" si="365"/>
        <v>1898.125000000246</v>
      </c>
      <c r="C1347" s="9">
        <v>-6.3791399999999998E-2</v>
      </c>
      <c r="D1347" s="9">
        <v>-6.8042000000000005E-2</v>
      </c>
      <c r="E1347" s="9">
        <v>4.2506000000000002E-3</v>
      </c>
      <c r="H1347" s="11">
        <f t="shared" si="366"/>
        <v>4.3917215819379418</v>
      </c>
      <c r="L1347" s="31">
        <f t="shared" si="367"/>
        <v>1898.125000000246</v>
      </c>
      <c r="M1347" s="30">
        <f t="shared" ref="M1347:M1410" si="368">H1347</f>
        <v>4.3917215819379418</v>
      </c>
    </row>
    <row r="1348" spans="1:13" ht="14.1" customHeight="1">
      <c r="A1348" s="7">
        <v>189803</v>
      </c>
      <c r="B1348" s="8">
        <f t="shared" ref="B1348:B1411" si="369">B1347+(1/12)</f>
        <v>1898.2083333335793</v>
      </c>
      <c r="C1348" s="9">
        <v>-2.7801900000000001E-2</v>
      </c>
      <c r="D1348" s="9">
        <v>-3.0168E-2</v>
      </c>
      <c r="E1348" s="9">
        <v>2.3660999999999999E-3</v>
      </c>
      <c r="H1348" s="11">
        <f t="shared" ref="H1348:H1411" si="370">H1347+(H1347*D1348)</f>
        <v>4.2592321252540382</v>
      </c>
      <c r="L1348" s="31">
        <f t="shared" si="367"/>
        <v>1898.2083333335793</v>
      </c>
      <c r="M1348" s="30">
        <f t="shared" si="368"/>
        <v>4.2592321252540382</v>
      </c>
    </row>
    <row r="1349" spans="1:13" ht="14.1" customHeight="1">
      <c r="A1349" s="7">
        <v>189804</v>
      </c>
      <c r="B1349" s="8">
        <f t="shared" si="369"/>
        <v>1898.2916666669125</v>
      </c>
      <c r="C1349" s="9">
        <v>-3.3465999999999999E-3</v>
      </c>
      <c r="D1349" s="9">
        <v>-8.8350000000000008E-3</v>
      </c>
      <c r="E1349" s="9">
        <v>5.4884E-3</v>
      </c>
      <c r="H1349" s="11">
        <f t="shared" si="370"/>
        <v>4.221601809427419</v>
      </c>
      <c r="L1349" s="31">
        <f t="shared" si="367"/>
        <v>1898.2916666669125</v>
      </c>
      <c r="M1349" s="30">
        <f t="shared" si="368"/>
        <v>4.221601809427419</v>
      </c>
    </row>
    <row r="1350" spans="1:13" ht="14.1" customHeight="1">
      <c r="A1350" s="7">
        <v>189805</v>
      </c>
      <c r="B1350" s="8">
        <f t="shared" si="369"/>
        <v>1898.3750000002458</v>
      </c>
      <c r="C1350" s="9">
        <v>0.13879050000000001</v>
      </c>
      <c r="D1350" s="9">
        <v>0.137047</v>
      </c>
      <c r="E1350" s="9">
        <v>1.7435E-3</v>
      </c>
      <c r="H1350" s="11">
        <f t="shared" si="370"/>
        <v>4.8001596726040185</v>
      </c>
      <c r="L1350" s="31">
        <f t="shared" si="367"/>
        <v>1898.3750000002458</v>
      </c>
      <c r="M1350" s="30">
        <f t="shared" si="368"/>
        <v>4.8001596726040185</v>
      </c>
    </row>
    <row r="1351" spans="1:13" ht="14.1" customHeight="1">
      <c r="A1351" s="7">
        <v>189806</v>
      </c>
      <c r="B1351" s="8">
        <f t="shared" si="369"/>
        <v>1898.458333333579</v>
      </c>
      <c r="C1351" s="9">
        <v>-8.3537000000000004E-3</v>
      </c>
      <c r="D1351" s="9">
        <v>-1.2739E-2</v>
      </c>
      <c r="E1351" s="9">
        <v>4.3853E-3</v>
      </c>
      <c r="H1351" s="11">
        <f t="shared" si="370"/>
        <v>4.7390104385347156</v>
      </c>
      <c r="L1351" s="31">
        <f t="shared" si="367"/>
        <v>1898.458333333579</v>
      </c>
      <c r="M1351" s="30">
        <f t="shared" si="368"/>
        <v>4.7390104385347156</v>
      </c>
    </row>
    <row r="1352" spans="1:13" ht="14.1" customHeight="1">
      <c r="A1352" s="7">
        <v>189807</v>
      </c>
      <c r="B1352" s="8">
        <f t="shared" si="369"/>
        <v>1898.5416666669123</v>
      </c>
      <c r="C1352" s="9">
        <v>2.1536699999999999E-2</v>
      </c>
      <c r="D1352" s="9">
        <v>1.8362E-2</v>
      </c>
      <c r="E1352" s="9">
        <v>3.1746999999999999E-3</v>
      </c>
      <c r="H1352" s="11">
        <f t="shared" si="370"/>
        <v>4.8260281482070901</v>
      </c>
      <c r="L1352" s="31">
        <f t="shared" si="367"/>
        <v>1898.5416666669123</v>
      </c>
      <c r="M1352" s="30">
        <f t="shared" si="368"/>
        <v>4.8260281482070901</v>
      </c>
    </row>
    <row r="1353" spans="1:13" ht="14.1" customHeight="1">
      <c r="A1353" s="7">
        <v>189808</v>
      </c>
      <c r="B1353" s="8">
        <f t="shared" si="369"/>
        <v>1898.6250000002456</v>
      </c>
      <c r="C1353" s="9">
        <v>6.7447400000000005E-2</v>
      </c>
      <c r="D1353" s="9">
        <v>6.4003000000000004E-2</v>
      </c>
      <c r="E1353" s="9">
        <v>3.4443999999999998E-3</v>
      </c>
      <c r="H1353" s="11">
        <f t="shared" si="370"/>
        <v>5.1349084277767885</v>
      </c>
      <c r="L1353" s="31">
        <f t="shared" si="367"/>
        <v>1898.6250000002456</v>
      </c>
      <c r="M1353" s="30">
        <f t="shared" si="368"/>
        <v>5.1349084277767885</v>
      </c>
    </row>
    <row r="1354" spans="1:13" ht="14.1" customHeight="1">
      <c r="A1354" s="7">
        <v>189809</v>
      </c>
      <c r="B1354" s="8">
        <f t="shared" si="369"/>
        <v>1898.7083333335788</v>
      </c>
      <c r="C1354" s="9">
        <v>-5.9490700000000001E-2</v>
      </c>
      <c r="D1354" s="9">
        <v>-6.2289999999999998E-2</v>
      </c>
      <c r="E1354" s="9">
        <v>2.7992999999999998E-3</v>
      </c>
      <c r="H1354" s="11">
        <f t="shared" si="370"/>
        <v>4.8150549818105723</v>
      </c>
      <c r="L1354" s="31">
        <f t="shared" si="367"/>
        <v>1898.7083333335788</v>
      </c>
      <c r="M1354" s="30">
        <f t="shared" si="368"/>
        <v>4.8150549818105723</v>
      </c>
    </row>
    <row r="1355" spans="1:13" ht="14.1" customHeight="1">
      <c r="A1355" s="7">
        <v>189810</v>
      </c>
      <c r="B1355" s="8">
        <f t="shared" si="369"/>
        <v>1898.7916666669121</v>
      </c>
      <c r="C1355" s="9">
        <v>2.0854299999999999E-2</v>
      </c>
      <c r="D1355" s="9">
        <v>1.7583999999999999E-2</v>
      </c>
      <c r="E1355" s="9">
        <v>3.2702999999999999E-3</v>
      </c>
      <c r="H1355" s="11">
        <f t="shared" si="370"/>
        <v>4.8997229086107295</v>
      </c>
      <c r="L1355" s="31">
        <f t="shared" si="367"/>
        <v>1898.7916666669121</v>
      </c>
      <c r="M1355" s="30">
        <f t="shared" si="368"/>
        <v>4.8997229086107295</v>
      </c>
    </row>
    <row r="1356" spans="1:13" ht="14.1" customHeight="1">
      <c r="A1356" s="7">
        <v>189811</v>
      </c>
      <c r="B1356" s="8">
        <f t="shared" si="369"/>
        <v>1898.8750000002453</v>
      </c>
      <c r="C1356" s="9">
        <v>5.9013500000000003E-2</v>
      </c>
      <c r="D1356" s="9">
        <v>5.5199999999999999E-2</v>
      </c>
      <c r="E1356" s="9">
        <v>3.8135E-3</v>
      </c>
      <c r="H1356" s="11">
        <f t="shared" si="370"/>
        <v>5.1701876131660418</v>
      </c>
      <c r="L1356" s="31">
        <f t="shared" si="367"/>
        <v>1898.8750000002453</v>
      </c>
      <c r="M1356" s="30">
        <f t="shared" si="368"/>
        <v>5.1701876131660418</v>
      </c>
    </row>
    <row r="1357" spans="1:13" ht="14.1" customHeight="1">
      <c r="A1357" s="7">
        <v>189812</v>
      </c>
      <c r="B1357" s="8">
        <f t="shared" si="369"/>
        <v>1898.9583333335786</v>
      </c>
      <c r="C1357" s="9">
        <v>5.56549E-2</v>
      </c>
      <c r="D1357" s="9">
        <v>5.4739000000000003E-2</v>
      </c>
      <c r="E1357" s="9">
        <v>9.1589999999999998E-4</v>
      </c>
      <c r="H1357" s="11">
        <f t="shared" si="370"/>
        <v>5.4531985129231382</v>
      </c>
      <c r="L1357" s="31">
        <f t="shared" si="367"/>
        <v>1898.9583333335786</v>
      </c>
      <c r="M1357" s="30">
        <f t="shared" si="368"/>
        <v>5.4531985129231382</v>
      </c>
    </row>
    <row r="1358" spans="1:13" ht="14.1" customHeight="1">
      <c r="A1358" s="7">
        <v>189901</v>
      </c>
      <c r="B1358" s="8">
        <f t="shared" si="369"/>
        <v>1899.0416666669119</v>
      </c>
      <c r="C1358" s="9">
        <v>8.5739300000000004E-2</v>
      </c>
      <c r="D1358" s="9">
        <v>8.0362000000000003E-2</v>
      </c>
      <c r="E1358" s="9">
        <v>5.3772999999999998E-3</v>
      </c>
      <c r="H1358" s="11">
        <f t="shared" si="370"/>
        <v>5.8914284518186673</v>
      </c>
      <c r="L1358" s="31">
        <f t="shared" si="367"/>
        <v>1899.0416666669119</v>
      </c>
      <c r="M1358" s="30">
        <f t="shared" si="368"/>
        <v>5.8914284518186673</v>
      </c>
    </row>
    <row r="1359" spans="1:13" ht="14.1" customHeight="1">
      <c r="A1359" s="7">
        <v>189902</v>
      </c>
      <c r="B1359" s="8">
        <f t="shared" si="369"/>
        <v>1899.1250000002451</v>
      </c>
      <c r="C1359" s="9">
        <v>2.5637299999999998E-2</v>
      </c>
      <c r="D1359" s="9">
        <v>2.2755000000000001E-2</v>
      </c>
      <c r="E1359" s="9">
        <v>2.8823E-3</v>
      </c>
      <c r="H1359" s="11">
        <f t="shared" si="370"/>
        <v>6.0254879062398015</v>
      </c>
      <c r="L1359" s="31">
        <f t="shared" si="367"/>
        <v>1899.1250000002451</v>
      </c>
      <c r="M1359" s="30">
        <f t="shared" si="368"/>
        <v>6.0254879062398015</v>
      </c>
    </row>
    <row r="1360" spans="1:13" ht="14.1" customHeight="1">
      <c r="A1360" s="7">
        <v>189903</v>
      </c>
      <c r="B1360" s="8">
        <f t="shared" si="369"/>
        <v>1899.2083333335784</v>
      </c>
      <c r="C1360" s="9">
        <v>6.4631099999999997E-2</v>
      </c>
      <c r="D1360" s="9">
        <v>6.4143000000000006E-2</v>
      </c>
      <c r="E1360" s="9">
        <v>4.8809999999999999E-4</v>
      </c>
      <c r="H1360" s="11">
        <f t="shared" si="370"/>
        <v>6.4119807770097408</v>
      </c>
      <c r="L1360" s="31">
        <f t="shared" si="367"/>
        <v>1899.2083333335784</v>
      </c>
      <c r="M1360" s="30">
        <f t="shared" si="368"/>
        <v>6.4119807770097408</v>
      </c>
    </row>
    <row r="1361" spans="1:13" ht="14.1" customHeight="1">
      <c r="A1361" s="7">
        <v>189904</v>
      </c>
      <c r="B1361" s="8">
        <f t="shared" si="369"/>
        <v>1899.2916666669116</v>
      </c>
      <c r="C1361" s="9">
        <v>5.3918000000000004E-3</v>
      </c>
      <c r="D1361" s="9">
        <v>1.712E-3</v>
      </c>
      <c r="E1361" s="9">
        <v>3.6798E-3</v>
      </c>
      <c r="H1361" s="11">
        <f t="shared" si="370"/>
        <v>6.422958088099981</v>
      </c>
      <c r="L1361" s="31">
        <f t="shared" si="367"/>
        <v>1899.2916666669116</v>
      </c>
      <c r="M1361" s="30">
        <f t="shared" si="368"/>
        <v>6.422958088099981</v>
      </c>
    </row>
    <row r="1362" spans="1:13" ht="14.1" customHeight="1">
      <c r="A1362" s="7">
        <v>189905</v>
      </c>
      <c r="B1362" s="8">
        <f t="shared" si="369"/>
        <v>1899.3750000002449</v>
      </c>
      <c r="C1362" s="9">
        <v>-9.7832500000000003E-2</v>
      </c>
      <c r="D1362" s="9">
        <v>-9.9719000000000002E-2</v>
      </c>
      <c r="E1362" s="9">
        <v>1.8864999999999999E-3</v>
      </c>
      <c r="H1362" s="11">
        <f t="shared" si="370"/>
        <v>5.7824671305127389</v>
      </c>
      <c r="L1362" s="31">
        <f t="shared" si="367"/>
        <v>1899.3750000002449</v>
      </c>
      <c r="M1362" s="30">
        <f t="shared" si="368"/>
        <v>5.7824671305127389</v>
      </c>
    </row>
    <row r="1363" spans="1:13" ht="14.1" customHeight="1">
      <c r="A1363" s="7">
        <v>189906</v>
      </c>
      <c r="B1363" s="8">
        <f t="shared" si="369"/>
        <v>1899.4583333335781</v>
      </c>
      <c r="C1363" s="9">
        <v>6.8122699999999994E-2</v>
      </c>
      <c r="D1363" s="9">
        <v>6.3449000000000005E-2</v>
      </c>
      <c r="E1363" s="9">
        <v>4.6737000000000003E-3</v>
      </c>
      <c r="H1363" s="11">
        <f t="shared" si="370"/>
        <v>6.1493588874766418</v>
      </c>
      <c r="L1363" s="31">
        <f t="shared" si="367"/>
        <v>1899.4583333335781</v>
      </c>
      <c r="M1363" s="30">
        <f t="shared" si="368"/>
        <v>6.1493588874766418</v>
      </c>
    </row>
    <row r="1364" spans="1:13" ht="14.1" customHeight="1">
      <c r="A1364" s="7">
        <v>189907</v>
      </c>
      <c r="B1364" s="8">
        <f t="shared" si="369"/>
        <v>1899.5416666669114</v>
      </c>
      <c r="C1364" s="9">
        <v>3.1154899999999999E-2</v>
      </c>
      <c r="D1364" s="9">
        <v>2.8428999999999999E-2</v>
      </c>
      <c r="E1364" s="9">
        <v>2.7258999999999999E-3</v>
      </c>
      <c r="H1364" s="11">
        <f t="shared" si="370"/>
        <v>6.3241790112887148</v>
      </c>
      <c r="L1364" s="31">
        <f t="shared" si="367"/>
        <v>1899.5416666669114</v>
      </c>
      <c r="M1364" s="30">
        <f t="shared" si="368"/>
        <v>6.3241790112887148</v>
      </c>
    </row>
    <row r="1365" spans="1:13" ht="14.1" customHeight="1">
      <c r="A1365" s="7">
        <v>189908</v>
      </c>
      <c r="B1365" s="8">
        <f t="shared" si="369"/>
        <v>1899.6250000002447</v>
      </c>
      <c r="C1365" s="9">
        <v>1.6722799999999999E-2</v>
      </c>
      <c r="D1365" s="9">
        <v>9.6690000000000005E-3</v>
      </c>
      <c r="E1365" s="9">
        <v>7.0537999999999998E-3</v>
      </c>
      <c r="H1365" s="11">
        <f t="shared" si="370"/>
        <v>6.3853274981488655</v>
      </c>
      <c r="L1365" s="31">
        <f t="shared" si="367"/>
        <v>1899.6250000002447</v>
      </c>
      <c r="M1365" s="30">
        <f t="shared" si="368"/>
        <v>6.3853274981488655</v>
      </c>
    </row>
    <row r="1366" spans="1:13" ht="14.1" customHeight="1">
      <c r="A1366" s="7">
        <v>189909</v>
      </c>
      <c r="B1366" s="8">
        <f t="shared" si="369"/>
        <v>1899.7083333335779</v>
      </c>
      <c r="C1366" s="9">
        <v>-4.1424299999999997E-2</v>
      </c>
      <c r="D1366" s="9">
        <v>-4.3462000000000001E-2</v>
      </c>
      <c r="E1366" s="9">
        <v>2.0376999999999999E-3</v>
      </c>
      <c r="H1366" s="11">
        <f t="shared" si="370"/>
        <v>6.1078083944243193</v>
      </c>
      <c r="L1366" s="31">
        <f t="shared" si="367"/>
        <v>1899.7083333335779</v>
      </c>
      <c r="M1366" s="30">
        <f t="shared" si="368"/>
        <v>6.1078083944243193</v>
      </c>
    </row>
    <row r="1367" spans="1:13" ht="14.1" customHeight="1">
      <c r="A1367" s="7">
        <v>189910</v>
      </c>
      <c r="B1367" s="8">
        <f t="shared" si="369"/>
        <v>1899.7916666669112</v>
      </c>
      <c r="C1367" s="9">
        <v>3.2632899999999999E-2</v>
      </c>
      <c r="D1367" s="9">
        <v>2.9777999999999999E-2</v>
      </c>
      <c r="E1367" s="9">
        <v>2.8549000000000001E-3</v>
      </c>
      <c r="H1367" s="11">
        <f t="shared" si="370"/>
        <v>6.289686712793487</v>
      </c>
      <c r="L1367" s="31">
        <f t="shared" si="367"/>
        <v>1899.7916666669112</v>
      </c>
      <c r="M1367" s="30">
        <f t="shared" si="368"/>
        <v>6.289686712793487</v>
      </c>
    </row>
    <row r="1368" spans="1:13" ht="14.1" customHeight="1">
      <c r="A1368" s="7">
        <v>189911</v>
      </c>
      <c r="B1368" s="8">
        <f t="shared" si="369"/>
        <v>1899.8750000002444</v>
      </c>
      <c r="C1368" s="9">
        <v>4.6357000000000004E-3</v>
      </c>
      <c r="D1368" s="9">
        <v>2.493E-3</v>
      </c>
      <c r="E1368" s="9">
        <v>2.1427E-3</v>
      </c>
      <c r="H1368" s="11">
        <f t="shared" si="370"/>
        <v>6.3053669017684815</v>
      </c>
      <c r="L1368" s="31">
        <f t="shared" si="367"/>
        <v>1899.8750000002444</v>
      </c>
      <c r="M1368" s="30">
        <f t="shared" si="368"/>
        <v>6.3053669017684815</v>
      </c>
    </row>
    <row r="1369" spans="1:13" ht="14.1" customHeight="1">
      <c r="A1369" s="7">
        <v>189912</v>
      </c>
      <c r="B1369" s="8">
        <f t="shared" si="369"/>
        <v>1899.9583333335777</v>
      </c>
      <c r="C1369" s="9">
        <v>-8.6346400000000004E-2</v>
      </c>
      <c r="D1369" s="9">
        <v>-8.7902999999999995E-2</v>
      </c>
      <c r="E1369" s="9">
        <v>1.5566E-3</v>
      </c>
      <c r="H1369" s="11">
        <f t="shared" si="370"/>
        <v>5.751106235002327</v>
      </c>
      <c r="L1369" s="31">
        <f t="shared" si="367"/>
        <v>1899.9583333335777</v>
      </c>
      <c r="M1369" s="30">
        <f t="shared" si="368"/>
        <v>5.751106235002327</v>
      </c>
    </row>
    <row r="1370" spans="1:13" ht="14.1" customHeight="1">
      <c r="A1370" s="7">
        <v>190001</v>
      </c>
      <c r="B1370" s="8">
        <f t="shared" si="369"/>
        <v>1900.0416666669109</v>
      </c>
      <c r="C1370" s="9">
        <v>9.2765E-3</v>
      </c>
      <c r="D1370" s="9">
        <v>3.2720000000000002E-3</v>
      </c>
      <c r="E1370" s="9">
        <v>6.0045000000000003E-3</v>
      </c>
      <c r="H1370" s="11">
        <f t="shared" si="370"/>
        <v>5.7699238546032543</v>
      </c>
      <c r="J1370" s="17">
        <v>6.02</v>
      </c>
      <c r="K1370" s="28"/>
      <c r="L1370" s="31">
        <f t="shared" si="367"/>
        <v>1900.0416666669109</v>
      </c>
      <c r="M1370" s="30">
        <f t="shared" si="368"/>
        <v>5.7699238546032543</v>
      </c>
    </row>
    <row r="1371" spans="1:13" ht="14.1" customHeight="1">
      <c r="A1371" s="7">
        <v>190002</v>
      </c>
      <c r="B1371" s="8">
        <f t="shared" si="369"/>
        <v>1900.1250000002442</v>
      </c>
      <c r="C1371" s="9">
        <v>-4.0054000000000001E-3</v>
      </c>
      <c r="D1371" s="9">
        <v>-5.1630000000000001E-3</v>
      </c>
      <c r="E1371" s="9">
        <v>1.1575999999999999E-3</v>
      </c>
      <c r="H1371" s="11">
        <f t="shared" si="370"/>
        <v>5.7401337377419379</v>
      </c>
      <c r="J1371" s="17">
        <v>6.1</v>
      </c>
      <c r="K1371" s="28"/>
      <c r="L1371" s="31">
        <f t="shared" si="367"/>
        <v>1900.1250000002442</v>
      </c>
      <c r="M1371" s="30">
        <f t="shared" si="368"/>
        <v>5.7401337377419379</v>
      </c>
    </row>
    <row r="1372" spans="1:13" ht="14.1" customHeight="1">
      <c r="A1372" s="7">
        <v>190003</v>
      </c>
      <c r="B1372" s="8">
        <f t="shared" si="369"/>
        <v>1900.2083333335775</v>
      </c>
      <c r="C1372" s="9">
        <v>4.4846400000000002E-2</v>
      </c>
      <c r="D1372" s="9">
        <v>4.1519E-2</v>
      </c>
      <c r="E1372" s="9">
        <v>3.3273999999999999E-3</v>
      </c>
      <c r="H1372" s="11">
        <f t="shared" si="370"/>
        <v>5.9784583503992454</v>
      </c>
      <c r="J1372" s="17">
        <v>6.21</v>
      </c>
      <c r="K1372" s="28"/>
      <c r="L1372" s="31">
        <f t="shared" si="367"/>
        <v>1900.2083333335775</v>
      </c>
      <c r="M1372" s="30">
        <f t="shared" si="368"/>
        <v>5.9784583503992454</v>
      </c>
    </row>
    <row r="1373" spans="1:13" ht="14.1" customHeight="1">
      <c r="A1373" s="7">
        <v>190004</v>
      </c>
      <c r="B1373" s="8">
        <f t="shared" si="369"/>
        <v>1900.2916666669107</v>
      </c>
      <c r="C1373" s="9">
        <v>-4.2092900000000003E-2</v>
      </c>
      <c r="D1373" s="9">
        <v>-4.6814000000000001E-2</v>
      </c>
      <c r="E1373" s="9">
        <v>4.7210999999999998E-3</v>
      </c>
      <c r="H1373" s="11">
        <f t="shared" si="370"/>
        <v>5.6985828011836555</v>
      </c>
      <c r="J1373" s="17">
        <v>6.26</v>
      </c>
      <c r="K1373" s="28"/>
      <c r="L1373" s="31">
        <f t="shared" si="367"/>
        <v>1900.2916666669107</v>
      </c>
      <c r="M1373" s="30">
        <f t="shared" si="368"/>
        <v>5.6985828011836555</v>
      </c>
    </row>
    <row r="1374" spans="1:13" ht="14.1" customHeight="1">
      <c r="A1374" s="7">
        <v>190005</v>
      </c>
      <c r="B1374" s="8">
        <f t="shared" si="369"/>
        <v>1900.375000000244</v>
      </c>
      <c r="C1374" s="9">
        <v>-1.0905099999999999E-2</v>
      </c>
      <c r="D1374" s="9">
        <v>-1.4583E-2</v>
      </c>
      <c r="E1374" s="9">
        <v>3.6779E-3</v>
      </c>
      <c r="H1374" s="11">
        <f t="shared" si="370"/>
        <v>5.6154803681939942</v>
      </c>
      <c r="J1374" s="17">
        <v>6.34</v>
      </c>
      <c r="K1374" s="28"/>
      <c r="L1374" s="31">
        <f t="shared" si="367"/>
        <v>1900.375000000244</v>
      </c>
      <c r="M1374" s="30">
        <f t="shared" si="368"/>
        <v>5.6154803681939942</v>
      </c>
    </row>
    <row r="1375" spans="1:13" ht="14.1" customHeight="1">
      <c r="A1375" s="7">
        <v>190006</v>
      </c>
      <c r="B1375" s="8">
        <f t="shared" si="369"/>
        <v>1900.4583333335772</v>
      </c>
      <c r="C1375" s="9">
        <v>-6.0950299999999999E-2</v>
      </c>
      <c r="D1375" s="9">
        <v>-6.2404000000000001E-2</v>
      </c>
      <c r="E1375" s="9">
        <v>1.4537E-3</v>
      </c>
      <c r="H1375" s="11">
        <f t="shared" si="370"/>
        <v>5.2650519312972159</v>
      </c>
      <c r="J1375" s="17">
        <v>6.04</v>
      </c>
      <c r="K1375" s="28"/>
      <c r="L1375" s="31">
        <f t="shared" si="367"/>
        <v>1900.4583333335772</v>
      </c>
      <c r="M1375" s="30">
        <f t="shared" si="368"/>
        <v>5.2650519312972159</v>
      </c>
    </row>
    <row r="1376" spans="1:13" ht="14.1" customHeight="1">
      <c r="A1376" s="7">
        <v>190007</v>
      </c>
      <c r="B1376" s="8">
        <f t="shared" si="369"/>
        <v>1900.5416666669105</v>
      </c>
      <c r="C1376" s="9">
        <v>2.80433E-2</v>
      </c>
      <c r="D1376" s="9">
        <v>2.3973000000000001E-2</v>
      </c>
      <c r="E1376" s="9">
        <v>4.0702999999999998E-3</v>
      </c>
      <c r="H1376" s="11">
        <f t="shared" si="370"/>
        <v>5.3912710212462045</v>
      </c>
      <c r="J1376" s="17">
        <v>5.86</v>
      </c>
      <c r="K1376" s="28"/>
      <c r="L1376" s="31">
        <f t="shared" si="367"/>
        <v>1900.5416666669105</v>
      </c>
      <c r="M1376" s="30">
        <f t="shared" si="368"/>
        <v>5.3912710212462045</v>
      </c>
    </row>
    <row r="1377" spans="1:13" ht="14.1" customHeight="1">
      <c r="A1377" s="7">
        <v>190008</v>
      </c>
      <c r="B1377" s="8">
        <f t="shared" si="369"/>
        <v>1900.6250000002437</v>
      </c>
      <c r="C1377" s="9">
        <v>1.9052300000000001E-2</v>
      </c>
      <c r="D1377" s="9">
        <v>1.6285999999999998E-2</v>
      </c>
      <c r="E1377" s="9">
        <v>2.7663000000000002E-3</v>
      </c>
      <c r="H1377" s="11">
        <f t="shared" si="370"/>
        <v>5.47907326109822</v>
      </c>
      <c r="J1377" s="17">
        <v>5.86</v>
      </c>
      <c r="K1377" s="28"/>
      <c r="L1377" s="31">
        <f t="shared" si="367"/>
        <v>1900.6250000002437</v>
      </c>
      <c r="M1377" s="30">
        <f t="shared" si="368"/>
        <v>5.47907326109822</v>
      </c>
    </row>
    <row r="1378" spans="1:13" ht="14.1" customHeight="1">
      <c r="A1378" s="7">
        <v>190009</v>
      </c>
      <c r="B1378" s="8">
        <f t="shared" si="369"/>
        <v>1900.708333333577</v>
      </c>
      <c r="C1378" s="9">
        <v>-3.0770800000000001E-2</v>
      </c>
      <c r="D1378" s="9">
        <v>-3.4911999999999999E-2</v>
      </c>
      <c r="E1378" s="9">
        <v>4.1412000000000003E-3</v>
      </c>
      <c r="H1378" s="11">
        <f t="shared" si="370"/>
        <v>5.2877878554067586</v>
      </c>
      <c r="J1378" s="17">
        <v>5.94</v>
      </c>
      <c r="K1378" s="28"/>
      <c r="L1378" s="31">
        <f t="shared" si="367"/>
        <v>1900.708333333577</v>
      </c>
      <c r="M1378" s="30">
        <f t="shared" si="368"/>
        <v>5.2877878554067586</v>
      </c>
    </row>
    <row r="1379" spans="1:13" ht="14.1" customHeight="1">
      <c r="A1379" s="7">
        <v>190010</v>
      </c>
      <c r="B1379" s="8">
        <f t="shared" si="369"/>
        <v>1900.7916666669103</v>
      </c>
      <c r="C1379" s="9">
        <v>6.9667400000000004E-2</v>
      </c>
      <c r="D1379" s="9">
        <v>6.5381999999999996E-2</v>
      </c>
      <c r="E1379" s="9">
        <v>4.2854E-3</v>
      </c>
      <c r="H1379" s="11">
        <f t="shared" si="370"/>
        <v>5.6335140009689635</v>
      </c>
      <c r="J1379" s="17">
        <v>5.8</v>
      </c>
      <c r="K1379" s="28"/>
      <c r="L1379" s="31">
        <f t="shared" si="367"/>
        <v>1900.7916666669103</v>
      </c>
      <c r="M1379" s="30">
        <f t="shared" si="368"/>
        <v>5.6335140009689635</v>
      </c>
    </row>
    <row r="1380" spans="1:13" ht="14.1" customHeight="1">
      <c r="A1380" s="7">
        <v>190011</v>
      </c>
      <c r="B1380" s="8">
        <f t="shared" si="369"/>
        <v>1900.8750000002435</v>
      </c>
      <c r="C1380" s="9">
        <v>0.12517</v>
      </c>
      <c r="D1380" s="9">
        <v>0.12051199999999999</v>
      </c>
      <c r="E1380" s="9">
        <v>4.6579999999999998E-3</v>
      </c>
      <c r="H1380" s="11">
        <f t="shared" si="370"/>
        <v>6.3124200402537349</v>
      </c>
      <c r="J1380" s="17">
        <v>6.01</v>
      </c>
      <c r="K1380" s="28"/>
      <c r="L1380" s="31">
        <f t="shared" si="367"/>
        <v>1900.8750000002435</v>
      </c>
      <c r="M1380" s="30">
        <f t="shared" si="368"/>
        <v>6.3124200402537349</v>
      </c>
    </row>
    <row r="1381" spans="1:13" ht="14.1" customHeight="1">
      <c r="A1381" s="7">
        <v>190012</v>
      </c>
      <c r="B1381" s="8">
        <f t="shared" si="369"/>
        <v>1900.9583333335768</v>
      </c>
      <c r="C1381" s="9">
        <v>6.9526199999999996E-2</v>
      </c>
      <c r="D1381" s="9">
        <v>6.6567000000000001E-2</v>
      </c>
      <c r="E1381" s="9">
        <v>2.9591999999999999E-3</v>
      </c>
      <c r="H1381" s="11">
        <f t="shared" si="370"/>
        <v>6.7326189050733056</v>
      </c>
      <c r="J1381" s="17">
        <v>6.48</v>
      </c>
      <c r="K1381" s="28"/>
      <c r="L1381" s="31">
        <f t="shared" si="367"/>
        <v>1900.9583333335768</v>
      </c>
      <c r="M1381" s="30">
        <f t="shared" si="368"/>
        <v>6.7326189050733056</v>
      </c>
    </row>
    <row r="1382" spans="1:13" ht="14.1" customHeight="1">
      <c r="A1382" s="7">
        <v>190101</v>
      </c>
      <c r="B1382" s="8">
        <f t="shared" si="369"/>
        <v>1901.04166666691</v>
      </c>
      <c r="C1382" s="9">
        <v>2.7986999999999999E-3</v>
      </c>
      <c r="D1382" s="9">
        <v>-1.1640000000000001E-3</v>
      </c>
      <c r="E1382" s="9">
        <v>3.9627000000000004E-3</v>
      </c>
      <c r="H1382" s="11">
        <f t="shared" si="370"/>
        <v>6.7247821366678</v>
      </c>
      <c r="J1382" s="17">
        <v>6.87</v>
      </c>
      <c r="K1382" s="28"/>
      <c r="L1382" s="31">
        <f t="shared" si="367"/>
        <v>1901.04166666691</v>
      </c>
      <c r="M1382" s="30">
        <f t="shared" si="368"/>
        <v>6.7247821366678</v>
      </c>
    </row>
    <row r="1383" spans="1:13" ht="14.1" customHeight="1">
      <c r="A1383" s="7">
        <v>190102</v>
      </c>
      <c r="B1383" s="8">
        <f t="shared" si="369"/>
        <v>1901.1250000002433</v>
      </c>
      <c r="C1383" s="9">
        <v>6.0520000000000001E-3</v>
      </c>
      <c r="D1383" s="9">
        <v>2.098E-3</v>
      </c>
      <c r="E1383" s="9">
        <v>3.954E-3</v>
      </c>
      <c r="H1383" s="11">
        <f t="shared" si="370"/>
        <v>6.7388907295905289</v>
      </c>
      <c r="J1383" s="17">
        <v>7.07</v>
      </c>
      <c r="K1383" s="28"/>
      <c r="L1383" s="31">
        <f t="shared" si="367"/>
        <v>1901.1250000002433</v>
      </c>
      <c r="M1383" s="30">
        <f t="shared" si="368"/>
        <v>6.7388907295905289</v>
      </c>
    </row>
    <row r="1384" spans="1:13" ht="14.1" customHeight="1">
      <c r="A1384" s="7">
        <v>190103</v>
      </c>
      <c r="B1384" s="8">
        <f t="shared" si="369"/>
        <v>1901.2083333335765</v>
      </c>
      <c r="C1384" s="9">
        <v>7.0267200000000002E-2</v>
      </c>
      <c r="D1384" s="9">
        <v>6.8637000000000004E-2</v>
      </c>
      <c r="E1384" s="9">
        <v>1.6302000000000001E-3</v>
      </c>
      <c r="H1384" s="11">
        <f t="shared" si="370"/>
        <v>7.2014279725974344</v>
      </c>
      <c r="J1384" s="17">
        <v>7.25</v>
      </c>
      <c r="K1384" s="28"/>
      <c r="L1384" s="31">
        <f t="shared" si="367"/>
        <v>1901.2083333335765</v>
      </c>
      <c r="M1384" s="30">
        <f t="shared" si="368"/>
        <v>7.2014279725974344</v>
      </c>
    </row>
    <row r="1385" spans="1:13" ht="14.1" customHeight="1">
      <c r="A1385" s="7">
        <v>190104</v>
      </c>
      <c r="B1385" s="8">
        <f t="shared" si="369"/>
        <v>1901.2916666669098</v>
      </c>
      <c r="C1385" s="9">
        <v>0.10386529999999999</v>
      </c>
      <c r="D1385" s="9">
        <v>0.101023</v>
      </c>
      <c r="E1385" s="9">
        <v>2.8422999999999999E-3</v>
      </c>
      <c r="H1385" s="11">
        <f t="shared" si="370"/>
        <v>7.9289378306731448</v>
      </c>
      <c r="J1385" s="17">
        <v>7.51</v>
      </c>
      <c r="K1385" s="28"/>
      <c r="L1385" s="31">
        <f t="shared" si="367"/>
        <v>1901.2916666669098</v>
      </c>
      <c r="M1385" s="30">
        <f t="shared" si="368"/>
        <v>7.9289378306731448</v>
      </c>
    </row>
    <row r="1386" spans="1:13" ht="14.1" customHeight="1">
      <c r="A1386" s="7">
        <v>190105</v>
      </c>
      <c r="B1386" s="8">
        <f t="shared" si="369"/>
        <v>1901.3750000002431</v>
      </c>
      <c r="C1386" s="9">
        <v>-2.41975E-2</v>
      </c>
      <c r="D1386" s="9">
        <v>-2.6002999999999998E-2</v>
      </c>
      <c r="E1386" s="9">
        <v>1.8055E-3</v>
      </c>
      <c r="H1386" s="11">
        <f t="shared" si="370"/>
        <v>7.7227616602621509</v>
      </c>
      <c r="J1386" s="17">
        <v>8.14</v>
      </c>
      <c r="K1386" s="28"/>
      <c r="L1386" s="31">
        <f t="shared" si="367"/>
        <v>1901.3750000002431</v>
      </c>
      <c r="M1386" s="30">
        <f t="shared" si="368"/>
        <v>7.7227616602621509</v>
      </c>
    </row>
    <row r="1387" spans="1:13" ht="14.1" customHeight="1">
      <c r="A1387" s="7">
        <v>190106</v>
      </c>
      <c r="B1387" s="8">
        <f t="shared" si="369"/>
        <v>1901.4583333335763</v>
      </c>
      <c r="C1387" s="9">
        <v>4.4224899999999998E-2</v>
      </c>
      <c r="D1387" s="9">
        <v>4.0300999999999997E-2</v>
      </c>
      <c r="E1387" s="9">
        <v>3.9239000000000001E-3</v>
      </c>
      <c r="H1387" s="11">
        <f t="shared" si="370"/>
        <v>8.0339966779323753</v>
      </c>
      <c r="J1387" s="17">
        <v>7.73</v>
      </c>
      <c r="K1387" s="28"/>
      <c r="L1387" s="31">
        <f t="shared" si="367"/>
        <v>1901.4583333335763</v>
      </c>
      <c r="M1387" s="30">
        <f t="shared" si="368"/>
        <v>8.0339966779323753</v>
      </c>
    </row>
    <row r="1388" spans="1:13" ht="14.1" customHeight="1">
      <c r="A1388" s="7">
        <v>190107</v>
      </c>
      <c r="B1388" s="8">
        <f t="shared" si="369"/>
        <v>1901.5416666669096</v>
      </c>
      <c r="C1388" s="9">
        <v>-8.02393E-2</v>
      </c>
      <c r="D1388" s="9">
        <v>-8.2943000000000003E-2</v>
      </c>
      <c r="E1388" s="9">
        <v>2.7036999999999999E-3</v>
      </c>
      <c r="H1388" s="11">
        <f t="shared" si="370"/>
        <v>7.3676328914746305</v>
      </c>
      <c r="J1388" s="17">
        <v>8.5</v>
      </c>
      <c r="K1388" s="28"/>
      <c r="L1388" s="31">
        <f t="shared" si="367"/>
        <v>1901.5416666669096</v>
      </c>
      <c r="M1388" s="30">
        <f t="shared" si="368"/>
        <v>7.3676328914746305</v>
      </c>
    </row>
    <row r="1389" spans="1:13" ht="14.1" customHeight="1">
      <c r="A1389" s="7">
        <v>190108</v>
      </c>
      <c r="B1389" s="8">
        <f t="shared" si="369"/>
        <v>1901.6250000002428</v>
      </c>
      <c r="C1389" s="9">
        <v>3.75857E-2</v>
      </c>
      <c r="D1389" s="9">
        <v>3.4901000000000001E-2</v>
      </c>
      <c r="E1389" s="9">
        <v>2.6846999999999999E-3</v>
      </c>
      <c r="H1389" s="11">
        <f t="shared" si="370"/>
        <v>7.6247706470199867</v>
      </c>
      <c r="J1389" s="17">
        <v>7.9300000000000006</v>
      </c>
      <c r="K1389" s="28"/>
      <c r="L1389" s="31">
        <f t="shared" si="367"/>
        <v>1901.6250000002428</v>
      </c>
      <c r="M1389" s="30">
        <f t="shared" si="368"/>
        <v>7.6247706470199867</v>
      </c>
    </row>
    <row r="1390" spans="1:13" ht="14.1" customHeight="1">
      <c r="A1390" s="7">
        <v>190109</v>
      </c>
      <c r="B1390" s="8">
        <f t="shared" si="369"/>
        <v>1901.7083333335761</v>
      </c>
      <c r="C1390" s="9">
        <v>-4.4516399999999998E-2</v>
      </c>
      <c r="D1390" s="9">
        <v>-4.7605000000000001E-2</v>
      </c>
      <c r="E1390" s="9">
        <v>3.0885999999999999E-3</v>
      </c>
      <c r="H1390" s="11">
        <f t="shared" si="370"/>
        <v>7.2617934403686002</v>
      </c>
      <c r="J1390" s="17">
        <v>8.0399999999999991</v>
      </c>
      <c r="K1390" s="28"/>
      <c r="L1390" s="31">
        <f t="shared" si="367"/>
        <v>1901.7083333335761</v>
      </c>
      <c r="M1390" s="30">
        <f t="shared" si="368"/>
        <v>7.2617934403686002</v>
      </c>
    </row>
    <row r="1391" spans="1:13" ht="14.1" customHeight="1">
      <c r="A1391" s="7">
        <v>190110</v>
      </c>
      <c r="B1391" s="8">
        <f t="shared" si="369"/>
        <v>1901.7916666669094</v>
      </c>
      <c r="C1391" s="9">
        <v>1.2832E-2</v>
      </c>
      <c r="D1391" s="9">
        <v>8.4209999999999997E-3</v>
      </c>
      <c r="E1391" s="9">
        <v>4.411E-3</v>
      </c>
      <c r="H1391" s="11">
        <f t="shared" si="370"/>
        <v>7.3229450029299441</v>
      </c>
      <c r="J1391" s="17">
        <v>8</v>
      </c>
      <c r="K1391" s="28"/>
      <c r="L1391" s="31">
        <f t="shared" si="367"/>
        <v>1901.7916666669094</v>
      </c>
      <c r="M1391" s="30">
        <f t="shared" si="368"/>
        <v>7.3229450029299441</v>
      </c>
    </row>
    <row r="1392" spans="1:13" ht="14.1" customHeight="1">
      <c r="A1392" s="7">
        <v>190111</v>
      </c>
      <c r="B1392" s="8">
        <f t="shared" si="369"/>
        <v>1901.8750000002426</v>
      </c>
      <c r="C1392" s="9">
        <v>2.8950799999999999E-2</v>
      </c>
      <c r="D1392" s="9">
        <v>2.5051E-2</v>
      </c>
      <c r="E1392" s="9">
        <v>3.8998000000000001E-3</v>
      </c>
      <c r="H1392" s="11">
        <f t="shared" si="370"/>
        <v>7.5063920981983419</v>
      </c>
      <c r="J1392" s="17">
        <v>7.91</v>
      </c>
      <c r="K1392" s="28"/>
      <c r="L1392" s="31">
        <f t="shared" si="367"/>
        <v>1901.8750000002426</v>
      </c>
      <c r="M1392" s="30">
        <f t="shared" si="368"/>
        <v>7.5063920981983419</v>
      </c>
    </row>
    <row r="1393" spans="1:13" ht="14.1" customHeight="1">
      <c r="A1393" s="7">
        <v>190112</v>
      </c>
      <c r="B1393" s="8">
        <f t="shared" si="369"/>
        <v>1901.9583333335759</v>
      </c>
      <c r="C1393" s="9">
        <v>7.1069000000000002E-3</v>
      </c>
      <c r="D1393" s="9">
        <v>2.5070000000000001E-3</v>
      </c>
      <c r="E1393" s="9">
        <v>4.5998999999999996E-3</v>
      </c>
      <c r="H1393" s="11">
        <f t="shared" si="370"/>
        <v>7.5252106231885252</v>
      </c>
      <c r="J1393" s="17">
        <v>8.08</v>
      </c>
      <c r="K1393" s="28"/>
      <c r="L1393" s="31">
        <f t="shared" si="367"/>
        <v>1901.9583333335759</v>
      </c>
      <c r="M1393" s="30">
        <f t="shared" si="368"/>
        <v>7.5252106231885252</v>
      </c>
    </row>
    <row r="1394" spans="1:13" ht="14.1" customHeight="1">
      <c r="A1394" s="7">
        <v>190201</v>
      </c>
      <c r="B1394" s="8">
        <f t="shared" si="369"/>
        <v>1902.0416666669091</v>
      </c>
      <c r="C1394" s="9">
        <v>4.6710000000000002E-4</v>
      </c>
      <c r="D1394" s="9">
        <v>-2.709E-3</v>
      </c>
      <c r="E1394" s="9">
        <v>3.1760999999999998E-3</v>
      </c>
      <c r="H1394" s="11">
        <f t="shared" si="370"/>
        <v>7.5048248276103076</v>
      </c>
      <c r="J1394" s="17">
        <v>7.95</v>
      </c>
      <c r="K1394" s="28"/>
      <c r="L1394" s="31">
        <f t="shared" si="367"/>
        <v>1902.0416666669091</v>
      </c>
      <c r="M1394" s="30">
        <f t="shared" si="368"/>
        <v>7.5048248276103076</v>
      </c>
    </row>
    <row r="1395" spans="1:13" ht="14.1" customHeight="1">
      <c r="A1395" s="7">
        <v>190202</v>
      </c>
      <c r="B1395" s="8">
        <f t="shared" si="369"/>
        <v>1902.1250000002424</v>
      </c>
      <c r="C1395" s="9">
        <v>-1.2232E-3</v>
      </c>
      <c r="D1395" s="9">
        <v>-4.0740000000000004E-3</v>
      </c>
      <c r="E1395" s="9">
        <v>2.8508000000000001E-3</v>
      </c>
      <c r="H1395" s="11">
        <f t="shared" si="370"/>
        <v>7.4742501712626233</v>
      </c>
      <c r="J1395" s="17">
        <v>8.1199999999999992</v>
      </c>
      <c r="K1395" s="28"/>
      <c r="L1395" s="31">
        <f t="shared" si="367"/>
        <v>1902.1250000002424</v>
      </c>
      <c r="M1395" s="30">
        <f t="shared" si="368"/>
        <v>7.4742501712626233</v>
      </c>
    </row>
    <row r="1396" spans="1:13" ht="14.1" customHeight="1">
      <c r="A1396" s="7">
        <v>190203</v>
      </c>
      <c r="B1396" s="8">
        <f t="shared" si="369"/>
        <v>1902.2083333335756</v>
      </c>
      <c r="C1396" s="9">
        <v>2.80976E-2</v>
      </c>
      <c r="D1396" s="9">
        <v>2.5277999999999998E-2</v>
      </c>
      <c r="E1396" s="9">
        <v>2.8195999999999998E-3</v>
      </c>
      <c r="H1396" s="11">
        <f t="shared" si="370"/>
        <v>7.6631842670917996</v>
      </c>
      <c r="J1396" s="17">
        <v>8.19</v>
      </c>
      <c r="K1396" s="28"/>
      <c r="L1396" s="31">
        <f t="shared" si="367"/>
        <v>1902.2083333335756</v>
      </c>
      <c r="M1396" s="30">
        <f t="shared" si="368"/>
        <v>7.6631842670917996</v>
      </c>
    </row>
    <row r="1397" spans="1:13" ht="14.1" customHeight="1">
      <c r="A1397" s="7">
        <v>190204</v>
      </c>
      <c r="B1397" s="8">
        <f t="shared" si="369"/>
        <v>1902.2916666669089</v>
      </c>
      <c r="C1397" s="9">
        <v>3.5459400000000002E-2</v>
      </c>
      <c r="D1397" s="9">
        <v>3.243E-2</v>
      </c>
      <c r="E1397" s="9">
        <v>3.0293999999999998E-3</v>
      </c>
      <c r="H1397" s="11">
        <f t="shared" si="370"/>
        <v>7.9117013328735863</v>
      </c>
      <c r="J1397" s="17">
        <v>8.1999999999999993</v>
      </c>
      <c r="K1397" s="28"/>
      <c r="L1397" s="31">
        <f t="shared" si="367"/>
        <v>1902.2916666669089</v>
      </c>
      <c r="M1397" s="30">
        <f t="shared" si="368"/>
        <v>7.9117013328735863</v>
      </c>
    </row>
    <row r="1398" spans="1:13" ht="14.1" customHeight="1">
      <c r="A1398" s="7">
        <v>190205</v>
      </c>
      <c r="B1398" s="8">
        <f t="shared" si="369"/>
        <v>1902.3750000002422</v>
      </c>
      <c r="C1398" s="9">
        <v>-1.21729E-2</v>
      </c>
      <c r="D1398" s="9">
        <v>-1.4269E-2</v>
      </c>
      <c r="E1398" s="9">
        <v>2.0961E-3</v>
      </c>
      <c r="H1398" s="11">
        <f t="shared" si="370"/>
        <v>7.7988092665548132</v>
      </c>
      <c r="J1398" s="17">
        <v>8.48</v>
      </c>
      <c r="K1398" s="28"/>
      <c r="L1398" s="31">
        <f t="shared" si="367"/>
        <v>1902.3750000002422</v>
      </c>
      <c r="M1398" s="30">
        <f t="shared" si="368"/>
        <v>7.7988092665548132</v>
      </c>
    </row>
    <row r="1399" spans="1:13" ht="14.1" customHeight="1">
      <c r="A1399" s="7">
        <v>190206</v>
      </c>
      <c r="B1399" s="8">
        <f t="shared" si="369"/>
        <v>1902.4583333335754</v>
      </c>
      <c r="C1399" s="9">
        <v>2.5441000000000001E-3</v>
      </c>
      <c r="D1399" s="9">
        <v>-1.307E-3</v>
      </c>
      <c r="E1399" s="9">
        <v>3.8511000000000001E-3</v>
      </c>
      <c r="H1399" s="11">
        <f t="shared" si="370"/>
        <v>7.7886162228434257</v>
      </c>
      <c r="J1399" s="17">
        <v>8.4600000000000009</v>
      </c>
      <c r="K1399" s="28"/>
      <c r="L1399" s="31">
        <f t="shared" si="367"/>
        <v>1902.4583333335754</v>
      </c>
      <c r="M1399" s="30">
        <f t="shared" si="368"/>
        <v>7.7886162228434257</v>
      </c>
    </row>
    <row r="1400" spans="1:13" ht="14.1" customHeight="1">
      <c r="A1400" s="7">
        <v>190207</v>
      </c>
      <c r="B1400" s="8">
        <f t="shared" si="369"/>
        <v>1902.5416666669087</v>
      </c>
      <c r="C1400" s="9">
        <v>4.3874700000000003E-2</v>
      </c>
      <c r="D1400" s="9">
        <v>4.0161000000000002E-2</v>
      </c>
      <c r="E1400" s="9">
        <v>3.7136999999999999E-3</v>
      </c>
      <c r="H1400" s="11">
        <f t="shared" si="370"/>
        <v>8.1014148389690401</v>
      </c>
      <c r="J1400" s="17">
        <v>8.41</v>
      </c>
      <c r="K1400" s="28"/>
      <c r="L1400" s="31">
        <f t="shared" si="367"/>
        <v>1902.5416666669087</v>
      </c>
      <c r="M1400" s="30">
        <f t="shared" si="368"/>
        <v>8.1014148389690401</v>
      </c>
    </row>
    <row r="1401" spans="1:13" ht="14.1" customHeight="1">
      <c r="A1401" s="7">
        <v>190208</v>
      </c>
      <c r="B1401" s="8">
        <f t="shared" si="369"/>
        <v>1902.6250000002419</v>
      </c>
      <c r="C1401" s="9">
        <v>1.3473199999999999E-2</v>
      </c>
      <c r="D1401" s="9">
        <v>9.9670000000000002E-3</v>
      </c>
      <c r="E1401" s="9">
        <v>3.5062000000000001E-3</v>
      </c>
      <c r="H1401" s="11">
        <f t="shared" si="370"/>
        <v>8.1821616406690438</v>
      </c>
      <c r="J1401" s="17">
        <v>8.6</v>
      </c>
      <c r="K1401" s="28"/>
      <c r="L1401" s="31">
        <f t="shared" si="367"/>
        <v>1902.6250000002419</v>
      </c>
      <c r="M1401" s="30">
        <f t="shared" si="368"/>
        <v>8.1821616406690438</v>
      </c>
    </row>
    <row r="1402" spans="1:13" ht="14.1" customHeight="1">
      <c r="A1402" s="7">
        <v>190209</v>
      </c>
      <c r="B1402" s="8">
        <f t="shared" si="369"/>
        <v>1902.7083333335752</v>
      </c>
      <c r="C1402" s="9">
        <v>-1.3439700000000001E-2</v>
      </c>
      <c r="D1402" s="9">
        <v>-1.5138E-2</v>
      </c>
      <c r="E1402" s="9">
        <v>1.6983E-3</v>
      </c>
      <c r="H1402" s="11">
        <f t="shared" si="370"/>
        <v>8.0583000777525964</v>
      </c>
      <c r="J1402" s="17">
        <v>8.83</v>
      </c>
      <c r="K1402" s="28"/>
      <c r="L1402" s="31">
        <f t="shared" si="367"/>
        <v>1902.7083333335752</v>
      </c>
      <c r="M1402" s="30">
        <f t="shared" si="368"/>
        <v>8.0583000777525964</v>
      </c>
    </row>
    <row r="1403" spans="1:13" ht="14.1" customHeight="1">
      <c r="A1403" s="7">
        <v>190210</v>
      </c>
      <c r="B1403" s="8">
        <f t="shared" si="369"/>
        <v>1902.7916666669084</v>
      </c>
      <c r="C1403" s="9">
        <v>-1.5291799999999999E-2</v>
      </c>
      <c r="D1403" s="9">
        <v>-1.9165000000000001E-2</v>
      </c>
      <c r="E1403" s="9">
        <v>3.8731999999999998E-3</v>
      </c>
      <c r="H1403" s="11">
        <f t="shared" si="370"/>
        <v>7.903862756762468</v>
      </c>
      <c r="J1403" s="17">
        <v>8.85</v>
      </c>
      <c r="K1403" s="28"/>
      <c r="L1403" s="31">
        <f t="shared" si="367"/>
        <v>1902.7916666669084</v>
      </c>
      <c r="M1403" s="30">
        <f t="shared" si="368"/>
        <v>7.903862756762468</v>
      </c>
    </row>
    <row r="1404" spans="1:13" ht="14.1" customHeight="1">
      <c r="A1404" s="7">
        <v>190211</v>
      </c>
      <c r="B1404" s="8">
        <f t="shared" si="369"/>
        <v>1902.8750000002417</v>
      </c>
      <c r="C1404" s="9">
        <v>-3.7579300000000003E-2</v>
      </c>
      <c r="D1404" s="9">
        <v>-4.0964E-2</v>
      </c>
      <c r="E1404" s="9">
        <v>3.3847E-3</v>
      </c>
      <c r="H1404" s="11">
        <f t="shared" si="370"/>
        <v>7.5800889227944506</v>
      </c>
      <c r="J1404" s="17">
        <v>8.57</v>
      </c>
      <c r="K1404" s="28"/>
      <c r="L1404" s="31">
        <f t="shared" si="367"/>
        <v>1902.8750000002417</v>
      </c>
      <c r="M1404" s="30">
        <f t="shared" si="368"/>
        <v>7.5800889227944506</v>
      </c>
    </row>
    <row r="1405" spans="1:13" ht="14.1" customHeight="1">
      <c r="A1405" s="7">
        <v>190212</v>
      </c>
      <c r="B1405" s="8">
        <f t="shared" si="369"/>
        <v>1902.958333333575</v>
      </c>
      <c r="C1405" s="9">
        <v>2.24683E-2</v>
      </c>
      <c r="D1405" s="9">
        <v>1.8408999999999998E-2</v>
      </c>
      <c r="E1405" s="9">
        <v>4.0593000000000001E-3</v>
      </c>
      <c r="H1405" s="11">
        <f t="shared" si="370"/>
        <v>7.7196307797741737</v>
      </c>
      <c r="J1405" s="17">
        <v>8.24</v>
      </c>
      <c r="K1405" s="28"/>
      <c r="L1405" s="31">
        <f t="shared" si="367"/>
        <v>1902.958333333575</v>
      </c>
      <c r="M1405" s="30">
        <f t="shared" si="368"/>
        <v>7.7196307797741737</v>
      </c>
    </row>
    <row r="1406" spans="1:13" ht="14.1" customHeight="1">
      <c r="A1406" s="7">
        <v>190301</v>
      </c>
      <c r="B1406" s="8">
        <f t="shared" si="369"/>
        <v>1903.0416666669082</v>
      </c>
      <c r="C1406" s="9">
        <v>6.9760000000000004E-3</v>
      </c>
      <c r="D1406" s="9">
        <v>3.96E-3</v>
      </c>
      <c r="E1406" s="9">
        <v>3.016E-3</v>
      </c>
      <c r="H1406" s="11">
        <f t="shared" si="370"/>
        <v>7.750200517662079</v>
      </c>
      <c r="J1406" s="17">
        <v>8.0500000000000007</v>
      </c>
      <c r="K1406" s="28"/>
      <c r="L1406" s="31">
        <f t="shared" si="367"/>
        <v>1903.0416666669082</v>
      </c>
      <c r="M1406" s="30">
        <f t="shared" si="368"/>
        <v>7.750200517662079</v>
      </c>
    </row>
    <row r="1407" spans="1:13" ht="14.1" customHeight="1">
      <c r="A1407" s="7">
        <v>190302</v>
      </c>
      <c r="B1407" s="8">
        <f t="shared" si="369"/>
        <v>1903.1250000002415</v>
      </c>
      <c r="C1407" s="9">
        <v>-1.7193E-2</v>
      </c>
      <c r="D1407" s="9">
        <v>-2.0635000000000001E-2</v>
      </c>
      <c r="E1407" s="9">
        <v>3.4420000000000002E-3</v>
      </c>
      <c r="H1407" s="11">
        <f t="shared" si="370"/>
        <v>7.5902751299801219</v>
      </c>
      <c r="J1407" s="17">
        <v>8.4600000000000009</v>
      </c>
      <c r="K1407" s="28"/>
      <c r="L1407" s="31">
        <f t="shared" si="367"/>
        <v>1903.1250000002415</v>
      </c>
      <c r="M1407" s="30">
        <f t="shared" si="368"/>
        <v>7.5902751299801219</v>
      </c>
    </row>
    <row r="1408" spans="1:13" ht="14.1" customHeight="1">
      <c r="A1408" s="7">
        <v>190303</v>
      </c>
      <c r="B1408" s="8">
        <f t="shared" si="369"/>
        <v>1903.2083333335747</v>
      </c>
      <c r="C1408" s="9">
        <v>-4.0700699999999999E-2</v>
      </c>
      <c r="D1408" s="9">
        <v>-4.3586E-2</v>
      </c>
      <c r="E1408" s="9">
        <v>2.8852999999999999E-3</v>
      </c>
      <c r="H1408" s="11">
        <f t="shared" si="370"/>
        <v>7.2594453981648082</v>
      </c>
      <c r="J1408" s="17">
        <v>8.41</v>
      </c>
      <c r="K1408" s="28"/>
      <c r="L1408" s="31">
        <f t="shared" si="367"/>
        <v>1903.2083333335747</v>
      </c>
      <c r="M1408" s="30">
        <f t="shared" si="368"/>
        <v>7.2594453981648082</v>
      </c>
    </row>
    <row r="1409" spans="1:13" ht="14.1" customHeight="1">
      <c r="A1409" s="7">
        <v>190304</v>
      </c>
      <c r="B1409" s="8">
        <f t="shared" si="369"/>
        <v>1903.291666666908</v>
      </c>
      <c r="C1409" s="9">
        <v>-3.8284999999999999E-3</v>
      </c>
      <c r="D1409" s="9">
        <v>-6.9109999999999996E-3</v>
      </c>
      <c r="E1409" s="9">
        <v>3.0825000000000002E-3</v>
      </c>
      <c r="H1409" s="11">
        <f t="shared" si="370"/>
        <v>7.2092753710180908</v>
      </c>
      <c r="J1409" s="17">
        <v>8.08</v>
      </c>
      <c r="K1409" s="28"/>
      <c r="L1409" s="31">
        <f t="shared" si="367"/>
        <v>1903.291666666908</v>
      </c>
      <c r="M1409" s="30">
        <f t="shared" si="368"/>
        <v>7.2092753710180908</v>
      </c>
    </row>
    <row r="1410" spans="1:13" ht="14.1" customHeight="1">
      <c r="A1410" s="7">
        <v>190305</v>
      </c>
      <c r="B1410" s="8">
        <f t="shared" si="369"/>
        <v>1903.3750000002412</v>
      </c>
      <c r="C1410" s="9">
        <v>-4.5598100000000003E-2</v>
      </c>
      <c r="D1410" s="9">
        <v>-4.8933999999999998E-2</v>
      </c>
      <c r="E1410" s="9">
        <v>3.3359000000000001E-3</v>
      </c>
      <c r="H1410" s="11">
        <f t="shared" si="370"/>
        <v>6.8564966900126914</v>
      </c>
      <c r="J1410" s="17">
        <v>7.75</v>
      </c>
      <c r="K1410" s="28"/>
      <c r="L1410" s="31">
        <f t="shared" ref="L1410:L1473" si="371">B1410</f>
        <v>1903.3750000002412</v>
      </c>
      <c r="M1410" s="30">
        <f t="shared" si="368"/>
        <v>6.8564966900126914</v>
      </c>
    </row>
    <row r="1411" spans="1:13" ht="14.1" customHeight="1">
      <c r="A1411" s="7">
        <v>190306</v>
      </c>
      <c r="B1411" s="8">
        <f t="shared" si="369"/>
        <v>1903.4583333335745</v>
      </c>
      <c r="C1411" s="9">
        <v>-2.2912000000000002E-3</v>
      </c>
      <c r="D1411" s="9">
        <v>-5.8310000000000002E-3</v>
      </c>
      <c r="E1411" s="9">
        <v>3.5398000000000001E-3</v>
      </c>
      <c r="H1411" s="11">
        <f t="shared" si="370"/>
        <v>6.8165164578132273</v>
      </c>
      <c r="J1411" s="17">
        <v>7.6</v>
      </c>
      <c r="K1411" s="28"/>
      <c r="L1411" s="31">
        <f t="shared" si="371"/>
        <v>1903.4583333335745</v>
      </c>
      <c r="M1411" s="30">
        <f t="shared" ref="M1411:M1474" si="372">H1411</f>
        <v>6.8165164578132273</v>
      </c>
    </row>
    <row r="1412" spans="1:13" ht="14.1" customHeight="1">
      <c r="A1412" s="7">
        <v>190307</v>
      </c>
      <c r="B1412" s="8">
        <f t="shared" ref="B1412:B1475" si="373">B1411+(1/12)</f>
        <v>1903.5416666669078</v>
      </c>
      <c r="C1412" s="9">
        <v>-8.1324400000000005E-2</v>
      </c>
      <c r="D1412" s="9">
        <v>-8.7522000000000003E-2</v>
      </c>
      <c r="E1412" s="9">
        <v>6.1976000000000002E-3</v>
      </c>
      <c r="H1412" s="11">
        <f t="shared" ref="H1412:H1475" si="374">H1411+(H1411*D1412)</f>
        <v>6.2199213043924981</v>
      </c>
      <c r="J1412" s="17">
        <v>7.18</v>
      </c>
      <c r="K1412" s="28"/>
      <c r="L1412" s="31">
        <f t="shared" si="371"/>
        <v>1903.5416666669078</v>
      </c>
      <c r="M1412" s="30">
        <f t="shared" si="372"/>
        <v>6.2199213043924981</v>
      </c>
    </row>
    <row r="1413" spans="1:13" ht="14.1" customHeight="1">
      <c r="A1413" s="7">
        <v>190308</v>
      </c>
      <c r="B1413" s="8">
        <f t="shared" si="373"/>
        <v>1903.625000000241</v>
      </c>
      <c r="C1413" s="9">
        <v>2.6847800000000002E-2</v>
      </c>
      <c r="D1413" s="9">
        <v>2.3821999999999999E-2</v>
      </c>
      <c r="E1413" s="9">
        <v>3.0257999999999999E-3</v>
      </c>
      <c r="H1413" s="11">
        <f t="shared" si="374"/>
        <v>6.3680922697057358</v>
      </c>
      <c r="J1413" s="17">
        <v>6.85</v>
      </c>
      <c r="K1413" s="28"/>
      <c r="L1413" s="31">
        <f t="shared" si="371"/>
        <v>1903.625000000241</v>
      </c>
      <c r="M1413" s="30">
        <f t="shared" si="372"/>
        <v>6.3680922697057358</v>
      </c>
    </row>
    <row r="1414" spans="1:13" ht="14.1" customHeight="1">
      <c r="A1414" s="7">
        <v>190309</v>
      </c>
      <c r="B1414" s="8">
        <f t="shared" si="373"/>
        <v>1903.7083333335743</v>
      </c>
      <c r="C1414" s="9">
        <v>-9.5939999999999998E-2</v>
      </c>
      <c r="D1414" s="9">
        <v>-9.7992999999999997E-2</v>
      </c>
      <c r="E1414" s="9">
        <v>2.0530000000000001E-3</v>
      </c>
      <c r="H1414" s="11">
        <f t="shared" si="374"/>
        <v>5.7440638039204615</v>
      </c>
      <c r="J1414" s="17">
        <v>6.63</v>
      </c>
      <c r="K1414" s="28"/>
      <c r="L1414" s="31">
        <f t="shared" si="371"/>
        <v>1903.7083333335743</v>
      </c>
      <c r="M1414" s="30">
        <f t="shared" si="372"/>
        <v>5.7440638039204615</v>
      </c>
    </row>
    <row r="1415" spans="1:13" ht="14.1" customHeight="1">
      <c r="A1415" s="7">
        <v>190310</v>
      </c>
      <c r="B1415" s="8">
        <f t="shared" si="373"/>
        <v>1903.7916666669075</v>
      </c>
      <c r="C1415" s="9">
        <v>2.9542700000000002E-2</v>
      </c>
      <c r="D1415" s="9">
        <v>2.2655999999999999E-2</v>
      </c>
      <c r="E1415" s="9">
        <v>6.8866999999999999E-3</v>
      </c>
      <c r="H1415" s="11">
        <f t="shared" si="374"/>
        <v>5.8742013134620832</v>
      </c>
      <c r="J1415" s="17">
        <v>6.47</v>
      </c>
      <c r="K1415" s="28"/>
      <c r="L1415" s="31">
        <f t="shared" si="371"/>
        <v>1903.7916666669075</v>
      </c>
      <c r="M1415" s="30">
        <f t="shared" si="372"/>
        <v>5.8742013134620832</v>
      </c>
    </row>
    <row r="1416" spans="1:13" ht="14.1" customHeight="1">
      <c r="A1416" s="7">
        <v>190311</v>
      </c>
      <c r="B1416" s="8">
        <f t="shared" si="373"/>
        <v>1903.8750000002408</v>
      </c>
      <c r="C1416" s="9">
        <v>7.8522000000000002E-3</v>
      </c>
      <c r="D1416" s="9">
        <v>4.2709999999999996E-3</v>
      </c>
      <c r="E1416" s="9">
        <v>3.5812000000000001E-3</v>
      </c>
      <c r="H1416" s="11">
        <f t="shared" si="374"/>
        <v>5.8992900272718796</v>
      </c>
      <c r="J1416" s="17">
        <v>6.26</v>
      </c>
      <c r="K1416" s="28"/>
      <c r="L1416" s="31">
        <f t="shared" si="371"/>
        <v>1903.8750000002408</v>
      </c>
      <c r="M1416" s="30">
        <f t="shared" si="372"/>
        <v>5.8992900272718796</v>
      </c>
    </row>
    <row r="1417" spans="1:13" ht="14.1" customHeight="1">
      <c r="A1417" s="7">
        <v>190312</v>
      </c>
      <c r="B1417" s="8">
        <f t="shared" si="373"/>
        <v>1903.958333333574</v>
      </c>
      <c r="C1417" s="9">
        <v>6.6020999999999996E-2</v>
      </c>
      <c r="D1417" s="9">
        <v>6.1394999999999998E-2</v>
      </c>
      <c r="E1417" s="9">
        <v>4.6259999999999999E-3</v>
      </c>
      <c r="H1417" s="11">
        <f t="shared" si="374"/>
        <v>6.2614769384962363</v>
      </c>
      <c r="J1417" s="17">
        <v>6.28</v>
      </c>
      <c r="K1417" s="28"/>
      <c r="L1417" s="31">
        <f t="shared" si="371"/>
        <v>1903.958333333574</v>
      </c>
      <c r="M1417" s="30">
        <f t="shared" si="372"/>
        <v>6.2614769384962363</v>
      </c>
    </row>
    <row r="1418" spans="1:13" ht="14.1" customHeight="1">
      <c r="A1418" s="7">
        <v>190401</v>
      </c>
      <c r="B1418" s="8">
        <f t="shared" si="373"/>
        <v>1904.0416666669073</v>
      </c>
      <c r="C1418" s="9">
        <v>-7.4859999999999998E-4</v>
      </c>
      <c r="D1418" s="9">
        <v>-4.2570000000000004E-3</v>
      </c>
      <c r="E1418" s="9">
        <v>3.5084000000000001E-3</v>
      </c>
      <c r="H1418" s="11">
        <f t="shared" si="374"/>
        <v>6.2348218311690582</v>
      </c>
      <c r="J1418" s="17">
        <v>6.57</v>
      </c>
      <c r="K1418" s="28"/>
      <c r="L1418" s="31">
        <f t="shared" si="371"/>
        <v>1904.0416666669073</v>
      </c>
      <c r="M1418" s="30">
        <f t="shared" si="372"/>
        <v>6.2348218311690582</v>
      </c>
    </row>
    <row r="1419" spans="1:13" ht="14.1" customHeight="1">
      <c r="A1419" s="7">
        <v>190402</v>
      </c>
      <c r="B1419" s="8">
        <f t="shared" si="373"/>
        <v>1904.1250000002406</v>
      </c>
      <c r="C1419" s="9">
        <v>-4.7823400000000002E-2</v>
      </c>
      <c r="D1419" s="9">
        <v>-5.0673000000000003E-2</v>
      </c>
      <c r="E1419" s="9">
        <v>2.8495999999999999E-3</v>
      </c>
      <c r="H1419" s="11">
        <f t="shared" si="374"/>
        <v>5.9188847045182289</v>
      </c>
      <c r="J1419" s="17">
        <v>6.68</v>
      </c>
      <c r="K1419" s="28"/>
      <c r="L1419" s="31">
        <f t="shared" si="371"/>
        <v>1904.1250000002406</v>
      </c>
      <c r="M1419" s="30">
        <f t="shared" si="372"/>
        <v>5.9188847045182289</v>
      </c>
    </row>
    <row r="1420" spans="1:13" ht="14.1" customHeight="1">
      <c r="A1420" s="7">
        <v>190403</v>
      </c>
      <c r="B1420" s="8">
        <f t="shared" si="373"/>
        <v>1904.2083333335738</v>
      </c>
      <c r="C1420" s="9">
        <v>4.5697099999999997E-2</v>
      </c>
      <c r="D1420" s="9">
        <v>4.2781E-2</v>
      </c>
      <c r="E1420" s="9">
        <v>2.9161E-3</v>
      </c>
      <c r="H1420" s="11">
        <f t="shared" si="374"/>
        <v>6.1721005110622231</v>
      </c>
      <c r="J1420" s="17">
        <v>6.5</v>
      </c>
      <c r="K1420" s="28"/>
      <c r="L1420" s="31">
        <f t="shared" si="371"/>
        <v>1904.2083333335738</v>
      </c>
      <c r="M1420" s="30">
        <f t="shared" si="372"/>
        <v>6.1721005110622231</v>
      </c>
    </row>
    <row r="1421" spans="1:13" ht="14.1" customHeight="1">
      <c r="A1421" s="7">
        <v>190404</v>
      </c>
      <c r="B1421" s="8">
        <f t="shared" si="373"/>
        <v>1904.2916666669071</v>
      </c>
      <c r="C1421" s="9">
        <v>-1.2748E-3</v>
      </c>
      <c r="D1421" s="9">
        <v>-5.0809999999999996E-3</v>
      </c>
      <c r="E1421" s="9">
        <v>3.8062E-3</v>
      </c>
      <c r="H1421" s="11">
        <f t="shared" si="374"/>
        <v>6.140740068365516</v>
      </c>
      <c r="J1421" s="17">
        <v>6.48</v>
      </c>
      <c r="K1421" s="28"/>
      <c r="L1421" s="31">
        <f t="shared" si="371"/>
        <v>1904.2916666669071</v>
      </c>
      <c r="M1421" s="30">
        <f t="shared" si="372"/>
        <v>6.140740068365516</v>
      </c>
    </row>
    <row r="1422" spans="1:13" ht="14.1" customHeight="1">
      <c r="A1422" s="7">
        <v>190405</v>
      </c>
      <c r="B1422" s="8">
        <f t="shared" si="373"/>
        <v>1904.3750000002403</v>
      </c>
      <c r="C1422" s="9">
        <v>-1.2755000000000001E-2</v>
      </c>
      <c r="D1422" s="9">
        <v>-1.6469000000000001E-2</v>
      </c>
      <c r="E1422" s="9">
        <v>3.7139999999999999E-3</v>
      </c>
      <c r="H1422" s="11">
        <f t="shared" si="374"/>
        <v>6.0396082201796046</v>
      </c>
      <c r="J1422" s="17">
        <v>6.64</v>
      </c>
      <c r="K1422" s="28"/>
      <c r="L1422" s="31">
        <f t="shared" si="371"/>
        <v>1904.3750000002403</v>
      </c>
      <c r="M1422" s="30">
        <f t="shared" si="372"/>
        <v>6.0396082201796046</v>
      </c>
    </row>
    <row r="1423" spans="1:13" ht="14.1" customHeight="1">
      <c r="A1423" s="7">
        <v>190406</v>
      </c>
      <c r="B1423" s="8">
        <f t="shared" si="373"/>
        <v>1904.4583333335736</v>
      </c>
      <c r="C1423" s="9">
        <v>3.3680500000000002E-2</v>
      </c>
      <c r="D1423" s="9">
        <v>2.9204999999999998E-2</v>
      </c>
      <c r="E1423" s="9">
        <v>4.4755000000000003E-3</v>
      </c>
      <c r="H1423" s="11">
        <f t="shared" si="374"/>
        <v>6.2159949782499497</v>
      </c>
      <c r="J1423" s="17">
        <v>6.5</v>
      </c>
      <c r="K1423" s="28"/>
      <c r="L1423" s="31">
        <f t="shared" si="371"/>
        <v>1904.4583333335736</v>
      </c>
      <c r="M1423" s="30">
        <f t="shared" si="372"/>
        <v>6.2159949782499497</v>
      </c>
    </row>
    <row r="1424" spans="1:13" ht="14.1" customHeight="1">
      <c r="A1424" s="7">
        <v>190407</v>
      </c>
      <c r="B1424" s="8">
        <f t="shared" si="373"/>
        <v>1904.5416666669068</v>
      </c>
      <c r="C1424" s="9">
        <v>4.4889999999999999E-2</v>
      </c>
      <c r="D1424" s="9">
        <v>3.8844999999999998E-2</v>
      </c>
      <c r="E1424" s="9">
        <v>6.045E-3</v>
      </c>
      <c r="H1424" s="11">
        <f t="shared" si="374"/>
        <v>6.457455303180069</v>
      </c>
      <c r="J1424" s="17">
        <v>6.51</v>
      </c>
      <c r="K1424" s="28"/>
      <c r="L1424" s="31">
        <f t="shared" si="371"/>
        <v>1904.5416666669068</v>
      </c>
      <c r="M1424" s="30">
        <f t="shared" si="372"/>
        <v>6.457455303180069</v>
      </c>
    </row>
    <row r="1425" spans="1:13" ht="14.1" customHeight="1">
      <c r="A1425" s="7">
        <v>190408</v>
      </c>
      <c r="B1425" s="8">
        <f t="shared" si="373"/>
        <v>1904.6250000002401</v>
      </c>
      <c r="C1425" s="9">
        <v>4.94811E-2</v>
      </c>
      <c r="D1425" s="9">
        <v>4.6862000000000001E-2</v>
      </c>
      <c r="E1425" s="9">
        <v>2.6191000000000001E-3</v>
      </c>
      <c r="H1425" s="11">
        <f t="shared" si="374"/>
        <v>6.7600645735976936</v>
      </c>
      <c r="J1425" s="17">
        <v>6.78</v>
      </c>
      <c r="K1425" s="28"/>
      <c r="L1425" s="31">
        <f t="shared" si="371"/>
        <v>1904.6250000002401</v>
      </c>
      <c r="M1425" s="30">
        <f t="shared" si="372"/>
        <v>6.7600645735976936</v>
      </c>
    </row>
    <row r="1426" spans="1:13" ht="14.1" customHeight="1">
      <c r="A1426" s="7">
        <v>190409</v>
      </c>
      <c r="B1426" s="8">
        <f t="shared" si="373"/>
        <v>1904.7083333335734</v>
      </c>
      <c r="C1426" s="9">
        <v>4.1047500000000001E-2</v>
      </c>
      <c r="D1426" s="9">
        <v>3.8850000000000003E-2</v>
      </c>
      <c r="E1426" s="9">
        <v>2.1974999999999998E-3</v>
      </c>
      <c r="H1426" s="11">
        <f t="shared" si="374"/>
        <v>7.0226930822819638</v>
      </c>
      <c r="J1426" s="17">
        <v>7.01</v>
      </c>
      <c r="K1426" s="28"/>
      <c r="L1426" s="31">
        <f t="shared" si="371"/>
        <v>1904.7083333335734</v>
      </c>
      <c r="M1426" s="30">
        <f t="shared" si="372"/>
        <v>7.0226930822819638</v>
      </c>
    </row>
    <row r="1427" spans="1:13" ht="14.1" customHeight="1">
      <c r="A1427" s="7">
        <v>190410</v>
      </c>
      <c r="B1427" s="8">
        <f t="shared" si="373"/>
        <v>1904.7916666669066</v>
      </c>
      <c r="C1427" s="9">
        <v>5.8718699999999999E-2</v>
      </c>
      <c r="D1427" s="9">
        <v>5.4810999999999999E-2</v>
      </c>
      <c r="E1427" s="9">
        <v>3.9077000000000001E-3</v>
      </c>
      <c r="H1427" s="11">
        <f t="shared" si="374"/>
        <v>7.4076139128149201</v>
      </c>
      <c r="J1427" s="17">
        <v>7.32</v>
      </c>
      <c r="K1427" s="28"/>
      <c r="L1427" s="31">
        <f t="shared" si="371"/>
        <v>1904.7916666669066</v>
      </c>
      <c r="M1427" s="30">
        <f t="shared" si="372"/>
        <v>7.4076139128149201</v>
      </c>
    </row>
    <row r="1428" spans="1:13" ht="14.1" customHeight="1">
      <c r="A1428" s="7">
        <v>190411</v>
      </c>
      <c r="B1428" s="8">
        <f t="shared" si="373"/>
        <v>1904.8750000002399</v>
      </c>
      <c r="C1428" s="9">
        <v>7.5782299999999997E-2</v>
      </c>
      <c r="D1428" s="9">
        <v>7.2495000000000004E-2</v>
      </c>
      <c r="E1428" s="9">
        <v>3.2872999999999999E-3</v>
      </c>
      <c r="H1428" s="11">
        <f t="shared" si="374"/>
        <v>7.9446288834244374</v>
      </c>
      <c r="J1428" s="17">
        <v>7.75</v>
      </c>
      <c r="K1428" s="28"/>
      <c r="L1428" s="31">
        <f t="shared" si="371"/>
        <v>1904.8750000002399</v>
      </c>
      <c r="M1428" s="30">
        <f t="shared" si="372"/>
        <v>7.9446288834244374</v>
      </c>
    </row>
    <row r="1429" spans="1:13" ht="14.1" customHeight="1">
      <c r="A1429" s="7">
        <v>190412</v>
      </c>
      <c r="B1429" s="8">
        <f t="shared" si="373"/>
        <v>1904.9583333335731</v>
      </c>
      <c r="C1429" s="9">
        <v>-1.42162E-2</v>
      </c>
      <c r="D1429" s="9">
        <v>-1.8157E-2</v>
      </c>
      <c r="E1429" s="9">
        <v>3.9408000000000004E-3</v>
      </c>
      <c r="H1429" s="11">
        <f t="shared" si="374"/>
        <v>7.8003782567880995</v>
      </c>
      <c r="J1429" s="17">
        <v>8.17</v>
      </c>
      <c r="K1429" s="28"/>
      <c r="L1429" s="31">
        <f t="shared" si="371"/>
        <v>1904.9583333335731</v>
      </c>
      <c r="M1429" s="30">
        <f t="shared" si="372"/>
        <v>7.8003782567880995</v>
      </c>
    </row>
    <row r="1430" spans="1:13" ht="14.1" customHeight="1">
      <c r="A1430" s="7">
        <v>190501</v>
      </c>
      <c r="B1430" s="8">
        <f t="shared" si="373"/>
        <v>1905.0416666669064</v>
      </c>
      <c r="C1430" s="9">
        <v>3.3227100000000002E-2</v>
      </c>
      <c r="D1430" s="9">
        <v>2.9246000000000001E-2</v>
      </c>
      <c r="E1430" s="9">
        <v>3.9810999999999996E-3</v>
      </c>
      <c r="H1430" s="11">
        <f t="shared" si="374"/>
        <v>8.0285081192861245</v>
      </c>
      <c r="J1430" s="17">
        <v>8.25</v>
      </c>
      <c r="K1430" s="28"/>
      <c r="L1430" s="31">
        <f t="shared" si="371"/>
        <v>1905.0416666669064</v>
      </c>
      <c r="M1430" s="30">
        <f t="shared" si="372"/>
        <v>8.0285081192861245</v>
      </c>
    </row>
    <row r="1431" spans="1:13" ht="14.1" customHeight="1">
      <c r="A1431" s="7">
        <v>190502</v>
      </c>
      <c r="B1431" s="8">
        <f t="shared" si="373"/>
        <v>1905.1250000002397</v>
      </c>
      <c r="C1431" s="9">
        <v>3.4263299999999997E-2</v>
      </c>
      <c r="D1431" s="9">
        <v>3.0563E-2</v>
      </c>
      <c r="E1431" s="9">
        <v>3.7003000000000001E-3</v>
      </c>
      <c r="H1431" s="11">
        <f t="shared" si="374"/>
        <v>8.2738834129358665</v>
      </c>
      <c r="J1431" s="17">
        <v>8.43</v>
      </c>
      <c r="K1431" s="28"/>
      <c r="L1431" s="31">
        <f t="shared" si="371"/>
        <v>1905.1250000002397</v>
      </c>
      <c r="M1431" s="30">
        <f t="shared" si="372"/>
        <v>8.2738834129358665</v>
      </c>
    </row>
    <row r="1432" spans="1:13" ht="14.1" customHeight="1">
      <c r="A1432" s="7">
        <v>190503</v>
      </c>
      <c r="B1432" s="8">
        <f t="shared" si="373"/>
        <v>1905.2083333335729</v>
      </c>
      <c r="C1432" s="9">
        <v>2.5353500000000001E-2</v>
      </c>
      <c r="D1432" s="9">
        <v>2.3876999999999999E-2</v>
      </c>
      <c r="E1432" s="9">
        <v>1.4764999999999999E-3</v>
      </c>
      <c r="H1432" s="11">
        <f t="shared" si="374"/>
        <v>8.4714389271865365</v>
      </c>
      <c r="J1432" s="17">
        <v>8.8000000000000007</v>
      </c>
      <c r="K1432" s="28"/>
      <c r="L1432" s="31">
        <f t="shared" si="371"/>
        <v>1905.2083333335729</v>
      </c>
      <c r="M1432" s="30">
        <f t="shared" si="372"/>
        <v>8.4714389271865365</v>
      </c>
    </row>
    <row r="1433" spans="1:13" ht="14.1" customHeight="1">
      <c r="A1433" s="7">
        <v>190504</v>
      </c>
      <c r="B1433" s="8">
        <f t="shared" si="373"/>
        <v>1905.2916666669062</v>
      </c>
      <c r="C1433" s="9">
        <v>-4.9521299999999997E-2</v>
      </c>
      <c r="D1433" s="9">
        <v>-5.4599000000000002E-2</v>
      </c>
      <c r="E1433" s="9">
        <v>5.0777000000000001E-3</v>
      </c>
      <c r="H1433" s="11">
        <f t="shared" si="374"/>
        <v>8.0089068332010793</v>
      </c>
      <c r="J1433" s="17">
        <v>9.0500000000000007</v>
      </c>
      <c r="K1433" s="28"/>
      <c r="L1433" s="31">
        <f t="shared" si="371"/>
        <v>1905.2916666669062</v>
      </c>
      <c r="M1433" s="30">
        <f t="shared" si="372"/>
        <v>8.0089068332010793</v>
      </c>
    </row>
    <row r="1434" spans="1:13" ht="14.1" customHeight="1">
      <c r="A1434" s="7">
        <v>190505</v>
      </c>
      <c r="B1434" s="8">
        <f t="shared" si="373"/>
        <v>1905.3750000002394</v>
      </c>
      <c r="C1434" s="9">
        <v>4.7737999999999999E-3</v>
      </c>
      <c r="D1434" s="9">
        <v>2.643E-3</v>
      </c>
      <c r="E1434" s="9">
        <v>2.1308E-3</v>
      </c>
      <c r="H1434" s="11">
        <f t="shared" si="374"/>
        <v>8.030074373961229</v>
      </c>
      <c r="J1434" s="17">
        <v>8.94</v>
      </c>
      <c r="K1434" s="28"/>
      <c r="L1434" s="31">
        <f t="shared" si="371"/>
        <v>1905.3750000002394</v>
      </c>
      <c r="M1434" s="30">
        <f t="shared" si="372"/>
        <v>8.030074373961229</v>
      </c>
    </row>
    <row r="1435" spans="1:13" ht="14.1" customHeight="1">
      <c r="A1435" s="7">
        <v>190506</v>
      </c>
      <c r="B1435" s="8">
        <f t="shared" si="373"/>
        <v>1905.4583333335727</v>
      </c>
      <c r="C1435" s="9">
        <v>3.3934300000000001E-2</v>
      </c>
      <c r="D1435" s="9">
        <v>2.9288000000000002E-2</v>
      </c>
      <c r="E1435" s="9">
        <v>4.6462999999999999E-3</v>
      </c>
      <c r="H1435" s="11">
        <f t="shared" si="374"/>
        <v>8.2652591922258054</v>
      </c>
      <c r="J1435" s="17">
        <v>8.5</v>
      </c>
      <c r="K1435" s="28"/>
      <c r="L1435" s="31">
        <f t="shared" si="371"/>
        <v>1905.4583333335727</v>
      </c>
      <c r="M1435" s="30">
        <f t="shared" si="372"/>
        <v>8.2652591922258054</v>
      </c>
    </row>
    <row r="1436" spans="1:13" ht="14.1" customHeight="1">
      <c r="A1436" s="7">
        <v>190507</v>
      </c>
      <c r="B1436" s="8">
        <f t="shared" si="373"/>
        <v>1905.5416666669059</v>
      </c>
      <c r="C1436" s="9">
        <v>4.1793200000000003E-2</v>
      </c>
      <c r="D1436" s="9">
        <v>3.9172999999999999E-2</v>
      </c>
      <c r="E1436" s="9">
        <v>2.6202E-3</v>
      </c>
      <c r="H1436" s="11">
        <f t="shared" si="374"/>
        <v>8.5890341905628667</v>
      </c>
      <c r="J1436" s="17">
        <v>8.6</v>
      </c>
      <c r="K1436" s="28"/>
      <c r="L1436" s="31">
        <f t="shared" si="371"/>
        <v>1905.5416666669059</v>
      </c>
      <c r="M1436" s="30">
        <f t="shared" si="372"/>
        <v>8.5890341905628667</v>
      </c>
    </row>
    <row r="1437" spans="1:13" ht="14.1" customHeight="1">
      <c r="A1437" s="7">
        <v>190508</v>
      </c>
      <c r="B1437" s="8">
        <f t="shared" si="373"/>
        <v>1905.6250000002392</v>
      </c>
      <c r="C1437" s="9">
        <v>1.9911100000000001E-2</v>
      </c>
      <c r="D1437" s="9">
        <v>1.5152000000000001E-2</v>
      </c>
      <c r="E1437" s="9">
        <v>4.7590999999999996E-3</v>
      </c>
      <c r="H1437" s="11">
        <f t="shared" si="374"/>
        <v>8.7191752366182751</v>
      </c>
      <c r="J1437" s="17">
        <v>8.8699999999999992</v>
      </c>
      <c r="K1437" s="28"/>
      <c r="L1437" s="31">
        <f t="shared" si="371"/>
        <v>1905.6250000002392</v>
      </c>
      <c r="M1437" s="30">
        <f t="shared" si="372"/>
        <v>8.7191752366182751</v>
      </c>
    </row>
    <row r="1438" spans="1:13" ht="14.1" customHeight="1">
      <c r="A1438" s="7">
        <v>190509</v>
      </c>
      <c r="B1438" s="8">
        <f t="shared" si="373"/>
        <v>1905.7083333335725</v>
      </c>
      <c r="C1438" s="9">
        <v>1.8672500000000002E-2</v>
      </c>
      <c r="D1438" s="9">
        <v>1.7173000000000001E-2</v>
      </c>
      <c r="E1438" s="9">
        <v>1.4995E-3</v>
      </c>
      <c r="H1438" s="11">
        <f t="shared" si="374"/>
        <v>8.8689096329567203</v>
      </c>
      <c r="J1438" s="17">
        <v>9.1999999999999993</v>
      </c>
      <c r="K1438" s="28"/>
      <c r="L1438" s="31">
        <f t="shared" si="371"/>
        <v>1905.7083333335725</v>
      </c>
      <c r="M1438" s="30">
        <f t="shared" si="372"/>
        <v>8.8689096329567203</v>
      </c>
    </row>
    <row r="1439" spans="1:13" ht="14.1" customHeight="1">
      <c r="A1439" s="7">
        <v>190510</v>
      </c>
      <c r="B1439" s="8">
        <f t="shared" si="373"/>
        <v>1905.7916666669057</v>
      </c>
      <c r="C1439" s="9">
        <v>1.19186E-2</v>
      </c>
      <c r="D1439" s="9">
        <v>8.7510000000000001E-3</v>
      </c>
      <c r="E1439" s="9">
        <v>3.1676E-3</v>
      </c>
      <c r="H1439" s="11">
        <f t="shared" si="374"/>
        <v>8.9465214611547239</v>
      </c>
      <c r="J1439" s="17">
        <v>9.23</v>
      </c>
      <c r="K1439" s="28"/>
      <c r="L1439" s="31">
        <f t="shared" si="371"/>
        <v>1905.7916666669057</v>
      </c>
      <c r="M1439" s="30">
        <f t="shared" si="372"/>
        <v>8.9465214611547239</v>
      </c>
    </row>
    <row r="1440" spans="1:13" ht="14.1" customHeight="1">
      <c r="A1440" s="7">
        <v>190511</v>
      </c>
      <c r="B1440" s="8">
        <f t="shared" si="373"/>
        <v>1905.875000000239</v>
      </c>
      <c r="C1440" s="9">
        <v>1.6312199999999999E-2</v>
      </c>
      <c r="D1440" s="9">
        <v>1.4721E-2</v>
      </c>
      <c r="E1440" s="9">
        <v>1.5912000000000001E-3</v>
      </c>
      <c r="H1440" s="11">
        <f t="shared" si="374"/>
        <v>9.0782232035843826</v>
      </c>
      <c r="J1440" s="17">
        <v>9.36</v>
      </c>
      <c r="K1440" s="28"/>
      <c r="L1440" s="31">
        <f t="shared" si="371"/>
        <v>1905.875000000239</v>
      </c>
      <c r="M1440" s="30">
        <f t="shared" si="372"/>
        <v>9.0782232035843826</v>
      </c>
    </row>
    <row r="1441" spans="1:13" ht="14.1" customHeight="1">
      <c r="A1441" s="7">
        <v>190512</v>
      </c>
      <c r="B1441" s="8">
        <f t="shared" si="373"/>
        <v>1905.9583333335722</v>
      </c>
      <c r="C1441" s="9">
        <v>3.5254500000000001E-2</v>
      </c>
      <c r="D1441" s="9">
        <v>3.0742999999999999E-2</v>
      </c>
      <c r="E1441" s="9">
        <v>4.5114999999999999E-3</v>
      </c>
      <c r="H1441" s="11">
        <f t="shared" si="374"/>
        <v>9.3573150195321766</v>
      </c>
      <c r="J1441" s="17">
        <v>9.31</v>
      </c>
      <c r="K1441" s="28"/>
      <c r="L1441" s="31">
        <f t="shared" si="371"/>
        <v>1905.9583333335722</v>
      </c>
      <c r="M1441" s="30">
        <f t="shared" si="372"/>
        <v>9.3573150195321766</v>
      </c>
    </row>
    <row r="1442" spans="1:13" ht="14.1" customHeight="1">
      <c r="A1442" s="7">
        <v>190601</v>
      </c>
      <c r="B1442" s="8">
        <f t="shared" si="373"/>
        <v>1906.0416666669055</v>
      </c>
      <c r="C1442" s="9">
        <v>2.7971699999999999E-2</v>
      </c>
      <c r="D1442" s="9">
        <v>2.5049999999999999E-2</v>
      </c>
      <c r="E1442" s="9">
        <v>2.9217000000000002E-3</v>
      </c>
      <c r="H1442" s="11">
        <f t="shared" si="374"/>
        <v>9.5917157607714572</v>
      </c>
      <c r="J1442" s="17">
        <v>9.5399999999999991</v>
      </c>
      <c r="K1442" s="28"/>
      <c r="L1442" s="31">
        <f t="shared" si="371"/>
        <v>1906.0416666669055</v>
      </c>
      <c r="M1442" s="30">
        <f t="shared" si="372"/>
        <v>9.5917157607714572</v>
      </c>
    </row>
    <row r="1443" spans="1:13" ht="14.1" customHeight="1">
      <c r="A1443" s="7">
        <v>190602</v>
      </c>
      <c r="B1443" s="8">
        <f t="shared" si="373"/>
        <v>1906.1250000002387</v>
      </c>
      <c r="C1443" s="9">
        <v>-4.7085599999999998E-2</v>
      </c>
      <c r="D1443" s="9">
        <v>-5.0265999999999998E-2</v>
      </c>
      <c r="E1443" s="9">
        <v>3.1803999999999999E-3</v>
      </c>
      <c r="H1443" s="11">
        <f t="shared" si="374"/>
        <v>9.1095785763405193</v>
      </c>
      <c r="J1443" s="17">
        <v>9.8699999999999992</v>
      </c>
      <c r="K1443" s="28"/>
      <c r="L1443" s="31">
        <f t="shared" si="371"/>
        <v>1906.1250000002387</v>
      </c>
      <c r="M1443" s="30">
        <f t="shared" si="372"/>
        <v>9.1095785763405193</v>
      </c>
    </row>
    <row r="1444" spans="1:13" ht="14.1" customHeight="1">
      <c r="A1444" s="7">
        <v>190603</v>
      </c>
      <c r="B1444" s="8">
        <f t="shared" si="373"/>
        <v>1906.208333333572</v>
      </c>
      <c r="C1444" s="9">
        <v>2.84283E-2</v>
      </c>
      <c r="D1444" s="9">
        <v>2.6764E-2</v>
      </c>
      <c r="E1444" s="9">
        <v>1.6643000000000001E-3</v>
      </c>
      <c r="H1444" s="11">
        <f t="shared" si="374"/>
        <v>9.353387337357697</v>
      </c>
      <c r="J1444" s="17">
        <v>9.8000000000000007</v>
      </c>
      <c r="K1444" s="28"/>
      <c r="L1444" s="31">
        <f t="shared" si="371"/>
        <v>1906.208333333572</v>
      </c>
      <c r="M1444" s="30">
        <f t="shared" si="372"/>
        <v>9.353387337357697</v>
      </c>
    </row>
    <row r="1445" spans="1:13" ht="14.1" customHeight="1">
      <c r="A1445" s="7">
        <v>190604</v>
      </c>
      <c r="B1445" s="8">
        <f t="shared" si="373"/>
        <v>1906.2916666669053</v>
      </c>
      <c r="C1445" s="9">
        <v>-6.2423300000000001E-2</v>
      </c>
      <c r="D1445" s="9">
        <v>-6.5544000000000005E-2</v>
      </c>
      <c r="E1445" s="9">
        <v>3.1207000000000001E-3</v>
      </c>
      <c r="H1445" s="11">
        <f t="shared" si="374"/>
        <v>8.7403289177179246</v>
      </c>
      <c r="J1445" s="17">
        <v>9.56</v>
      </c>
      <c r="K1445" s="28"/>
      <c r="L1445" s="31">
        <f t="shared" si="371"/>
        <v>1906.2916666669053</v>
      </c>
      <c r="M1445" s="30">
        <f t="shared" si="372"/>
        <v>8.7403289177179246</v>
      </c>
    </row>
    <row r="1446" spans="1:13" ht="14.1" customHeight="1">
      <c r="A1446" s="7">
        <v>190605</v>
      </c>
      <c r="B1446" s="8">
        <f t="shared" si="373"/>
        <v>1906.3750000002385</v>
      </c>
      <c r="C1446" s="9">
        <v>3.9083E-2</v>
      </c>
      <c r="D1446" s="9">
        <v>3.6325999999999997E-2</v>
      </c>
      <c r="E1446" s="9">
        <v>2.7569999999999999E-3</v>
      </c>
      <c r="H1446" s="11">
        <f t="shared" si="374"/>
        <v>9.057830105982946</v>
      </c>
      <c r="J1446" s="17">
        <v>9.43</v>
      </c>
      <c r="K1446" s="28"/>
      <c r="L1446" s="31">
        <f t="shared" si="371"/>
        <v>1906.3750000002385</v>
      </c>
      <c r="M1446" s="30">
        <f t="shared" si="372"/>
        <v>9.057830105982946</v>
      </c>
    </row>
    <row r="1447" spans="1:13" ht="14.1" customHeight="1">
      <c r="A1447" s="7">
        <v>190606</v>
      </c>
      <c r="B1447" s="8">
        <f t="shared" si="373"/>
        <v>1906.4583333335718</v>
      </c>
      <c r="C1447" s="9">
        <v>-4.6924399999999998E-2</v>
      </c>
      <c r="D1447" s="9">
        <v>-5.0545E-2</v>
      </c>
      <c r="E1447" s="9">
        <v>3.6205999999999999E-3</v>
      </c>
      <c r="H1447" s="11">
        <f t="shared" si="374"/>
        <v>8.6000020832760384</v>
      </c>
      <c r="J1447" s="17">
        <v>9.18</v>
      </c>
      <c r="K1447" s="28"/>
      <c r="L1447" s="31">
        <f t="shared" si="371"/>
        <v>1906.4583333335718</v>
      </c>
      <c r="M1447" s="30">
        <f t="shared" si="372"/>
        <v>8.6000020832760384</v>
      </c>
    </row>
    <row r="1448" spans="1:13" ht="14.1" customHeight="1">
      <c r="A1448" s="7">
        <v>190607</v>
      </c>
      <c r="B1448" s="8">
        <f t="shared" si="373"/>
        <v>1906.541666666905</v>
      </c>
      <c r="C1448" s="9">
        <v>5.7691899999999997E-2</v>
      </c>
      <c r="D1448" s="9">
        <v>5.1504000000000001E-2</v>
      </c>
      <c r="E1448" s="9">
        <v>6.1878999999999997E-3</v>
      </c>
      <c r="H1448" s="11">
        <f t="shared" si="374"/>
        <v>9.0429365905730883</v>
      </c>
      <c r="J1448" s="17">
        <v>9.3000000000000007</v>
      </c>
      <c r="K1448" s="28"/>
      <c r="L1448" s="31">
        <f t="shared" si="371"/>
        <v>1906.541666666905</v>
      </c>
      <c r="M1448" s="30">
        <f t="shared" si="372"/>
        <v>9.0429365905730883</v>
      </c>
    </row>
    <row r="1449" spans="1:13" ht="14.1" customHeight="1">
      <c r="A1449" s="7">
        <v>190608</v>
      </c>
      <c r="B1449" s="8">
        <f t="shared" si="373"/>
        <v>1906.6250000002383</v>
      </c>
      <c r="C1449" s="9">
        <v>4.0563500000000002E-2</v>
      </c>
      <c r="D1449" s="9">
        <v>3.8144999999999998E-2</v>
      </c>
      <c r="E1449" s="9">
        <v>2.4185000000000001E-3</v>
      </c>
      <c r="H1449" s="11">
        <f t="shared" si="374"/>
        <v>9.3878794068204989</v>
      </c>
      <c r="J1449" s="17">
        <v>9.06</v>
      </c>
      <c r="K1449" s="28"/>
      <c r="L1449" s="31">
        <f t="shared" si="371"/>
        <v>1906.6250000002383</v>
      </c>
      <c r="M1449" s="30">
        <f t="shared" si="372"/>
        <v>9.3878794068204989</v>
      </c>
    </row>
    <row r="1450" spans="1:13" ht="14.1" customHeight="1">
      <c r="A1450" s="7">
        <v>190609</v>
      </c>
      <c r="B1450" s="8">
        <f t="shared" si="373"/>
        <v>1906.7083333335715</v>
      </c>
      <c r="C1450" s="9">
        <v>8.7075999999999994E-3</v>
      </c>
      <c r="D1450" s="9">
        <v>6.43E-3</v>
      </c>
      <c r="E1450" s="9">
        <v>2.2775999999999999E-3</v>
      </c>
      <c r="H1450" s="11">
        <f t="shared" si="374"/>
        <v>9.4482434714063555</v>
      </c>
      <c r="J1450" s="17">
        <v>9.73</v>
      </c>
      <c r="K1450" s="28"/>
      <c r="L1450" s="31">
        <f t="shared" si="371"/>
        <v>1906.7083333335715</v>
      </c>
      <c r="M1450" s="30">
        <f t="shared" si="372"/>
        <v>9.4482434714063555</v>
      </c>
    </row>
    <row r="1451" spans="1:13" ht="14.1" customHeight="1">
      <c r="A1451" s="7">
        <v>190610</v>
      </c>
      <c r="B1451" s="8">
        <f t="shared" si="373"/>
        <v>1906.7916666669048</v>
      </c>
      <c r="C1451" s="9">
        <v>-2.5943000000000001E-2</v>
      </c>
      <c r="D1451" s="9">
        <v>-2.9621999999999999E-2</v>
      </c>
      <c r="E1451" s="9">
        <v>3.679E-3</v>
      </c>
      <c r="H1451" s="11">
        <f t="shared" si="374"/>
        <v>9.1683676032963568</v>
      </c>
      <c r="J1451" s="17">
        <v>10.029999999999999</v>
      </c>
      <c r="K1451" s="28"/>
      <c r="L1451" s="31">
        <f t="shared" si="371"/>
        <v>1906.7916666669048</v>
      </c>
      <c r="M1451" s="30">
        <f t="shared" si="372"/>
        <v>9.1683676032963568</v>
      </c>
    </row>
    <row r="1452" spans="1:13" ht="14.1" customHeight="1">
      <c r="A1452" s="7">
        <v>190611</v>
      </c>
      <c r="B1452" s="8">
        <f t="shared" si="373"/>
        <v>1906.8750000002381</v>
      </c>
      <c r="C1452" s="9">
        <v>3.3952599999999999E-2</v>
      </c>
      <c r="D1452" s="9">
        <v>3.1893999999999999E-2</v>
      </c>
      <c r="E1452" s="9">
        <v>2.0585999999999998E-3</v>
      </c>
      <c r="H1452" s="11">
        <f t="shared" si="374"/>
        <v>9.4607835196358909</v>
      </c>
      <c r="J1452" s="17">
        <v>9.9700000000000006</v>
      </c>
      <c r="K1452" s="28"/>
      <c r="L1452" s="31">
        <f t="shared" si="371"/>
        <v>1906.8750000002381</v>
      </c>
      <c r="M1452" s="30">
        <f t="shared" si="372"/>
        <v>9.4607835196358909</v>
      </c>
    </row>
    <row r="1453" spans="1:13" ht="14.1" customHeight="1">
      <c r="A1453" s="7">
        <v>190612</v>
      </c>
      <c r="B1453" s="8">
        <f t="shared" si="373"/>
        <v>1906.9583333335713</v>
      </c>
      <c r="C1453" s="9">
        <v>-2.9151900000000001E-2</v>
      </c>
      <c r="D1453" s="9">
        <v>-3.4542999999999997E-2</v>
      </c>
      <c r="E1453" s="9">
        <v>5.3911000000000002E-3</v>
      </c>
      <c r="H1453" s="11">
        <f t="shared" si="374"/>
        <v>9.1339796745171089</v>
      </c>
      <c r="J1453" s="17">
        <v>9.93</v>
      </c>
      <c r="K1453" s="28"/>
      <c r="L1453" s="31">
        <f t="shared" si="371"/>
        <v>1906.9583333335713</v>
      </c>
      <c r="M1453" s="30">
        <f t="shared" si="372"/>
        <v>9.1339796745171089</v>
      </c>
    </row>
    <row r="1454" spans="1:13" ht="14.1" customHeight="1">
      <c r="A1454" s="7">
        <v>190701</v>
      </c>
      <c r="B1454" s="8">
        <f t="shared" si="373"/>
        <v>1907.0416666669046</v>
      </c>
      <c r="C1454" s="9">
        <v>-4.61962E-2</v>
      </c>
      <c r="D1454" s="9">
        <v>-4.9031999999999999E-2</v>
      </c>
      <c r="E1454" s="9">
        <v>2.8357999999999999E-3</v>
      </c>
      <c r="H1454" s="11">
        <f t="shared" si="374"/>
        <v>8.6861223831161851</v>
      </c>
      <c r="J1454" s="17">
        <v>9.84</v>
      </c>
      <c r="K1454" s="28"/>
      <c r="L1454" s="31">
        <f t="shared" si="371"/>
        <v>1907.0416666669046</v>
      </c>
      <c r="M1454" s="30">
        <f t="shared" si="372"/>
        <v>8.6861223831161851</v>
      </c>
    </row>
    <row r="1455" spans="1:13" ht="14.1" customHeight="1">
      <c r="A1455" s="7">
        <v>190702</v>
      </c>
      <c r="B1455" s="8">
        <f t="shared" si="373"/>
        <v>1907.1250000002378</v>
      </c>
      <c r="C1455" s="9">
        <v>-2.15015E-2</v>
      </c>
      <c r="D1455" s="9">
        <v>-2.4065E-2</v>
      </c>
      <c r="E1455" s="9">
        <v>2.5634999999999998E-3</v>
      </c>
      <c r="H1455" s="11">
        <f t="shared" si="374"/>
        <v>8.4770908479664939</v>
      </c>
      <c r="J1455" s="17">
        <v>9.56</v>
      </c>
      <c r="K1455" s="28"/>
      <c r="L1455" s="31">
        <f t="shared" si="371"/>
        <v>1907.1250000002378</v>
      </c>
      <c r="M1455" s="30">
        <f t="shared" si="372"/>
        <v>8.4770908479664939</v>
      </c>
    </row>
    <row r="1456" spans="1:13" ht="14.1" customHeight="1">
      <c r="A1456" s="7">
        <v>190703</v>
      </c>
      <c r="B1456" s="8">
        <f t="shared" si="373"/>
        <v>1907.2083333335711</v>
      </c>
      <c r="C1456" s="9">
        <v>-0.1060412</v>
      </c>
      <c r="D1456" s="9">
        <v>-0.110194</v>
      </c>
      <c r="E1456" s="9">
        <v>4.1527999999999999E-3</v>
      </c>
      <c r="H1456" s="11">
        <f t="shared" si="374"/>
        <v>7.5429662990656743</v>
      </c>
      <c r="J1456" s="17">
        <v>9.26</v>
      </c>
      <c r="K1456" s="28"/>
      <c r="L1456" s="31">
        <f t="shared" si="371"/>
        <v>1907.2083333335711</v>
      </c>
      <c r="M1456" s="30">
        <f t="shared" si="372"/>
        <v>7.5429662990656743</v>
      </c>
    </row>
    <row r="1457" spans="1:13" ht="14.1" customHeight="1">
      <c r="A1457" s="7">
        <v>190704</v>
      </c>
      <c r="B1457" s="8">
        <f t="shared" si="373"/>
        <v>1907.2916666669043</v>
      </c>
      <c r="C1457" s="9">
        <v>4.5378099999999998E-2</v>
      </c>
      <c r="D1457" s="9">
        <v>4.2938999999999998E-2</v>
      </c>
      <c r="E1457" s="9">
        <v>2.4391E-3</v>
      </c>
      <c r="H1457" s="11">
        <f t="shared" si="374"/>
        <v>7.8668537289812548</v>
      </c>
      <c r="J1457" s="17">
        <v>8.35</v>
      </c>
      <c r="K1457" s="28"/>
      <c r="L1457" s="31">
        <f t="shared" si="371"/>
        <v>1907.2916666669043</v>
      </c>
      <c r="M1457" s="30">
        <f t="shared" si="372"/>
        <v>7.8668537289812548</v>
      </c>
    </row>
    <row r="1458" spans="1:13" ht="14.1" customHeight="1">
      <c r="A1458" s="7">
        <v>190705</v>
      </c>
      <c r="B1458" s="8">
        <f t="shared" si="373"/>
        <v>1907.3750000002376</v>
      </c>
      <c r="C1458" s="9">
        <v>-7.4749899999999994E-2</v>
      </c>
      <c r="D1458" s="9">
        <v>-7.9538999999999999E-2</v>
      </c>
      <c r="E1458" s="9">
        <v>4.7891000000000001E-3</v>
      </c>
      <c r="H1458" s="11">
        <f t="shared" si="374"/>
        <v>7.2411320502318146</v>
      </c>
      <c r="J1458" s="17">
        <v>8.39</v>
      </c>
      <c r="K1458" s="28"/>
      <c r="L1458" s="31">
        <f t="shared" si="371"/>
        <v>1907.3750000002376</v>
      </c>
      <c r="M1458" s="30">
        <f t="shared" si="372"/>
        <v>7.2411320502318146</v>
      </c>
    </row>
    <row r="1459" spans="1:13" ht="14.1" customHeight="1">
      <c r="A1459" s="7">
        <v>190706</v>
      </c>
      <c r="B1459" s="8">
        <f t="shared" si="373"/>
        <v>1907.4583333335709</v>
      </c>
      <c r="C1459" s="9">
        <v>4.3669600000000003E-2</v>
      </c>
      <c r="D1459" s="9">
        <v>3.7190000000000001E-2</v>
      </c>
      <c r="E1459" s="9">
        <v>6.4796000000000003E-3</v>
      </c>
      <c r="H1459" s="11">
        <f t="shared" si="374"/>
        <v>7.5104297511799354</v>
      </c>
      <c r="J1459" s="17">
        <v>8.1</v>
      </c>
      <c r="K1459" s="28"/>
      <c r="L1459" s="31">
        <f t="shared" si="371"/>
        <v>1907.4583333335709</v>
      </c>
      <c r="M1459" s="30">
        <f t="shared" si="372"/>
        <v>7.5104297511799354</v>
      </c>
    </row>
    <row r="1460" spans="1:13" ht="14.1" customHeight="1">
      <c r="A1460" s="7">
        <v>190707</v>
      </c>
      <c r="B1460" s="8">
        <f t="shared" si="373"/>
        <v>1907.5416666669041</v>
      </c>
      <c r="C1460" s="9">
        <v>3.1199999999999999E-4</v>
      </c>
      <c r="D1460" s="9">
        <v>-4.5279999999999999E-3</v>
      </c>
      <c r="E1460" s="9">
        <v>4.8399999999999997E-3</v>
      </c>
      <c r="H1460" s="11">
        <f t="shared" si="374"/>
        <v>7.4764225252665923</v>
      </c>
      <c r="J1460" s="17">
        <v>7.84</v>
      </c>
      <c r="K1460" s="28"/>
      <c r="L1460" s="31">
        <f t="shared" si="371"/>
        <v>1907.5416666669041</v>
      </c>
      <c r="M1460" s="30">
        <f t="shared" si="372"/>
        <v>7.4764225252665923</v>
      </c>
    </row>
    <row r="1461" spans="1:13" ht="14.1" customHeight="1">
      <c r="A1461" s="7">
        <v>190708</v>
      </c>
      <c r="B1461" s="8">
        <f t="shared" si="373"/>
        <v>1907.6250000002374</v>
      </c>
      <c r="C1461" s="9">
        <v>-7.1597300000000003E-2</v>
      </c>
      <c r="D1461" s="9">
        <v>-7.4608999999999995E-2</v>
      </c>
      <c r="E1461" s="9">
        <v>3.0117E-3</v>
      </c>
      <c r="H1461" s="11">
        <f t="shared" si="374"/>
        <v>6.9186141170789774</v>
      </c>
      <c r="J1461" s="17">
        <v>8.14</v>
      </c>
      <c r="K1461" s="28"/>
      <c r="L1461" s="31">
        <f t="shared" si="371"/>
        <v>1907.6250000002374</v>
      </c>
      <c r="M1461" s="30">
        <f t="shared" si="372"/>
        <v>6.9186141170789774</v>
      </c>
    </row>
    <row r="1462" spans="1:13" ht="14.1" customHeight="1">
      <c r="A1462" s="7">
        <v>190709</v>
      </c>
      <c r="B1462" s="8">
        <f t="shared" si="373"/>
        <v>1907.7083333335706</v>
      </c>
      <c r="C1462" s="9">
        <v>-1.1524899999999999E-2</v>
      </c>
      <c r="D1462" s="9">
        <v>-1.5694E-2</v>
      </c>
      <c r="E1462" s="9">
        <v>4.1691000000000002E-3</v>
      </c>
      <c r="H1462" s="11">
        <f t="shared" si="374"/>
        <v>6.8100333871255403</v>
      </c>
      <c r="J1462" s="17">
        <v>7.53</v>
      </c>
      <c r="K1462" s="28"/>
      <c r="L1462" s="31">
        <f t="shared" si="371"/>
        <v>1907.7083333335706</v>
      </c>
      <c r="M1462" s="30">
        <f t="shared" si="372"/>
        <v>6.8100333871255403</v>
      </c>
    </row>
    <row r="1463" spans="1:13" ht="14.1" customHeight="1">
      <c r="A1463" s="7">
        <v>190710</v>
      </c>
      <c r="B1463" s="8">
        <f t="shared" si="373"/>
        <v>1907.7916666669039</v>
      </c>
      <c r="C1463" s="9">
        <v>-0.14002800000000001</v>
      </c>
      <c r="D1463" s="9">
        <v>-0.146365</v>
      </c>
      <c r="E1463" s="9">
        <v>6.3369999999999998E-3</v>
      </c>
      <c r="H1463" s="11">
        <f t="shared" si="374"/>
        <v>5.8132828504189105</v>
      </c>
      <c r="J1463" s="17">
        <v>7.45</v>
      </c>
      <c r="K1463" s="28"/>
      <c r="L1463" s="31">
        <f t="shared" si="371"/>
        <v>1907.7916666669039</v>
      </c>
      <c r="M1463" s="30">
        <f t="shared" si="372"/>
        <v>5.8132828504189105</v>
      </c>
    </row>
    <row r="1464" spans="1:13" ht="14.1" customHeight="1">
      <c r="A1464" s="7">
        <v>190711</v>
      </c>
      <c r="B1464" s="8">
        <f t="shared" si="373"/>
        <v>1907.8750000002372</v>
      </c>
      <c r="C1464" s="9">
        <v>3.1554899999999997E-2</v>
      </c>
      <c r="D1464" s="9">
        <v>2.9805000000000002E-2</v>
      </c>
      <c r="E1464" s="9">
        <v>1.7499E-3</v>
      </c>
      <c r="H1464" s="11">
        <f t="shared" si="374"/>
        <v>5.9865477457756464</v>
      </c>
      <c r="J1464" s="17">
        <v>6.64</v>
      </c>
      <c r="K1464" s="28"/>
      <c r="L1464" s="31">
        <f t="shared" si="371"/>
        <v>1907.8750000002372</v>
      </c>
      <c r="M1464" s="30">
        <f t="shared" si="372"/>
        <v>5.9865477457756464</v>
      </c>
    </row>
    <row r="1465" spans="1:13" ht="14.1" customHeight="1">
      <c r="A1465" s="7">
        <v>190712</v>
      </c>
      <c r="B1465" s="8">
        <f t="shared" si="373"/>
        <v>1907.9583333335704</v>
      </c>
      <c r="C1465" s="9">
        <v>2.0727700000000002E-2</v>
      </c>
      <c r="D1465" s="9">
        <v>1.5093000000000001E-2</v>
      </c>
      <c r="E1465" s="9">
        <v>5.6347000000000003E-3</v>
      </c>
      <c r="H1465" s="11">
        <f t="shared" si="374"/>
        <v>6.0769027109026386</v>
      </c>
      <c r="J1465" s="17">
        <v>6.25</v>
      </c>
      <c r="K1465" s="28"/>
      <c r="L1465" s="31">
        <f t="shared" si="371"/>
        <v>1907.9583333335704</v>
      </c>
      <c r="M1465" s="30">
        <f t="shared" si="372"/>
        <v>6.0769027109026386</v>
      </c>
    </row>
    <row r="1466" spans="1:13" ht="14.1" customHeight="1">
      <c r="A1466" s="7">
        <v>190801</v>
      </c>
      <c r="B1466" s="8">
        <f t="shared" si="373"/>
        <v>1908.0416666669037</v>
      </c>
      <c r="C1466" s="9">
        <v>5.26673E-2</v>
      </c>
      <c r="D1466" s="9">
        <v>4.6685999999999998E-2</v>
      </c>
      <c r="E1466" s="9">
        <v>5.9813000000000002E-3</v>
      </c>
      <c r="H1466" s="11">
        <f t="shared" si="374"/>
        <v>6.360608990863839</v>
      </c>
      <c r="J1466" s="17">
        <v>6.57</v>
      </c>
      <c r="K1466" s="28"/>
      <c r="L1466" s="31">
        <f t="shared" si="371"/>
        <v>1908.0416666669037</v>
      </c>
      <c r="M1466" s="30">
        <f t="shared" si="372"/>
        <v>6.360608990863839</v>
      </c>
    </row>
    <row r="1467" spans="1:13" ht="14.1" customHeight="1">
      <c r="A1467" s="7">
        <v>190802</v>
      </c>
      <c r="B1467" s="8">
        <f t="shared" si="373"/>
        <v>1908.1250000002369</v>
      </c>
      <c r="C1467" s="9">
        <v>-5.1016400000000003E-2</v>
      </c>
      <c r="D1467" s="9">
        <v>-5.3663000000000002E-2</v>
      </c>
      <c r="E1467" s="9">
        <v>2.6465999999999998E-3</v>
      </c>
      <c r="H1467" s="11">
        <f t="shared" si="374"/>
        <v>6.0192796305871124</v>
      </c>
      <c r="J1467" s="17">
        <v>6.85</v>
      </c>
      <c r="K1467" s="28"/>
      <c r="L1467" s="31">
        <f t="shared" si="371"/>
        <v>1908.1250000002369</v>
      </c>
      <c r="M1467" s="30">
        <f t="shared" si="372"/>
        <v>6.0192796305871124</v>
      </c>
    </row>
    <row r="1468" spans="1:13" ht="14.1" customHeight="1">
      <c r="A1468" s="7">
        <v>190803</v>
      </c>
      <c r="B1468" s="8">
        <f t="shared" si="373"/>
        <v>1908.2083333335702</v>
      </c>
      <c r="C1468" s="9">
        <v>8.4523899999999999E-2</v>
      </c>
      <c r="D1468" s="9">
        <v>7.8653000000000001E-2</v>
      </c>
      <c r="E1468" s="9">
        <v>5.8709000000000001E-3</v>
      </c>
      <c r="H1468" s="11">
        <f t="shared" si="374"/>
        <v>6.4927140313716807</v>
      </c>
      <c r="J1468" s="17">
        <v>6.6</v>
      </c>
      <c r="K1468" s="28"/>
      <c r="L1468" s="31">
        <f t="shared" si="371"/>
        <v>1908.2083333335702</v>
      </c>
      <c r="M1468" s="30">
        <f t="shared" si="372"/>
        <v>6.4927140313716807</v>
      </c>
    </row>
    <row r="1469" spans="1:13" ht="14.1" customHeight="1">
      <c r="A1469" s="7">
        <v>190804</v>
      </c>
      <c r="B1469" s="8">
        <f t="shared" si="373"/>
        <v>1908.2916666669034</v>
      </c>
      <c r="C1469" s="9">
        <v>5.1687900000000002E-2</v>
      </c>
      <c r="D1469" s="9">
        <v>4.6593999999999997E-2</v>
      </c>
      <c r="E1469" s="9">
        <v>5.0939000000000002E-3</v>
      </c>
      <c r="H1469" s="11">
        <f t="shared" si="374"/>
        <v>6.795235548949413</v>
      </c>
      <c r="J1469" s="17">
        <v>6.87</v>
      </c>
      <c r="K1469" s="28"/>
      <c r="L1469" s="31">
        <f t="shared" si="371"/>
        <v>1908.2916666669034</v>
      </c>
      <c r="M1469" s="30">
        <f t="shared" si="372"/>
        <v>6.795235548949413</v>
      </c>
    </row>
    <row r="1470" spans="1:13" ht="14.1" customHeight="1">
      <c r="A1470" s="7">
        <v>190805</v>
      </c>
      <c r="B1470" s="8">
        <f t="shared" si="373"/>
        <v>1908.3750000002367</v>
      </c>
      <c r="C1470" s="9">
        <v>3.2857900000000002E-2</v>
      </c>
      <c r="D1470" s="9">
        <v>2.9680000000000002E-2</v>
      </c>
      <c r="E1470" s="9">
        <v>3.1779E-3</v>
      </c>
      <c r="H1470" s="11">
        <f t="shared" si="374"/>
        <v>6.9969181400422311</v>
      </c>
      <c r="J1470" s="17">
        <v>7.24</v>
      </c>
      <c r="K1470" s="28"/>
      <c r="L1470" s="31">
        <f t="shared" si="371"/>
        <v>1908.3750000002367</v>
      </c>
      <c r="M1470" s="30">
        <f t="shared" si="372"/>
        <v>6.9969181400422311</v>
      </c>
    </row>
    <row r="1471" spans="1:13" ht="14.1" customHeight="1">
      <c r="A1471" s="7">
        <v>190806</v>
      </c>
      <c r="B1471" s="8">
        <f t="shared" si="373"/>
        <v>1908.45833333357</v>
      </c>
      <c r="C1471" s="9">
        <v>9.3294999999999993E-3</v>
      </c>
      <c r="D1471" s="9">
        <v>4.4679999999999997E-3</v>
      </c>
      <c r="E1471" s="9">
        <v>4.8615000000000004E-3</v>
      </c>
      <c r="H1471" s="11">
        <f t="shared" si="374"/>
        <v>7.0281803702919401</v>
      </c>
      <c r="J1471" s="17">
        <v>7.63</v>
      </c>
      <c r="K1471" s="28"/>
      <c r="L1471" s="31">
        <f t="shared" si="371"/>
        <v>1908.45833333357</v>
      </c>
      <c r="M1471" s="30">
        <f t="shared" si="372"/>
        <v>7.0281803702919401</v>
      </c>
    </row>
    <row r="1472" spans="1:13" ht="14.1" customHeight="1">
      <c r="A1472" s="7">
        <v>190807</v>
      </c>
      <c r="B1472" s="8">
        <f t="shared" si="373"/>
        <v>1908.5416666669032</v>
      </c>
      <c r="C1472" s="9">
        <v>8.6426199999999995E-2</v>
      </c>
      <c r="D1472" s="9">
        <v>8.0384999999999998E-2</v>
      </c>
      <c r="E1472" s="9">
        <v>6.0412E-3</v>
      </c>
      <c r="H1472" s="11">
        <f t="shared" si="374"/>
        <v>7.5931406493578582</v>
      </c>
      <c r="J1472" s="17">
        <v>7.64</v>
      </c>
      <c r="K1472" s="28"/>
      <c r="L1472" s="31">
        <f t="shared" si="371"/>
        <v>1908.5416666669032</v>
      </c>
      <c r="M1472" s="30">
        <f t="shared" si="372"/>
        <v>7.5931406493578582</v>
      </c>
    </row>
    <row r="1473" spans="1:13" ht="14.1" customHeight="1">
      <c r="A1473" s="7">
        <v>190808</v>
      </c>
      <c r="B1473" s="8">
        <f t="shared" si="373"/>
        <v>1908.6250000002365</v>
      </c>
      <c r="C1473" s="9">
        <v>3.4292599999999999E-2</v>
      </c>
      <c r="D1473" s="9">
        <v>3.1827000000000001E-2</v>
      </c>
      <c r="E1473" s="9">
        <v>2.4656000000000001E-3</v>
      </c>
      <c r="H1473" s="11">
        <f t="shared" si="374"/>
        <v>7.8348075368049708</v>
      </c>
      <c r="J1473" s="17">
        <v>7.92</v>
      </c>
      <c r="K1473" s="28"/>
      <c r="L1473" s="31">
        <f t="shared" si="371"/>
        <v>1908.6250000002365</v>
      </c>
      <c r="M1473" s="30">
        <f t="shared" si="372"/>
        <v>7.8348075368049708</v>
      </c>
    </row>
    <row r="1474" spans="1:13" ht="14.1" customHeight="1">
      <c r="A1474" s="7">
        <v>190809</v>
      </c>
      <c r="B1474" s="8">
        <f t="shared" si="373"/>
        <v>1908.7083333335697</v>
      </c>
      <c r="C1474" s="9">
        <v>-3.1888399999999997E-2</v>
      </c>
      <c r="D1474" s="9">
        <v>-3.7449000000000003E-2</v>
      </c>
      <c r="E1474" s="9">
        <v>5.5605999999999997E-3</v>
      </c>
      <c r="H1474" s="11">
        <f t="shared" si="374"/>
        <v>7.5414018293591614</v>
      </c>
      <c r="J1474" s="17">
        <v>8.26</v>
      </c>
      <c r="K1474" s="28"/>
      <c r="L1474" s="31">
        <f t="shared" ref="L1474:L1537" si="375">B1474</f>
        <v>1908.7083333335697</v>
      </c>
      <c r="M1474" s="30">
        <f t="shared" si="372"/>
        <v>7.5414018293591614</v>
      </c>
    </row>
    <row r="1475" spans="1:13" ht="14.1" customHeight="1">
      <c r="A1475" s="7">
        <v>190810</v>
      </c>
      <c r="B1475" s="8">
        <f t="shared" si="373"/>
        <v>1908.791666666903</v>
      </c>
      <c r="C1475" s="9">
        <v>3.6702600000000002E-2</v>
      </c>
      <c r="D1475" s="9">
        <v>3.3656999999999999E-2</v>
      </c>
      <c r="E1475" s="9">
        <v>3.0455999999999999E-3</v>
      </c>
      <c r="H1475" s="11">
        <f t="shared" si="374"/>
        <v>7.7952227907299028</v>
      </c>
      <c r="J1475" s="17">
        <v>8.17</v>
      </c>
      <c r="K1475" s="28"/>
      <c r="L1475" s="31">
        <f t="shared" si="375"/>
        <v>1908.791666666903</v>
      </c>
      <c r="M1475" s="30">
        <f t="shared" ref="M1475:M1538" si="376">H1475</f>
        <v>7.7952227907299028</v>
      </c>
    </row>
    <row r="1476" spans="1:13" ht="14.1" customHeight="1">
      <c r="A1476" s="7">
        <v>190811</v>
      </c>
      <c r="B1476" s="8">
        <f t="shared" ref="B1476:B1539" si="377">B1475+(1/12)</f>
        <v>1908.8750000002362</v>
      </c>
      <c r="C1476" s="9">
        <v>6.8790299999999999E-2</v>
      </c>
      <c r="D1476" s="9">
        <v>6.5323000000000006E-2</v>
      </c>
      <c r="E1476" s="9">
        <v>3.4673E-3</v>
      </c>
      <c r="H1476" s="11">
        <f t="shared" ref="H1476:H1539" si="378">H1475+(H1475*D1476)</f>
        <v>8.3044301290887521</v>
      </c>
      <c r="J1476" s="17">
        <v>8.27</v>
      </c>
      <c r="K1476" s="28"/>
      <c r="L1476" s="31">
        <f t="shared" si="375"/>
        <v>1908.8750000002362</v>
      </c>
      <c r="M1476" s="30">
        <f t="shared" si="376"/>
        <v>8.3044301290887521</v>
      </c>
    </row>
    <row r="1477" spans="1:13" ht="14.1" customHeight="1">
      <c r="A1477" s="7">
        <v>190812</v>
      </c>
      <c r="B1477" s="8">
        <f t="shared" si="377"/>
        <v>1908.9583333335695</v>
      </c>
      <c r="C1477" s="9">
        <v>1.8173600000000002E-2</v>
      </c>
      <c r="D1477" s="9">
        <v>1.3335E-2</v>
      </c>
      <c r="E1477" s="9">
        <v>4.8386000000000002E-3</v>
      </c>
      <c r="H1477" s="11">
        <f t="shared" si="378"/>
        <v>8.4151697048601513</v>
      </c>
      <c r="J1477" s="17">
        <v>8.83</v>
      </c>
      <c r="K1477" s="28"/>
      <c r="L1477" s="31">
        <f t="shared" si="375"/>
        <v>1908.9583333335695</v>
      </c>
      <c r="M1477" s="30">
        <f t="shared" si="376"/>
        <v>8.4151697048601513</v>
      </c>
    </row>
    <row r="1478" spans="1:13" ht="14.1" customHeight="1">
      <c r="A1478" s="7">
        <v>190901</v>
      </c>
      <c r="B1478" s="8">
        <f t="shared" si="377"/>
        <v>1909.0416666669028</v>
      </c>
      <c r="C1478" s="9">
        <v>-2.03372E-2</v>
      </c>
      <c r="D1478" s="9">
        <v>-2.5364000000000001E-2</v>
      </c>
      <c r="E1478" s="9">
        <v>5.0267999999999997E-3</v>
      </c>
      <c r="H1478" s="11">
        <f t="shared" si="378"/>
        <v>8.2017273404660784</v>
      </c>
      <c r="J1478" s="17">
        <v>9.0299999999999994</v>
      </c>
      <c r="K1478" s="28"/>
      <c r="L1478" s="31">
        <f t="shared" si="375"/>
        <v>1909.0416666669028</v>
      </c>
      <c r="M1478" s="30">
        <f t="shared" si="376"/>
        <v>8.2017273404660784</v>
      </c>
    </row>
    <row r="1479" spans="1:13" ht="14.1" customHeight="1">
      <c r="A1479" s="7">
        <v>190902</v>
      </c>
      <c r="B1479" s="8">
        <f t="shared" si="377"/>
        <v>1909.125000000236</v>
      </c>
      <c r="C1479" s="9">
        <v>-8.2059999999999998E-3</v>
      </c>
      <c r="D1479" s="9">
        <v>-1.1435000000000001E-2</v>
      </c>
      <c r="E1479" s="9">
        <v>3.2290000000000001E-3</v>
      </c>
      <c r="H1479" s="11">
        <f t="shared" si="378"/>
        <v>8.1079405883278497</v>
      </c>
      <c r="J1479" s="17">
        <v>9.06</v>
      </c>
      <c r="K1479" s="28"/>
      <c r="L1479" s="31">
        <f t="shared" si="375"/>
        <v>1909.125000000236</v>
      </c>
      <c r="M1479" s="30">
        <f t="shared" si="376"/>
        <v>8.1079405883278497</v>
      </c>
    </row>
    <row r="1480" spans="1:13" ht="14.1" customHeight="1">
      <c r="A1480" s="7">
        <v>190903</v>
      </c>
      <c r="B1480" s="8">
        <f t="shared" si="377"/>
        <v>1909.2083333335693</v>
      </c>
      <c r="C1480" s="9">
        <v>5.1049200000000003E-2</v>
      </c>
      <c r="D1480" s="9">
        <v>4.7391999999999997E-2</v>
      </c>
      <c r="E1480" s="9">
        <v>3.6572000000000002E-3</v>
      </c>
      <c r="H1480" s="11">
        <f t="shared" si="378"/>
        <v>8.4921921086898831</v>
      </c>
      <c r="J1480" s="17">
        <v>8.8000000000000007</v>
      </c>
      <c r="K1480" s="28"/>
      <c r="L1480" s="31">
        <f t="shared" si="375"/>
        <v>1909.2083333335693</v>
      </c>
      <c r="M1480" s="30">
        <f t="shared" si="376"/>
        <v>8.4921921086898831</v>
      </c>
    </row>
    <row r="1481" spans="1:13" ht="14.1" customHeight="1">
      <c r="A1481" s="7">
        <v>190904</v>
      </c>
      <c r="B1481" s="8">
        <f t="shared" si="377"/>
        <v>1909.2916666669025</v>
      </c>
      <c r="C1481" s="9">
        <v>2.2472599999999999E-2</v>
      </c>
      <c r="D1481" s="9">
        <v>1.7956E-2</v>
      </c>
      <c r="E1481" s="9">
        <v>4.5166E-3</v>
      </c>
      <c r="H1481" s="11">
        <f t="shared" si="378"/>
        <v>8.6446779101935185</v>
      </c>
      <c r="J1481" s="17">
        <v>8.92</v>
      </c>
      <c r="K1481" s="28"/>
      <c r="L1481" s="31">
        <f t="shared" si="375"/>
        <v>1909.2916666669025</v>
      </c>
      <c r="M1481" s="30">
        <f t="shared" si="376"/>
        <v>8.6446779101935185</v>
      </c>
    </row>
    <row r="1482" spans="1:13" ht="14.1" customHeight="1">
      <c r="A1482" s="7">
        <v>190905</v>
      </c>
      <c r="B1482" s="8">
        <f t="shared" si="377"/>
        <v>1909.3750000002358</v>
      </c>
      <c r="C1482" s="9">
        <v>2.7258600000000001E-2</v>
      </c>
      <c r="D1482" s="9">
        <v>2.4906000000000001E-2</v>
      </c>
      <c r="E1482" s="9">
        <v>2.3525999999999998E-3</v>
      </c>
      <c r="H1482" s="11">
        <f t="shared" si="378"/>
        <v>8.8599822582247985</v>
      </c>
      <c r="J1482" s="17">
        <v>9.32</v>
      </c>
      <c r="K1482" s="28"/>
      <c r="L1482" s="31">
        <f t="shared" si="375"/>
        <v>1909.3750000002358</v>
      </c>
      <c r="M1482" s="30">
        <f t="shared" si="376"/>
        <v>8.8599822582247985</v>
      </c>
    </row>
    <row r="1483" spans="1:13" ht="14.1" customHeight="1">
      <c r="A1483" s="7">
        <v>190906</v>
      </c>
      <c r="B1483" s="8">
        <f t="shared" si="377"/>
        <v>1909.458333333569</v>
      </c>
      <c r="C1483" s="9">
        <v>1.35427E-2</v>
      </c>
      <c r="D1483" s="9">
        <v>9.4020000000000006E-3</v>
      </c>
      <c r="E1483" s="9">
        <v>4.1406999999999998E-3</v>
      </c>
      <c r="H1483" s="11">
        <f t="shared" si="378"/>
        <v>8.9432838114166273</v>
      </c>
      <c r="J1483" s="17">
        <v>9.6300000000000008</v>
      </c>
      <c r="K1483" s="28"/>
      <c r="L1483" s="31">
        <f t="shared" si="375"/>
        <v>1909.458333333569</v>
      </c>
      <c r="M1483" s="30">
        <f t="shared" si="376"/>
        <v>8.9432838114166273</v>
      </c>
    </row>
    <row r="1484" spans="1:13" ht="14.1" customHeight="1">
      <c r="A1484" s="7">
        <v>190907</v>
      </c>
      <c r="B1484" s="8">
        <f t="shared" si="377"/>
        <v>1909.5416666669023</v>
      </c>
      <c r="C1484" s="9">
        <v>4.8761499999999999E-2</v>
      </c>
      <c r="D1484" s="9">
        <v>3.7234999999999997E-2</v>
      </c>
      <c r="E1484" s="9">
        <v>1.15265E-2</v>
      </c>
      <c r="H1484" s="11">
        <f t="shared" si="378"/>
        <v>9.2762869841347246</v>
      </c>
      <c r="J1484" s="17">
        <v>9.8000000000000007</v>
      </c>
      <c r="K1484" s="28"/>
      <c r="L1484" s="31">
        <f t="shared" si="375"/>
        <v>1909.5416666669023</v>
      </c>
      <c r="M1484" s="30">
        <f t="shared" si="376"/>
        <v>9.2762869841347246</v>
      </c>
    </row>
    <row r="1485" spans="1:13" ht="14.1" customHeight="1">
      <c r="A1485" s="7">
        <v>190908</v>
      </c>
      <c r="B1485" s="8">
        <f t="shared" si="377"/>
        <v>1909.6250000002356</v>
      </c>
      <c r="C1485" s="9">
        <v>3.2125999999999999E-3</v>
      </c>
      <c r="D1485" s="9">
        <v>6.6600000000000003E-4</v>
      </c>
      <c r="E1485" s="9">
        <v>2.5466E-3</v>
      </c>
      <c r="H1485" s="11">
        <f t="shared" si="378"/>
        <v>9.2824649912661581</v>
      </c>
      <c r="J1485" s="17">
        <v>9.94</v>
      </c>
      <c r="K1485" s="28"/>
      <c r="L1485" s="31">
        <f t="shared" si="375"/>
        <v>1909.6250000002356</v>
      </c>
      <c r="M1485" s="30">
        <f t="shared" si="376"/>
        <v>9.2824649912661581</v>
      </c>
    </row>
    <row r="1486" spans="1:13" ht="14.1" customHeight="1">
      <c r="A1486" s="7">
        <v>190909</v>
      </c>
      <c r="B1486" s="8">
        <f t="shared" si="377"/>
        <v>1909.7083333335688</v>
      </c>
      <c r="C1486" s="9">
        <v>1.6774500000000001E-2</v>
      </c>
      <c r="D1486" s="9">
        <v>1.3724999999999999E-2</v>
      </c>
      <c r="E1486" s="9">
        <v>3.0495000000000001E-3</v>
      </c>
      <c r="H1486" s="11">
        <f t="shared" si="378"/>
        <v>9.4098668232712868</v>
      </c>
      <c r="J1486" s="17">
        <v>10.18</v>
      </c>
      <c r="K1486" s="28"/>
      <c r="L1486" s="31">
        <f t="shared" si="375"/>
        <v>1909.7083333335688</v>
      </c>
      <c r="M1486" s="30">
        <f t="shared" si="376"/>
        <v>9.4098668232712868</v>
      </c>
    </row>
    <row r="1487" spans="1:13" ht="14.1" customHeight="1">
      <c r="A1487" s="7">
        <v>190910</v>
      </c>
      <c r="B1487" s="8">
        <f t="shared" si="377"/>
        <v>1909.7916666669021</v>
      </c>
      <c r="C1487" s="9">
        <v>-1.1421600000000001E-2</v>
      </c>
      <c r="D1487" s="9">
        <v>-1.5559E-2</v>
      </c>
      <c r="E1487" s="9">
        <v>4.1374000000000003E-3</v>
      </c>
      <c r="H1487" s="11">
        <f t="shared" si="378"/>
        <v>9.2634587053680093</v>
      </c>
      <c r="J1487" s="17">
        <v>10.19</v>
      </c>
      <c r="K1487" s="28"/>
      <c r="L1487" s="31">
        <f t="shared" si="375"/>
        <v>1909.7916666669021</v>
      </c>
      <c r="M1487" s="30">
        <f t="shared" si="376"/>
        <v>9.2634587053680093</v>
      </c>
    </row>
    <row r="1488" spans="1:13" ht="14.1" customHeight="1">
      <c r="A1488" s="7">
        <v>190911</v>
      </c>
      <c r="B1488" s="8">
        <f t="shared" si="377"/>
        <v>1909.8750000002353</v>
      </c>
      <c r="C1488" s="9">
        <v>-2.64637E-2</v>
      </c>
      <c r="D1488" s="9">
        <v>-2.8511000000000002E-2</v>
      </c>
      <c r="E1488" s="9">
        <v>2.0473000000000002E-3</v>
      </c>
      <c r="H1488" s="11">
        <f t="shared" si="378"/>
        <v>8.9993482342192621</v>
      </c>
      <c r="J1488" s="17">
        <v>10.23</v>
      </c>
      <c r="K1488" s="28"/>
      <c r="L1488" s="31">
        <f t="shared" si="375"/>
        <v>1909.8750000002353</v>
      </c>
      <c r="M1488" s="30">
        <f t="shared" si="376"/>
        <v>8.9993482342192621</v>
      </c>
    </row>
    <row r="1489" spans="1:13" ht="14.1" customHeight="1">
      <c r="A1489" s="7">
        <v>190912</v>
      </c>
      <c r="B1489" s="8">
        <f t="shared" si="377"/>
        <v>1909.9583333335686</v>
      </c>
      <c r="C1489" s="9">
        <v>3.7648000000000001E-2</v>
      </c>
      <c r="D1489" s="9">
        <v>3.3638000000000001E-2</v>
      </c>
      <c r="E1489" s="9">
        <v>4.0099999999999997E-3</v>
      </c>
      <c r="H1489" s="11">
        <f t="shared" si="378"/>
        <v>9.3020683101219301</v>
      </c>
      <c r="J1489" s="17">
        <v>10.18</v>
      </c>
      <c r="K1489" s="28"/>
      <c r="L1489" s="31">
        <f t="shared" si="375"/>
        <v>1909.9583333335686</v>
      </c>
      <c r="M1489" s="30">
        <f t="shared" si="376"/>
        <v>9.3020683101219301</v>
      </c>
    </row>
    <row r="1490" spans="1:13" ht="14.1" customHeight="1">
      <c r="A1490" s="7">
        <v>191001</v>
      </c>
      <c r="B1490" s="8">
        <f t="shared" si="377"/>
        <v>1910.0416666669018</v>
      </c>
      <c r="C1490" s="9">
        <v>-5.8476500000000001E-2</v>
      </c>
      <c r="D1490" s="9">
        <v>-6.3021999999999995E-2</v>
      </c>
      <c r="E1490" s="9">
        <v>4.5455000000000001E-3</v>
      </c>
      <c r="H1490" s="11">
        <f t="shared" si="378"/>
        <v>8.715833361081426</v>
      </c>
      <c r="J1490" s="17">
        <v>10.3</v>
      </c>
      <c r="K1490" s="28"/>
      <c r="L1490" s="31">
        <f t="shared" si="375"/>
        <v>1910.0416666669018</v>
      </c>
      <c r="M1490" s="30">
        <f t="shared" si="376"/>
        <v>8.715833361081426</v>
      </c>
    </row>
    <row r="1491" spans="1:13" ht="14.1" customHeight="1">
      <c r="A1491" s="7">
        <v>191002</v>
      </c>
      <c r="B1491" s="8">
        <f t="shared" si="377"/>
        <v>1910.1250000002351</v>
      </c>
      <c r="C1491" s="9">
        <v>4.3718999999999997E-3</v>
      </c>
      <c r="D1491" s="9">
        <v>2.6870000000000002E-3</v>
      </c>
      <c r="E1491" s="9">
        <v>1.6849E-3</v>
      </c>
      <c r="H1491" s="11">
        <f t="shared" si="378"/>
        <v>8.7392528053226517</v>
      </c>
      <c r="J1491" s="17">
        <v>10.08</v>
      </c>
      <c r="K1491" s="28"/>
      <c r="L1491" s="31">
        <f t="shared" si="375"/>
        <v>1910.1250000002351</v>
      </c>
      <c r="M1491" s="30">
        <f t="shared" si="376"/>
        <v>8.7392528053226517</v>
      </c>
    </row>
    <row r="1492" spans="1:13" ht="14.1" customHeight="1">
      <c r="A1492" s="7">
        <v>191003</v>
      </c>
      <c r="B1492" s="8">
        <f t="shared" si="377"/>
        <v>1910.2083333335684</v>
      </c>
      <c r="C1492" s="9">
        <v>-1.0183899999999999E-2</v>
      </c>
      <c r="D1492" s="9">
        <v>-1.5127E-2</v>
      </c>
      <c r="E1492" s="9">
        <v>4.9430999999999998E-3</v>
      </c>
      <c r="H1492" s="11">
        <f t="shared" si="378"/>
        <v>8.6070541281365358</v>
      </c>
      <c r="J1492" s="17">
        <v>9.7200000000000006</v>
      </c>
      <c r="K1492" s="28"/>
      <c r="L1492" s="31">
        <f t="shared" si="375"/>
        <v>1910.2083333335684</v>
      </c>
      <c r="M1492" s="30">
        <f t="shared" si="376"/>
        <v>8.6070541281365358</v>
      </c>
    </row>
    <row r="1493" spans="1:13" ht="14.1" customHeight="1">
      <c r="A1493" s="7">
        <v>191004</v>
      </c>
      <c r="B1493" s="8">
        <f t="shared" si="377"/>
        <v>1910.2916666669016</v>
      </c>
      <c r="C1493" s="9">
        <v>-2.8308E-2</v>
      </c>
      <c r="D1493" s="9">
        <v>-3.2141999999999997E-2</v>
      </c>
      <c r="E1493" s="9">
        <v>3.8340000000000002E-3</v>
      </c>
      <c r="H1493" s="11">
        <f t="shared" si="378"/>
        <v>8.3304061943499708</v>
      </c>
      <c r="J1493" s="17">
        <v>9.9600000000000009</v>
      </c>
      <c r="K1493" s="28"/>
      <c r="L1493" s="31">
        <f t="shared" si="375"/>
        <v>1910.2916666669016</v>
      </c>
      <c r="M1493" s="30">
        <f t="shared" si="376"/>
        <v>8.3304061943499708</v>
      </c>
    </row>
    <row r="1494" spans="1:13" ht="14.1" customHeight="1">
      <c r="A1494" s="7">
        <v>191005</v>
      </c>
      <c r="B1494" s="8">
        <f t="shared" si="377"/>
        <v>1910.3750000002349</v>
      </c>
      <c r="C1494" s="9">
        <v>1.03783E-2</v>
      </c>
      <c r="D1494" s="9">
        <v>8.2470000000000009E-3</v>
      </c>
      <c r="E1494" s="9">
        <v>2.1313E-3</v>
      </c>
      <c r="H1494" s="11">
        <f t="shared" si="378"/>
        <v>8.3991070542347757</v>
      </c>
      <c r="J1494" s="17">
        <v>9.7200000000000006</v>
      </c>
      <c r="K1494" s="28"/>
      <c r="L1494" s="31">
        <f t="shared" si="375"/>
        <v>1910.3750000002349</v>
      </c>
      <c r="M1494" s="30">
        <f t="shared" si="376"/>
        <v>8.3991070542347757</v>
      </c>
    </row>
    <row r="1495" spans="1:13" ht="14.1" customHeight="1">
      <c r="A1495" s="7">
        <v>191006</v>
      </c>
      <c r="B1495" s="8">
        <f t="shared" si="377"/>
        <v>1910.4583333335681</v>
      </c>
      <c r="C1495" s="9">
        <v>-6.06072E-2</v>
      </c>
      <c r="D1495" s="9">
        <v>-6.4603999999999995E-2</v>
      </c>
      <c r="E1495" s="9">
        <v>3.9968E-3</v>
      </c>
      <c r="H1495" s="11">
        <f t="shared" si="378"/>
        <v>7.8564911421029926</v>
      </c>
      <c r="J1495" s="17">
        <v>9.56</v>
      </c>
      <c r="K1495" s="28"/>
      <c r="L1495" s="31">
        <f t="shared" si="375"/>
        <v>1910.4583333335681</v>
      </c>
      <c r="M1495" s="30">
        <f t="shared" si="376"/>
        <v>7.8564911421029926</v>
      </c>
    </row>
    <row r="1496" spans="1:13" ht="14.1" customHeight="1">
      <c r="A1496" s="7">
        <v>191007</v>
      </c>
      <c r="B1496" s="8">
        <f t="shared" si="377"/>
        <v>1910.5416666669014</v>
      </c>
      <c r="C1496" s="9">
        <v>-2.68749E-2</v>
      </c>
      <c r="D1496" s="9">
        <v>-3.2806000000000002E-2</v>
      </c>
      <c r="E1496" s="9">
        <v>5.9310999999999999E-3</v>
      </c>
      <c r="H1496" s="11">
        <f t="shared" si="378"/>
        <v>7.5987510936951619</v>
      </c>
      <c r="J1496" s="17">
        <v>9.1</v>
      </c>
      <c r="K1496" s="28"/>
      <c r="L1496" s="31">
        <f t="shared" si="375"/>
        <v>1910.5416666669014</v>
      </c>
      <c r="M1496" s="30">
        <f t="shared" si="376"/>
        <v>7.5987510936951619</v>
      </c>
    </row>
    <row r="1497" spans="1:13" ht="14.1" customHeight="1">
      <c r="A1497" s="7">
        <v>191008</v>
      </c>
      <c r="B1497" s="8">
        <f t="shared" si="377"/>
        <v>1910.6250000002346</v>
      </c>
      <c r="C1497" s="9">
        <v>3.4060800000000002E-2</v>
      </c>
      <c r="D1497" s="9">
        <v>3.1146E-2</v>
      </c>
      <c r="E1497" s="9">
        <v>2.9147999999999999E-3</v>
      </c>
      <c r="H1497" s="11">
        <f t="shared" si="378"/>
        <v>7.835421795259391</v>
      </c>
      <c r="J1497" s="17">
        <v>8.64</v>
      </c>
      <c r="K1497" s="28"/>
      <c r="L1497" s="31">
        <f t="shared" si="375"/>
        <v>1910.6250000002346</v>
      </c>
      <c r="M1497" s="30">
        <f t="shared" si="376"/>
        <v>7.835421795259391</v>
      </c>
    </row>
    <row r="1498" spans="1:13" ht="14.1" customHeight="1">
      <c r="A1498" s="7">
        <v>191009</v>
      </c>
      <c r="B1498" s="8">
        <f t="shared" si="377"/>
        <v>1910.7083333335679</v>
      </c>
      <c r="C1498" s="9">
        <v>2.0362700000000001E-2</v>
      </c>
      <c r="D1498" s="9">
        <v>1.4846E-2</v>
      </c>
      <c r="E1498" s="9">
        <v>5.5167000000000002E-3</v>
      </c>
      <c r="H1498" s="11">
        <f t="shared" si="378"/>
        <v>7.9517464672318123</v>
      </c>
      <c r="J1498" s="17">
        <v>8.85</v>
      </c>
      <c r="K1498" s="28"/>
      <c r="L1498" s="31">
        <f t="shared" si="375"/>
        <v>1910.7083333335679</v>
      </c>
      <c r="M1498" s="30">
        <f t="shared" si="376"/>
        <v>7.9517464672318123</v>
      </c>
    </row>
    <row r="1499" spans="1:13" ht="14.1" customHeight="1">
      <c r="A1499" s="7">
        <v>191010</v>
      </c>
      <c r="B1499" s="8">
        <f t="shared" si="377"/>
        <v>1910.7916666669012</v>
      </c>
      <c r="C1499" s="9">
        <v>3.7190500000000001E-2</v>
      </c>
      <c r="D1499" s="9">
        <v>3.2905999999999998E-2</v>
      </c>
      <c r="E1499" s="9">
        <v>4.2845000000000001E-3</v>
      </c>
      <c r="H1499" s="11">
        <f t="shared" si="378"/>
        <v>8.2134066364825422</v>
      </c>
      <c r="J1499" s="17">
        <v>8.91</v>
      </c>
      <c r="K1499" s="28"/>
      <c r="L1499" s="31">
        <f t="shared" si="375"/>
        <v>1910.7916666669012</v>
      </c>
      <c r="M1499" s="30">
        <f t="shared" si="376"/>
        <v>8.2134066364825422</v>
      </c>
    </row>
    <row r="1500" spans="1:13" ht="14.1" customHeight="1">
      <c r="A1500" s="7">
        <v>191011</v>
      </c>
      <c r="B1500" s="8">
        <f t="shared" si="377"/>
        <v>1910.8750000002344</v>
      </c>
      <c r="C1500" s="9">
        <v>-2.8018700000000001E-2</v>
      </c>
      <c r="D1500" s="9">
        <v>-2.9352E-2</v>
      </c>
      <c r="E1500" s="9">
        <v>1.3332999999999999E-3</v>
      </c>
      <c r="H1500" s="11">
        <f t="shared" si="378"/>
        <v>7.9723267248885064</v>
      </c>
      <c r="J1500" s="17">
        <v>9.32</v>
      </c>
      <c r="K1500" s="28"/>
      <c r="L1500" s="31">
        <f t="shared" si="375"/>
        <v>1910.8750000002344</v>
      </c>
      <c r="M1500" s="30">
        <f t="shared" si="376"/>
        <v>7.9723267248885064</v>
      </c>
    </row>
    <row r="1501" spans="1:13" ht="14.1" customHeight="1">
      <c r="A1501" s="7">
        <v>191012</v>
      </c>
      <c r="B1501" s="8">
        <f t="shared" si="377"/>
        <v>1910.9583333335677</v>
      </c>
      <c r="C1501" s="9">
        <v>5.5259999999999997E-3</v>
      </c>
      <c r="D1501" s="9">
        <v>1.07E-3</v>
      </c>
      <c r="E1501" s="9">
        <v>4.4559999999999999E-3</v>
      </c>
      <c r="H1501" s="11">
        <f t="shared" si="378"/>
        <v>7.9808571144841371</v>
      </c>
      <c r="J1501" s="17">
        <v>9.31</v>
      </c>
      <c r="K1501" s="28"/>
      <c r="L1501" s="31">
        <f t="shared" si="375"/>
        <v>1910.9583333335677</v>
      </c>
      <c r="M1501" s="30">
        <f t="shared" si="376"/>
        <v>7.9808571144841371</v>
      </c>
    </row>
    <row r="1502" spans="1:13" ht="14.1" customHeight="1">
      <c r="A1502" s="7">
        <v>191101</v>
      </c>
      <c r="B1502" s="8">
        <f t="shared" si="377"/>
        <v>1911.0416666669009</v>
      </c>
      <c r="C1502" s="9">
        <v>4.7083699999999999E-2</v>
      </c>
      <c r="D1502" s="9">
        <v>4.2375000000000003E-2</v>
      </c>
      <c r="E1502" s="9">
        <v>4.7086999999999997E-3</v>
      </c>
      <c r="H1502" s="11">
        <f t="shared" si="378"/>
        <v>8.3190459347104024</v>
      </c>
      <c r="J1502" s="17">
        <v>9.0500000000000007</v>
      </c>
      <c r="K1502" s="28"/>
      <c r="L1502" s="31">
        <f t="shared" si="375"/>
        <v>1911.0416666669009</v>
      </c>
      <c r="M1502" s="30">
        <f t="shared" si="376"/>
        <v>8.3190459347104024</v>
      </c>
    </row>
    <row r="1503" spans="1:13" ht="14.1" customHeight="1">
      <c r="A1503" s="7">
        <v>191102</v>
      </c>
      <c r="B1503" s="8">
        <f t="shared" si="377"/>
        <v>1911.1250000002342</v>
      </c>
      <c r="C1503" s="9">
        <v>-5.2973999999999999E-3</v>
      </c>
      <c r="D1503" s="9">
        <v>-8.3990000000000002E-3</v>
      </c>
      <c r="E1503" s="9">
        <v>3.1015999999999999E-3</v>
      </c>
      <c r="H1503" s="11">
        <f t="shared" si="378"/>
        <v>8.2491742679047704</v>
      </c>
      <c r="J1503" s="17">
        <v>9.27</v>
      </c>
      <c r="K1503" s="28"/>
      <c r="L1503" s="31">
        <f t="shared" si="375"/>
        <v>1911.1250000002342</v>
      </c>
      <c r="M1503" s="30">
        <f t="shared" si="376"/>
        <v>8.2491742679047704</v>
      </c>
    </row>
    <row r="1504" spans="1:13" ht="14.1" customHeight="1">
      <c r="A1504" s="7">
        <v>191103</v>
      </c>
      <c r="B1504" s="8">
        <f t="shared" si="377"/>
        <v>1911.2083333335675</v>
      </c>
      <c r="C1504" s="9">
        <v>6.3480000000000003E-4</v>
      </c>
      <c r="D1504" s="9">
        <v>-4.0390000000000001E-3</v>
      </c>
      <c r="E1504" s="9">
        <v>4.6737999999999997E-3</v>
      </c>
      <c r="H1504" s="11">
        <f t="shared" si="378"/>
        <v>8.2158558530367038</v>
      </c>
      <c r="J1504" s="17">
        <v>9.43</v>
      </c>
      <c r="K1504" s="28"/>
      <c r="L1504" s="31">
        <f t="shared" si="375"/>
        <v>1911.2083333335675</v>
      </c>
      <c r="M1504" s="30">
        <f t="shared" si="376"/>
        <v>8.2158558530367038</v>
      </c>
    </row>
    <row r="1505" spans="1:13" ht="14.1" customHeight="1">
      <c r="A1505" s="7">
        <v>191104</v>
      </c>
      <c r="B1505" s="8">
        <f t="shared" si="377"/>
        <v>1911.2916666669007</v>
      </c>
      <c r="C1505" s="9">
        <v>9.3036000000000004E-3</v>
      </c>
      <c r="D1505" s="9">
        <v>4.5799999999999999E-3</v>
      </c>
      <c r="E1505" s="9">
        <v>4.7235999999999997E-3</v>
      </c>
      <c r="H1505" s="11">
        <f t="shared" si="378"/>
        <v>8.2534844728436116</v>
      </c>
      <c r="J1505" s="17">
        <v>9.32</v>
      </c>
      <c r="K1505" s="28"/>
      <c r="L1505" s="31">
        <f t="shared" si="375"/>
        <v>1911.2916666669007</v>
      </c>
      <c r="M1505" s="30">
        <f t="shared" si="376"/>
        <v>8.2534844728436116</v>
      </c>
    </row>
    <row r="1506" spans="1:13" ht="14.1" customHeight="1">
      <c r="A1506" s="7">
        <v>191105</v>
      </c>
      <c r="B1506" s="8">
        <f t="shared" si="377"/>
        <v>1911.375000000234</v>
      </c>
      <c r="C1506" s="9">
        <v>2.2142100000000001E-2</v>
      </c>
      <c r="D1506" s="9">
        <v>2.0423E-2</v>
      </c>
      <c r="E1506" s="9">
        <v>1.7191000000000001E-3</v>
      </c>
      <c r="H1506" s="11">
        <f t="shared" si="378"/>
        <v>8.4220453862324973</v>
      </c>
      <c r="J1506" s="17">
        <v>9.2799999999999994</v>
      </c>
      <c r="K1506" s="28"/>
      <c r="L1506" s="31">
        <f t="shared" si="375"/>
        <v>1911.375000000234</v>
      </c>
      <c r="M1506" s="30">
        <f t="shared" si="376"/>
        <v>8.4220453862324973</v>
      </c>
    </row>
    <row r="1507" spans="1:13" ht="14.1" customHeight="1">
      <c r="A1507" s="7">
        <v>191106</v>
      </c>
      <c r="B1507" s="8">
        <f t="shared" si="377"/>
        <v>1911.4583333335672</v>
      </c>
      <c r="C1507" s="9">
        <v>2.0199499999999999E-2</v>
      </c>
      <c r="D1507" s="9">
        <v>1.4416999999999999E-2</v>
      </c>
      <c r="E1507" s="9">
        <v>5.7825000000000003E-3</v>
      </c>
      <c r="H1507" s="11">
        <f t="shared" si="378"/>
        <v>8.5434660145658121</v>
      </c>
      <c r="J1507" s="17">
        <v>9.48</v>
      </c>
      <c r="K1507" s="28"/>
      <c r="L1507" s="31">
        <f t="shared" si="375"/>
        <v>1911.4583333335672</v>
      </c>
      <c r="M1507" s="30">
        <f t="shared" si="376"/>
        <v>8.5434660145658121</v>
      </c>
    </row>
    <row r="1508" spans="1:13" ht="14.1" customHeight="1">
      <c r="A1508" s="7">
        <v>191107</v>
      </c>
      <c r="B1508" s="8">
        <f t="shared" si="377"/>
        <v>1911.5416666669005</v>
      </c>
      <c r="C1508" s="9">
        <v>8.0698000000000002E-3</v>
      </c>
      <c r="D1508" s="9">
        <v>1.457E-3</v>
      </c>
      <c r="E1508" s="9">
        <v>6.6128000000000003E-3</v>
      </c>
      <c r="H1508" s="11">
        <f t="shared" si="378"/>
        <v>8.5559138445490337</v>
      </c>
      <c r="J1508" s="17">
        <v>9.67</v>
      </c>
      <c r="K1508" s="28"/>
      <c r="L1508" s="31">
        <f t="shared" si="375"/>
        <v>1911.5416666669005</v>
      </c>
      <c r="M1508" s="30">
        <f t="shared" si="376"/>
        <v>8.5559138445490337</v>
      </c>
    </row>
    <row r="1509" spans="1:13" ht="14.1" customHeight="1">
      <c r="A1509" s="7">
        <v>191108</v>
      </c>
      <c r="B1509" s="8">
        <f t="shared" si="377"/>
        <v>1911.6250000002337</v>
      </c>
      <c r="C1509" s="9">
        <v>-7.93542E-2</v>
      </c>
      <c r="D1509" s="9">
        <v>-8.1047999999999995E-2</v>
      </c>
      <c r="E1509" s="9">
        <v>1.6938000000000001E-3</v>
      </c>
      <c r="H1509" s="11">
        <f t="shared" si="378"/>
        <v>7.8624741392760233</v>
      </c>
      <c r="J1509" s="17">
        <v>9.6300000000000008</v>
      </c>
      <c r="K1509" s="28"/>
      <c r="L1509" s="31">
        <f t="shared" si="375"/>
        <v>1911.6250000002337</v>
      </c>
      <c r="M1509" s="30">
        <f t="shared" si="376"/>
        <v>7.8624741392760233</v>
      </c>
    </row>
    <row r="1510" spans="1:13" ht="14.1" customHeight="1">
      <c r="A1510" s="7">
        <v>191109</v>
      </c>
      <c r="B1510" s="8">
        <f t="shared" si="377"/>
        <v>1911.708333333567</v>
      </c>
      <c r="C1510" s="9">
        <v>-1.7383699999999998E-2</v>
      </c>
      <c r="D1510" s="9">
        <v>-2.1152000000000001E-2</v>
      </c>
      <c r="E1510" s="9">
        <v>3.7683E-3</v>
      </c>
      <c r="H1510" s="11">
        <f t="shared" si="378"/>
        <v>7.696167086282057</v>
      </c>
      <c r="J1510" s="17">
        <v>9.17</v>
      </c>
      <c r="K1510" s="28"/>
      <c r="L1510" s="31">
        <f t="shared" si="375"/>
        <v>1911.708333333567</v>
      </c>
      <c r="M1510" s="30">
        <f t="shared" si="376"/>
        <v>7.696167086282057</v>
      </c>
    </row>
    <row r="1511" spans="1:13" ht="14.1" customHeight="1">
      <c r="A1511" s="7">
        <v>191110</v>
      </c>
      <c r="B1511" s="8">
        <f t="shared" si="377"/>
        <v>1911.7916666669003</v>
      </c>
      <c r="C1511" s="9">
        <v>2.4668900000000001E-2</v>
      </c>
      <c r="D1511" s="9">
        <v>1.8259999999999998E-2</v>
      </c>
      <c r="E1511" s="9">
        <v>6.4089000000000004E-3</v>
      </c>
      <c r="H1511" s="11">
        <f t="shared" si="378"/>
        <v>7.8366990972775676</v>
      </c>
      <c r="J1511" s="17">
        <v>8.67</v>
      </c>
      <c r="K1511" s="28"/>
      <c r="L1511" s="31">
        <f t="shared" si="375"/>
        <v>1911.7916666669003</v>
      </c>
      <c r="M1511" s="30">
        <f t="shared" si="376"/>
        <v>7.8366990972775676</v>
      </c>
    </row>
    <row r="1512" spans="1:13" ht="14.1" customHeight="1">
      <c r="A1512" s="7">
        <v>191111</v>
      </c>
      <c r="B1512" s="8">
        <f t="shared" si="377"/>
        <v>1911.8750000002335</v>
      </c>
      <c r="C1512" s="9">
        <v>3.8907999999999998E-2</v>
      </c>
      <c r="D1512" s="9">
        <v>3.6815000000000001E-2</v>
      </c>
      <c r="E1512" s="9">
        <v>2.0929999999999998E-3</v>
      </c>
      <c r="H1512" s="11">
        <f t="shared" si="378"/>
        <v>8.1252071745438421</v>
      </c>
      <c r="J1512" s="17">
        <v>8.7200000000000006</v>
      </c>
      <c r="K1512" s="28"/>
      <c r="L1512" s="31">
        <f t="shared" si="375"/>
        <v>1911.8750000002335</v>
      </c>
      <c r="M1512" s="30">
        <f t="shared" si="376"/>
        <v>8.1252071745438421</v>
      </c>
    </row>
    <row r="1513" spans="1:13" ht="14.1" customHeight="1">
      <c r="A1513" s="7">
        <v>191112</v>
      </c>
      <c r="B1513" s="8">
        <f t="shared" si="377"/>
        <v>1911.9583333335668</v>
      </c>
      <c r="C1513" s="9">
        <v>4.6195000000000003E-3</v>
      </c>
      <c r="D1513" s="9">
        <v>9.6000000000000002E-5</v>
      </c>
      <c r="E1513" s="9">
        <v>4.5234999999999997E-3</v>
      </c>
      <c r="H1513" s="11">
        <f t="shared" si="378"/>
        <v>8.1259871944325983</v>
      </c>
      <c r="J1513" s="17">
        <v>9.07</v>
      </c>
      <c r="K1513" s="28"/>
      <c r="L1513" s="31">
        <f t="shared" si="375"/>
        <v>1911.9583333335668</v>
      </c>
      <c r="M1513" s="30">
        <f t="shared" si="376"/>
        <v>8.1259871944325983</v>
      </c>
    </row>
    <row r="1514" spans="1:13" ht="14.1" customHeight="1">
      <c r="A1514" s="7">
        <v>191201</v>
      </c>
      <c r="B1514" s="8">
        <f t="shared" si="377"/>
        <v>1912.0416666669</v>
      </c>
      <c r="C1514" s="9">
        <v>-1.02956E-2</v>
      </c>
      <c r="D1514" s="9">
        <v>-1.6063999999999998E-2</v>
      </c>
      <c r="E1514" s="9">
        <v>5.7683999999999999E-3</v>
      </c>
      <c r="H1514" s="11">
        <f t="shared" si="378"/>
        <v>7.9954513361412332</v>
      </c>
      <c r="J1514" s="17">
        <v>9.11</v>
      </c>
      <c r="K1514" s="28"/>
      <c r="L1514" s="31">
        <f t="shared" si="375"/>
        <v>1912.0416666669</v>
      </c>
      <c r="M1514" s="30">
        <f t="shared" si="376"/>
        <v>7.9954513361412332</v>
      </c>
    </row>
    <row r="1515" spans="1:13" ht="14.1" customHeight="1">
      <c r="A1515" s="7">
        <v>191202</v>
      </c>
      <c r="B1515" s="8">
        <f t="shared" si="377"/>
        <v>1912.1250000002333</v>
      </c>
      <c r="C1515" s="9">
        <v>1.2426100000000001E-2</v>
      </c>
      <c r="D1515" s="9">
        <v>8.5550000000000001E-3</v>
      </c>
      <c r="E1515" s="9">
        <v>3.8711000000000001E-3</v>
      </c>
      <c r="H1515" s="11">
        <f t="shared" si="378"/>
        <v>8.0638524223219221</v>
      </c>
      <c r="J1515" s="17">
        <v>9.1199999999999992</v>
      </c>
      <c r="K1515" s="28"/>
      <c r="L1515" s="31">
        <f t="shared" si="375"/>
        <v>1912.1250000002333</v>
      </c>
      <c r="M1515" s="30">
        <f t="shared" si="376"/>
        <v>8.0638524223219221</v>
      </c>
    </row>
    <row r="1516" spans="1:13" ht="14.1" customHeight="1">
      <c r="A1516" s="7">
        <v>191203</v>
      </c>
      <c r="B1516" s="8">
        <f t="shared" si="377"/>
        <v>1912.2083333335665</v>
      </c>
      <c r="C1516" s="9">
        <v>5.1799199999999997E-2</v>
      </c>
      <c r="D1516" s="9">
        <v>4.6496999999999997E-2</v>
      </c>
      <c r="E1516" s="9">
        <v>5.3022E-3</v>
      </c>
      <c r="H1516" s="11">
        <f t="shared" si="378"/>
        <v>8.438797368402625</v>
      </c>
      <c r="J1516" s="17">
        <v>9.0399999999999991</v>
      </c>
      <c r="K1516" s="28"/>
      <c r="L1516" s="31">
        <f t="shared" si="375"/>
        <v>1912.2083333335665</v>
      </c>
      <c r="M1516" s="30">
        <f t="shared" si="376"/>
        <v>8.438797368402625</v>
      </c>
    </row>
    <row r="1517" spans="1:13" ht="14.1" customHeight="1">
      <c r="A1517" s="7">
        <v>191204</v>
      </c>
      <c r="B1517" s="8">
        <f t="shared" si="377"/>
        <v>1912.2916666668998</v>
      </c>
      <c r="C1517" s="9">
        <v>2.49588E-2</v>
      </c>
      <c r="D1517" s="9">
        <v>2.0542999999999999E-2</v>
      </c>
      <c r="E1517" s="9">
        <v>4.4158000000000001E-3</v>
      </c>
      <c r="H1517" s="11">
        <f t="shared" si="378"/>
        <v>8.6121555827417193</v>
      </c>
      <c r="J1517" s="17">
        <v>9.3000000000000007</v>
      </c>
      <c r="K1517" s="28"/>
      <c r="L1517" s="31">
        <f t="shared" si="375"/>
        <v>1912.2916666668998</v>
      </c>
      <c r="M1517" s="30">
        <f t="shared" si="376"/>
        <v>8.6121555827417193</v>
      </c>
    </row>
    <row r="1518" spans="1:13" ht="14.1" customHeight="1">
      <c r="A1518" s="7">
        <v>191205</v>
      </c>
      <c r="B1518" s="8">
        <f t="shared" si="377"/>
        <v>1912.3750000002331</v>
      </c>
      <c r="C1518" s="9">
        <v>-2.4188299999999999E-2</v>
      </c>
      <c r="D1518" s="9">
        <v>-2.6081E-2</v>
      </c>
      <c r="E1518" s="9">
        <v>1.8927E-3</v>
      </c>
      <c r="H1518" s="11">
        <f t="shared" si="378"/>
        <v>8.3875419529882329</v>
      </c>
      <c r="J1518" s="17">
        <v>9.59</v>
      </c>
      <c r="K1518" s="28"/>
      <c r="L1518" s="31">
        <f t="shared" si="375"/>
        <v>1912.3750000002331</v>
      </c>
      <c r="M1518" s="30">
        <f t="shared" si="376"/>
        <v>8.3875419529882329</v>
      </c>
    </row>
    <row r="1519" spans="1:13" ht="14.1" customHeight="1">
      <c r="A1519" s="7">
        <v>191206</v>
      </c>
      <c r="B1519" s="8">
        <f t="shared" si="377"/>
        <v>1912.4583333335663</v>
      </c>
      <c r="C1519" s="9">
        <v>2.3101799999999999E-2</v>
      </c>
      <c r="D1519" s="9">
        <v>1.8379E-2</v>
      </c>
      <c r="E1519" s="9">
        <v>4.7228000000000001E-3</v>
      </c>
      <c r="H1519" s="11">
        <f t="shared" si="378"/>
        <v>8.5416965865422032</v>
      </c>
      <c r="J1519" s="17">
        <v>9.56</v>
      </c>
      <c r="K1519" s="28"/>
      <c r="L1519" s="31">
        <f t="shared" si="375"/>
        <v>1912.4583333335663</v>
      </c>
      <c r="M1519" s="30">
        <f t="shared" si="376"/>
        <v>8.5416965865422032</v>
      </c>
    </row>
    <row r="1520" spans="1:13" ht="14.1" customHeight="1">
      <c r="A1520" s="7">
        <v>191207</v>
      </c>
      <c r="B1520" s="8">
        <f t="shared" si="377"/>
        <v>1912.5416666668996</v>
      </c>
      <c r="C1520" s="9">
        <v>6.9712999999999997E-3</v>
      </c>
      <c r="D1520" s="9">
        <v>9.9799999999999997E-4</v>
      </c>
      <c r="E1520" s="9">
        <v>5.9733E-3</v>
      </c>
      <c r="H1520" s="11">
        <f t="shared" si="378"/>
        <v>8.5502211997355726</v>
      </c>
      <c r="J1520" s="17">
        <v>9.58</v>
      </c>
      <c r="K1520" s="28"/>
      <c r="L1520" s="31">
        <f t="shared" si="375"/>
        <v>1912.5416666668996</v>
      </c>
      <c r="M1520" s="30">
        <f t="shared" si="376"/>
        <v>8.5502211997355726</v>
      </c>
    </row>
    <row r="1521" spans="1:13" ht="14.1" customHeight="1">
      <c r="A1521" s="7">
        <v>191208</v>
      </c>
      <c r="B1521" s="8">
        <f t="shared" si="377"/>
        <v>1912.6250000002328</v>
      </c>
      <c r="C1521" s="9">
        <v>1.8979800000000002E-2</v>
      </c>
      <c r="D1521" s="9">
        <v>1.5393E-2</v>
      </c>
      <c r="E1521" s="9">
        <v>3.5867999999999998E-3</v>
      </c>
      <c r="H1521" s="11">
        <f t="shared" si="378"/>
        <v>8.6818347546631021</v>
      </c>
      <c r="J1521" s="17">
        <v>9.59</v>
      </c>
      <c r="K1521" s="28"/>
      <c r="L1521" s="31">
        <f t="shared" si="375"/>
        <v>1912.6250000002328</v>
      </c>
      <c r="M1521" s="30">
        <f t="shared" si="376"/>
        <v>8.6818347546631021</v>
      </c>
    </row>
    <row r="1522" spans="1:13" ht="14.1" customHeight="1">
      <c r="A1522" s="7">
        <v>191209</v>
      </c>
      <c r="B1522" s="8">
        <f t="shared" si="377"/>
        <v>1912.7083333335661</v>
      </c>
      <c r="C1522" s="9">
        <v>2.29094E-2</v>
      </c>
      <c r="D1522" s="9">
        <v>1.8388000000000002E-2</v>
      </c>
      <c r="E1522" s="9">
        <v>4.5214000000000001E-3</v>
      </c>
      <c r="H1522" s="11">
        <f t="shared" si="378"/>
        <v>8.8414763321318475</v>
      </c>
      <c r="J1522" s="17">
        <v>9.81</v>
      </c>
      <c r="K1522" s="28"/>
      <c r="L1522" s="31">
        <f t="shared" si="375"/>
        <v>1912.7083333335661</v>
      </c>
      <c r="M1522" s="30">
        <f t="shared" si="376"/>
        <v>8.8414763321318475</v>
      </c>
    </row>
    <row r="1523" spans="1:13" ht="14.1" customHeight="1">
      <c r="A1523" s="7">
        <v>191210</v>
      </c>
      <c r="B1523" s="8">
        <f t="shared" si="377"/>
        <v>1912.7916666668993</v>
      </c>
      <c r="C1523" s="9">
        <v>-2.74393E-2</v>
      </c>
      <c r="D1523" s="9">
        <v>-3.1223999999999998E-2</v>
      </c>
      <c r="E1523" s="9">
        <v>3.7847000000000002E-3</v>
      </c>
      <c r="H1523" s="11">
        <f t="shared" si="378"/>
        <v>8.565410075137363</v>
      </c>
      <c r="J1523" s="17">
        <v>9.86</v>
      </c>
      <c r="K1523" s="28"/>
      <c r="L1523" s="31">
        <f t="shared" si="375"/>
        <v>1912.7916666668993</v>
      </c>
      <c r="M1523" s="30">
        <f t="shared" si="376"/>
        <v>8.565410075137363</v>
      </c>
    </row>
    <row r="1524" spans="1:13" ht="14.1" customHeight="1">
      <c r="A1524" s="7">
        <v>191211</v>
      </c>
      <c r="B1524" s="8">
        <f t="shared" si="377"/>
        <v>1912.8750000002326</v>
      </c>
      <c r="C1524" s="9">
        <v>5.1026999999999999E-3</v>
      </c>
      <c r="D1524" s="9">
        <v>4.4850000000000003E-3</v>
      </c>
      <c r="E1524" s="9">
        <v>6.177E-4</v>
      </c>
      <c r="H1524" s="11">
        <f t="shared" si="378"/>
        <v>8.6038259393243539</v>
      </c>
      <c r="J1524" s="17">
        <v>9.84</v>
      </c>
      <c r="K1524" s="28"/>
      <c r="L1524" s="31">
        <f t="shared" si="375"/>
        <v>1912.8750000002326</v>
      </c>
      <c r="M1524" s="30">
        <f t="shared" si="376"/>
        <v>8.6038259393243539</v>
      </c>
    </row>
    <row r="1525" spans="1:13" ht="14.1" customHeight="1">
      <c r="A1525" s="7">
        <v>191212</v>
      </c>
      <c r="B1525" s="8">
        <f t="shared" si="377"/>
        <v>1912.9583333335659</v>
      </c>
      <c r="C1525" s="9">
        <v>-2.8602099999999998E-2</v>
      </c>
      <c r="D1525" s="9">
        <v>-3.4329999999999999E-2</v>
      </c>
      <c r="E1525" s="9">
        <v>5.7279000000000002E-3</v>
      </c>
      <c r="H1525" s="11">
        <f t="shared" si="378"/>
        <v>8.3084565948273497</v>
      </c>
      <c r="J1525" s="17">
        <v>9.73</v>
      </c>
      <c r="K1525" s="28"/>
      <c r="L1525" s="31">
        <f t="shared" si="375"/>
        <v>1912.9583333335659</v>
      </c>
      <c r="M1525" s="30">
        <f t="shared" si="376"/>
        <v>8.3084565948273497</v>
      </c>
    </row>
    <row r="1526" spans="1:13" ht="14.1" customHeight="1">
      <c r="A1526" s="7">
        <v>191301</v>
      </c>
      <c r="B1526" s="8">
        <f t="shared" si="377"/>
        <v>1913.0416666668991</v>
      </c>
      <c r="C1526" s="9">
        <v>-1.7326999999999999E-2</v>
      </c>
      <c r="D1526" s="9">
        <v>-2.2645999999999999E-2</v>
      </c>
      <c r="E1526" s="9">
        <v>5.3189999999999999E-3</v>
      </c>
      <c r="H1526" s="11">
        <f t="shared" si="378"/>
        <v>8.1203032867808886</v>
      </c>
      <c r="J1526" s="17">
        <v>9.3800000000000008</v>
      </c>
      <c r="K1526" s="28"/>
      <c r="L1526" s="31">
        <f t="shared" si="375"/>
        <v>1913.0416666668991</v>
      </c>
      <c r="M1526" s="30">
        <f t="shared" si="376"/>
        <v>8.1203032867808886</v>
      </c>
    </row>
    <row r="1527" spans="1:13" ht="14.1" customHeight="1">
      <c r="A1527" s="7">
        <v>191302</v>
      </c>
      <c r="B1527" s="8">
        <f t="shared" si="377"/>
        <v>1913.1250000002324</v>
      </c>
      <c r="C1527" s="9">
        <v>-3.2784399999999998E-2</v>
      </c>
      <c r="D1527" s="9">
        <v>-3.9766000000000003E-2</v>
      </c>
      <c r="E1527" s="9">
        <v>6.9816000000000001E-3</v>
      </c>
      <c r="H1527" s="11">
        <f t="shared" si="378"/>
        <v>7.7973913062787599</v>
      </c>
      <c r="J1527" s="17">
        <v>9.3000000000000007</v>
      </c>
      <c r="K1527" s="28"/>
      <c r="L1527" s="31">
        <f t="shared" si="375"/>
        <v>1913.1250000002324</v>
      </c>
      <c r="M1527" s="30">
        <f t="shared" si="376"/>
        <v>7.7973913062787599</v>
      </c>
    </row>
    <row r="1528" spans="1:13" ht="14.1" customHeight="1">
      <c r="A1528" s="7">
        <v>191303</v>
      </c>
      <c r="B1528" s="8">
        <f t="shared" si="377"/>
        <v>1913.2083333335656</v>
      </c>
      <c r="C1528" s="9">
        <v>1.27601E-2</v>
      </c>
      <c r="D1528" s="9">
        <v>6.9750000000000003E-3</v>
      </c>
      <c r="E1528" s="9">
        <v>5.7850999999999996E-3</v>
      </c>
      <c r="H1528" s="11">
        <f t="shared" si="378"/>
        <v>7.8517781106400539</v>
      </c>
      <c r="J1528" s="17">
        <v>8.9700000000000006</v>
      </c>
      <c r="K1528" s="28"/>
      <c r="L1528" s="31">
        <f t="shared" si="375"/>
        <v>1913.2083333335656</v>
      </c>
      <c r="M1528" s="30">
        <f t="shared" si="376"/>
        <v>7.8517781106400539</v>
      </c>
    </row>
    <row r="1529" spans="1:13" ht="14.1" customHeight="1">
      <c r="A1529" s="7">
        <v>191304</v>
      </c>
      <c r="B1529" s="8">
        <f t="shared" si="377"/>
        <v>1913.2916666668989</v>
      </c>
      <c r="C1529" s="9">
        <v>-2.93279E-2</v>
      </c>
      <c r="D1529" s="9">
        <v>-3.3499000000000001E-2</v>
      </c>
      <c r="E1529" s="9">
        <v>4.1710999999999996E-3</v>
      </c>
      <c r="H1529" s="11">
        <f t="shared" si="378"/>
        <v>7.5887513957117232</v>
      </c>
      <c r="J1529" s="17">
        <v>8.8000000000000007</v>
      </c>
      <c r="K1529" s="28"/>
      <c r="L1529" s="31">
        <f t="shared" si="375"/>
        <v>1913.2916666668989</v>
      </c>
      <c r="M1529" s="30">
        <f t="shared" si="376"/>
        <v>7.5887513957117232</v>
      </c>
    </row>
    <row r="1530" spans="1:13" ht="14.1" customHeight="1">
      <c r="A1530" s="7">
        <v>191305</v>
      </c>
      <c r="B1530" s="8">
        <f t="shared" si="377"/>
        <v>1913.3750000002321</v>
      </c>
      <c r="C1530" s="9">
        <v>-1.3879000000000001E-3</v>
      </c>
      <c r="D1530" s="9">
        <v>-2.8149999999999998E-3</v>
      </c>
      <c r="E1530" s="9">
        <v>1.4270999999999999E-3</v>
      </c>
      <c r="H1530" s="11">
        <f t="shared" si="378"/>
        <v>7.5673890605327943</v>
      </c>
      <c r="J1530" s="17">
        <v>8.7899999999999991</v>
      </c>
      <c r="K1530" s="28"/>
      <c r="L1530" s="31">
        <f t="shared" si="375"/>
        <v>1913.3750000002321</v>
      </c>
      <c r="M1530" s="30">
        <f t="shared" si="376"/>
        <v>7.5673890605327943</v>
      </c>
    </row>
    <row r="1531" spans="1:13" ht="14.1" customHeight="1">
      <c r="A1531" s="7">
        <v>191306</v>
      </c>
      <c r="B1531" s="8">
        <f t="shared" si="377"/>
        <v>1913.4583333335654</v>
      </c>
      <c r="C1531" s="9">
        <v>-3.1752000000000002E-2</v>
      </c>
      <c r="D1531" s="9">
        <v>-3.8163999999999997E-2</v>
      </c>
      <c r="E1531" s="9">
        <v>6.4120000000000002E-3</v>
      </c>
      <c r="H1531" s="11">
        <f t="shared" si="378"/>
        <v>7.2785872244266203</v>
      </c>
      <c r="J1531" s="17">
        <v>8.5500000000000007</v>
      </c>
      <c r="K1531" s="28"/>
      <c r="L1531" s="31">
        <f t="shared" si="375"/>
        <v>1913.4583333335654</v>
      </c>
      <c r="M1531" s="30">
        <f t="shared" si="376"/>
        <v>7.2785872244266203</v>
      </c>
    </row>
    <row r="1532" spans="1:13" ht="14.1" customHeight="1">
      <c r="A1532" s="7">
        <v>191307</v>
      </c>
      <c r="B1532" s="8">
        <f t="shared" si="377"/>
        <v>1913.5416666668987</v>
      </c>
      <c r="C1532" s="9">
        <v>3.5938900000000003E-2</v>
      </c>
      <c r="D1532" s="9">
        <v>2.9041999999999998E-2</v>
      </c>
      <c r="E1532" s="9">
        <v>6.8969000000000001E-3</v>
      </c>
      <c r="H1532" s="11">
        <f t="shared" si="378"/>
        <v>7.4899719545984178</v>
      </c>
      <c r="J1532" s="17">
        <v>8.1199999999999992</v>
      </c>
      <c r="K1532" s="28"/>
      <c r="L1532" s="31">
        <f t="shared" si="375"/>
        <v>1913.5416666668987</v>
      </c>
      <c r="M1532" s="30">
        <f t="shared" si="376"/>
        <v>7.4899719545984178</v>
      </c>
    </row>
    <row r="1533" spans="1:13" ht="14.1" customHeight="1">
      <c r="A1533" s="7">
        <v>191308</v>
      </c>
      <c r="B1533" s="8">
        <f t="shared" si="377"/>
        <v>1913.6250000002319</v>
      </c>
      <c r="C1533" s="9">
        <v>2.5957999999999998E-2</v>
      </c>
      <c r="D1533" s="9">
        <v>2.2034000000000002E-2</v>
      </c>
      <c r="E1533" s="9">
        <v>3.9240000000000004E-3</v>
      </c>
      <c r="H1533" s="11">
        <f t="shared" si="378"/>
        <v>7.6550059966460395</v>
      </c>
      <c r="J1533" s="17">
        <v>8.23</v>
      </c>
      <c r="K1533" s="28"/>
      <c r="L1533" s="31">
        <f t="shared" si="375"/>
        <v>1913.6250000002319</v>
      </c>
      <c r="M1533" s="30">
        <f t="shared" si="376"/>
        <v>7.6550059966460395</v>
      </c>
    </row>
    <row r="1534" spans="1:13" ht="14.1" customHeight="1">
      <c r="A1534" s="7">
        <v>191309</v>
      </c>
      <c r="B1534" s="8">
        <f t="shared" si="377"/>
        <v>1913.7083333335652</v>
      </c>
      <c r="C1534" s="9">
        <v>-1.9203E-3</v>
      </c>
      <c r="D1534" s="9">
        <v>-6.3629999999999997E-3</v>
      </c>
      <c r="E1534" s="9">
        <v>4.4426999999999999E-3</v>
      </c>
      <c r="H1534" s="11">
        <f t="shared" si="378"/>
        <v>7.6062971934893806</v>
      </c>
      <c r="J1534" s="17">
        <v>8.4499999999999993</v>
      </c>
      <c r="K1534" s="28"/>
      <c r="L1534" s="31">
        <f t="shared" si="375"/>
        <v>1913.7083333335652</v>
      </c>
      <c r="M1534" s="30">
        <f t="shared" si="376"/>
        <v>7.6062971934893806</v>
      </c>
    </row>
    <row r="1535" spans="1:13" ht="14.1" customHeight="1">
      <c r="A1535" s="7">
        <v>191310</v>
      </c>
      <c r="B1535" s="8">
        <f t="shared" si="377"/>
        <v>1913.7916666668984</v>
      </c>
      <c r="C1535" s="9">
        <v>-2.2708200000000001E-2</v>
      </c>
      <c r="D1535" s="9">
        <v>-2.7068999999999999E-2</v>
      </c>
      <c r="E1535" s="9">
        <v>4.3607999999999997E-3</v>
      </c>
      <c r="H1535" s="11">
        <f t="shared" si="378"/>
        <v>7.4004023347588168</v>
      </c>
      <c r="J1535" s="17">
        <v>8.5299999999999994</v>
      </c>
      <c r="K1535" s="28"/>
      <c r="L1535" s="31">
        <f t="shared" si="375"/>
        <v>1913.7916666668984</v>
      </c>
      <c r="M1535" s="30">
        <f t="shared" si="376"/>
        <v>7.4004023347588168</v>
      </c>
    </row>
    <row r="1536" spans="1:13" ht="14.1" customHeight="1">
      <c r="A1536" s="7">
        <v>191311</v>
      </c>
      <c r="B1536" s="8">
        <f t="shared" si="377"/>
        <v>1913.8750000002317</v>
      </c>
      <c r="C1536" s="9">
        <v>-1.47472E-2</v>
      </c>
      <c r="D1536" s="9">
        <v>-1.6129000000000001E-2</v>
      </c>
      <c r="E1536" s="9">
        <v>1.3818000000000001E-3</v>
      </c>
      <c r="H1536" s="11">
        <f t="shared" si="378"/>
        <v>7.2810412455014921</v>
      </c>
      <c r="J1536" s="17">
        <v>8.26</v>
      </c>
      <c r="K1536" s="28"/>
      <c r="L1536" s="31">
        <f t="shared" si="375"/>
        <v>1913.8750000002317</v>
      </c>
      <c r="M1536" s="30">
        <f t="shared" si="376"/>
        <v>7.2810412455014921</v>
      </c>
    </row>
    <row r="1537" spans="1:13" ht="14.1" customHeight="1">
      <c r="A1537" s="7">
        <v>191312</v>
      </c>
      <c r="B1537" s="8">
        <f t="shared" si="377"/>
        <v>1913.958333333565</v>
      </c>
      <c r="C1537" s="9">
        <v>2.2027399999999999E-2</v>
      </c>
      <c r="D1537" s="9">
        <v>1.6111E-2</v>
      </c>
      <c r="E1537" s="9">
        <v>5.9163999999999996E-3</v>
      </c>
      <c r="H1537" s="11">
        <f t="shared" si="378"/>
        <v>7.3983461010077667</v>
      </c>
      <c r="J1537" s="17">
        <v>8.0500000000000007</v>
      </c>
      <c r="K1537" s="28"/>
      <c r="L1537" s="31">
        <f t="shared" si="375"/>
        <v>1913.958333333565</v>
      </c>
      <c r="M1537" s="30">
        <f t="shared" si="376"/>
        <v>7.3983461010077667</v>
      </c>
    </row>
    <row r="1538" spans="1:13" ht="14.1" customHeight="1">
      <c r="A1538" s="7">
        <v>191401</v>
      </c>
      <c r="B1538" s="8">
        <f t="shared" si="377"/>
        <v>1914.0416666668982</v>
      </c>
      <c r="C1538" s="9">
        <v>5.7346899999999999E-2</v>
      </c>
      <c r="D1538" s="9">
        <v>5.3990999999999997E-2</v>
      </c>
      <c r="E1538" s="9">
        <v>3.3559000000000002E-3</v>
      </c>
      <c r="H1538" s="11">
        <f t="shared" si="378"/>
        <v>7.797790205347277</v>
      </c>
      <c r="J1538" s="17">
        <v>8.0399999999999991</v>
      </c>
      <c r="K1538" s="28"/>
      <c r="L1538" s="31">
        <f t="shared" ref="L1538:L1601" si="379">B1538</f>
        <v>1914.0416666668982</v>
      </c>
      <c r="M1538" s="30">
        <f t="shared" si="376"/>
        <v>7.797790205347277</v>
      </c>
    </row>
    <row r="1539" spans="1:13" ht="14.1" customHeight="1">
      <c r="A1539" s="7">
        <v>191402</v>
      </c>
      <c r="B1539" s="8">
        <f t="shared" si="377"/>
        <v>1914.1250000002315</v>
      </c>
      <c r="C1539" s="9">
        <v>-2.3823199999999999E-2</v>
      </c>
      <c r="D1539" s="9">
        <v>-2.7045E-2</v>
      </c>
      <c r="E1539" s="9">
        <v>3.2217999999999999E-3</v>
      </c>
      <c r="H1539" s="11">
        <f t="shared" si="378"/>
        <v>7.5868989692436601</v>
      </c>
      <c r="J1539" s="17">
        <v>8.3699999999999992</v>
      </c>
      <c r="K1539" s="28"/>
      <c r="L1539" s="31">
        <f t="shared" si="379"/>
        <v>1914.1250000002315</v>
      </c>
      <c r="M1539" s="30">
        <f t="shared" ref="M1539:M1602" si="380">H1539</f>
        <v>7.5868989692436601</v>
      </c>
    </row>
    <row r="1540" spans="1:13" ht="14.1" customHeight="1">
      <c r="A1540" s="7">
        <v>191403</v>
      </c>
      <c r="B1540" s="8">
        <f t="shared" ref="B1540:B1603" si="381">B1539+(1/12)</f>
        <v>1914.2083333335647</v>
      </c>
      <c r="C1540" s="9">
        <v>1.1615E-3</v>
      </c>
      <c r="D1540" s="9">
        <v>-4.2110000000000003E-3</v>
      </c>
      <c r="E1540" s="9">
        <v>5.3724999999999997E-3</v>
      </c>
      <c r="H1540" s="11">
        <f t="shared" ref="H1540:H1603" si="382">H1539+(H1539*D1540)</f>
        <v>7.5549505376841752</v>
      </c>
      <c r="J1540" s="17">
        <v>8.48</v>
      </c>
      <c r="K1540" s="28"/>
      <c r="L1540" s="31">
        <f t="shared" si="379"/>
        <v>1914.2083333335647</v>
      </c>
      <c r="M1540" s="30">
        <f t="shared" si="380"/>
        <v>7.5549505376841752</v>
      </c>
    </row>
    <row r="1541" spans="1:13" ht="14.1" customHeight="1">
      <c r="A1541" s="7">
        <v>191404</v>
      </c>
      <c r="B1541" s="8">
        <f t="shared" si="381"/>
        <v>1914.291666666898</v>
      </c>
      <c r="C1541" s="9">
        <v>-3.2342500000000003E-2</v>
      </c>
      <c r="D1541" s="9">
        <v>-3.5555000000000003E-2</v>
      </c>
      <c r="E1541" s="9">
        <v>3.2125000000000001E-3</v>
      </c>
      <c r="H1541" s="11">
        <f t="shared" si="382"/>
        <v>7.2863342713168144</v>
      </c>
      <c r="J1541" s="17">
        <v>8.32</v>
      </c>
      <c r="K1541" s="28"/>
      <c r="L1541" s="31">
        <f t="shared" si="379"/>
        <v>1914.291666666898</v>
      </c>
      <c r="M1541" s="30">
        <f t="shared" si="380"/>
        <v>7.2863342713168144</v>
      </c>
    </row>
    <row r="1542" spans="1:13" ht="14.1" customHeight="1">
      <c r="A1542" s="7">
        <v>191405</v>
      </c>
      <c r="B1542" s="8">
        <f t="shared" si="381"/>
        <v>1914.3750000002312</v>
      </c>
      <c r="C1542" s="9">
        <v>2.4901E-2</v>
      </c>
      <c r="D1542" s="9">
        <v>2.2527999999999999E-2</v>
      </c>
      <c r="E1542" s="9">
        <v>2.3730000000000001E-3</v>
      </c>
      <c r="H1542" s="11">
        <f t="shared" si="382"/>
        <v>7.4504808097810393</v>
      </c>
      <c r="J1542" s="17">
        <v>8.1199999999999992</v>
      </c>
      <c r="K1542" s="28"/>
      <c r="L1542" s="31">
        <f t="shared" si="379"/>
        <v>1914.3750000002312</v>
      </c>
      <c r="M1542" s="30">
        <f t="shared" si="380"/>
        <v>7.4504808097810393</v>
      </c>
    </row>
    <row r="1543" spans="1:13" ht="14.1" customHeight="1">
      <c r="A1543" s="7">
        <v>191406</v>
      </c>
      <c r="B1543" s="8">
        <f t="shared" si="381"/>
        <v>1914.4583333335645</v>
      </c>
      <c r="C1543" s="9">
        <v>-2.9264999999999998E-3</v>
      </c>
      <c r="D1543" s="9">
        <v>-8.1949999999999992E-3</v>
      </c>
      <c r="E1543" s="9">
        <v>5.2684999999999997E-3</v>
      </c>
      <c r="H1543" s="11">
        <f t="shared" si="382"/>
        <v>7.3894241195448833</v>
      </c>
      <c r="J1543" s="17">
        <v>8.17</v>
      </c>
      <c r="K1543" s="28"/>
      <c r="L1543" s="31">
        <f t="shared" si="379"/>
        <v>1914.4583333335645</v>
      </c>
      <c r="M1543" s="30">
        <f t="shared" si="380"/>
        <v>7.3894241195448833</v>
      </c>
    </row>
    <row r="1544" spans="1:13" ht="14.1" customHeight="1">
      <c r="A1544" s="7">
        <v>191407</v>
      </c>
      <c r="B1544" s="8">
        <f t="shared" si="381"/>
        <v>1914.5416666668978</v>
      </c>
      <c r="C1544" s="9">
        <v>-0.11704290000000001</v>
      </c>
      <c r="D1544" s="9">
        <v>-0.12296600000000001</v>
      </c>
      <c r="E1544" s="9">
        <v>5.9230999999999997E-3</v>
      </c>
      <c r="H1544" s="11">
        <f t="shared" si="382"/>
        <v>6.4807761932609269</v>
      </c>
      <c r="J1544" s="17">
        <v>8.1300000000000008</v>
      </c>
      <c r="K1544" s="28"/>
      <c r="L1544" s="31">
        <f t="shared" si="379"/>
        <v>1914.5416666668978</v>
      </c>
      <c r="M1544" s="30">
        <f t="shared" si="380"/>
        <v>6.4807761932609269</v>
      </c>
    </row>
    <row r="1545" spans="1:13" ht="14.1" customHeight="1">
      <c r="A1545" s="7">
        <v>191408</v>
      </c>
      <c r="B1545" s="8">
        <f t="shared" si="381"/>
        <v>1914.625000000231</v>
      </c>
      <c r="C1545" s="9">
        <v>3.2818999999999999E-3</v>
      </c>
      <c r="H1545" s="11">
        <f t="shared" si="382"/>
        <v>6.4807761932609269</v>
      </c>
      <c r="J1545" s="17">
        <v>7.68</v>
      </c>
      <c r="K1545" s="28"/>
      <c r="L1545" s="31">
        <f t="shared" si="379"/>
        <v>1914.625000000231</v>
      </c>
      <c r="M1545" s="30">
        <f t="shared" si="380"/>
        <v>6.4807761932609269</v>
      </c>
    </row>
    <row r="1546" spans="1:13" ht="14.1" customHeight="1">
      <c r="A1546" s="7">
        <v>191409</v>
      </c>
      <c r="B1546" s="8">
        <f t="shared" si="381"/>
        <v>1914.7083333335643</v>
      </c>
      <c r="C1546" s="9">
        <v>4.2503999999999997E-3</v>
      </c>
      <c r="H1546" s="11">
        <f t="shared" si="382"/>
        <v>6.4807761932609269</v>
      </c>
      <c r="J1546" s="17">
        <v>7.68</v>
      </c>
      <c r="K1546" s="28"/>
      <c r="L1546" s="31">
        <f t="shared" si="379"/>
        <v>1914.7083333335643</v>
      </c>
      <c r="M1546" s="30">
        <f t="shared" si="380"/>
        <v>6.4807761932609269</v>
      </c>
    </row>
    <row r="1547" spans="1:13" ht="14.1" customHeight="1">
      <c r="A1547" s="7">
        <v>191410</v>
      </c>
      <c r="B1547" s="8">
        <f t="shared" si="381"/>
        <v>1914.7916666668975</v>
      </c>
      <c r="C1547" s="9">
        <v>4.9185000000000001E-3</v>
      </c>
      <c r="H1547" s="11">
        <f t="shared" si="382"/>
        <v>6.4807761932609269</v>
      </c>
      <c r="J1547" s="17">
        <v>7.68</v>
      </c>
      <c r="K1547" s="28"/>
      <c r="L1547" s="31">
        <f t="shared" si="379"/>
        <v>1914.7916666668975</v>
      </c>
      <c r="M1547" s="30">
        <f t="shared" si="380"/>
        <v>6.4807761932609269</v>
      </c>
    </row>
    <row r="1548" spans="1:13" ht="14.1" customHeight="1">
      <c r="A1548" s="7">
        <v>191411</v>
      </c>
      <c r="B1548" s="8">
        <f t="shared" si="381"/>
        <v>1914.8750000002308</v>
      </c>
      <c r="C1548" s="9">
        <v>3.1863E-3</v>
      </c>
      <c r="H1548" s="11">
        <f t="shared" si="382"/>
        <v>6.4807761932609269</v>
      </c>
      <c r="J1548" s="17">
        <v>7.68</v>
      </c>
      <c r="K1548" s="28"/>
      <c r="L1548" s="31">
        <f t="shared" si="379"/>
        <v>1914.8750000002308</v>
      </c>
      <c r="M1548" s="30">
        <f t="shared" si="380"/>
        <v>6.4807761932609269</v>
      </c>
    </row>
    <row r="1549" spans="1:13" ht="14.1" customHeight="1">
      <c r="A1549" s="7">
        <v>191412</v>
      </c>
      <c r="B1549" s="8">
        <f t="shared" si="381"/>
        <v>1914.958333333564</v>
      </c>
      <c r="C1549" s="9">
        <v>2.0379899999999999E-2</v>
      </c>
      <c r="D1549" s="9">
        <v>1.461E-2</v>
      </c>
      <c r="E1549" s="9">
        <v>5.7698999999999997E-3</v>
      </c>
      <c r="H1549" s="11">
        <f t="shared" si="382"/>
        <v>6.575460333444469</v>
      </c>
      <c r="J1549" s="17">
        <v>7.68</v>
      </c>
      <c r="K1549" s="28"/>
      <c r="L1549" s="31">
        <f t="shared" si="379"/>
        <v>1914.958333333564</v>
      </c>
      <c r="M1549" s="30">
        <f t="shared" si="380"/>
        <v>6.575460333444469</v>
      </c>
    </row>
    <row r="1550" spans="1:13" ht="14.1" customHeight="1">
      <c r="A1550" s="7">
        <v>191501</v>
      </c>
      <c r="B1550" s="8">
        <f t="shared" si="381"/>
        <v>1915.0416666668973</v>
      </c>
      <c r="C1550" s="9">
        <v>4.3688299999999999E-2</v>
      </c>
      <c r="D1550" s="9">
        <v>3.9480000000000001E-2</v>
      </c>
      <c r="E1550" s="9">
        <v>4.2082999999999999E-3</v>
      </c>
      <c r="H1550" s="11">
        <f t="shared" si="382"/>
        <v>6.8350595074088565</v>
      </c>
      <c r="J1550" s="17">
        <v>7.35</v>
      </c>
      <c r="K1550" s="28"/>
      <c r="L1550" s="31">
        <f t="shared" si="379"/>
        <v>1915.0416666668973</v>
      </c>
      <c r="M1550" s="30">
        <f t="shared" si="380"/>
        <v>6.8350595074088565</v>
      </c>
    </row>
    <row r="1551" spans="1:13" ht="14.1" customHeight="1">
      <c r="A1551" s="7">
        <v>191502</v>
      </c>
      <c r="B1551" s="8">
        <f t="shared" si="381"/>
        <v>1915.1250000002306</v>
      </c>
      <c r="C1551" s="9">
        <v>-3.2403099999999997E-2</v>
      </c>
      <c r="D1551" s="9">
        <v>-3.6097999999999998E-2</v>
      </c>
      <c r="E1551" s="9">
        <v>3.6949000000000001E-3</v>
      </c>
      <c r="H1551" s="11">
        <f t="shared" si="382"/>
        <v>6.588327529310412</v>
      </c>
      <c r="J1551" s="17">
        <v>7.48</v>
      </c>
      <c r="K1551" s="28"/>
      <c r="L1551" s="31">
        <f t="shared" si="379"/>
        <v>1915.1250000002306</v>
      </c>
      <c r="M1551" s="30">
        <f t="shared" si="380"/>
        <v>6.588327529310412</v>
      </c>
    </row>
    <row r="1552" spans="1:13" ht="14.1" customHeight="1">
      <c r="A1552" s="7">
        <v>191503</v>
      </c>
      <c r="B1552" s="8">
        <f t="shared" si="381"/>
        <v>1915.2083333335638</v>
      </c>
      <c r="C1552" s="9">
        <v>7.8342200000000001E-2</v>
      </c>
      <c r="D1552" s="9">
        <v>7.1553000000000005E-2</v>
      </c>
      <c r="E1552" s="9">
        <v>6.7891999999999996E-3</v>
      </c>
      <c r="H1552" s="11">
        <f t="shared" si="382"/>
        <v>7.0597421290151603</v>
      </c>
      <c r="J1552" s="17">
        <v>7.38</v>
      </c>
      <c r="K1552" s="28"/>
      <c r="L1552" s="31">
        <f t="shared" si="379"/>
        <v>1915.2083333335638</v>
      </c>
      <c r="M1552" s="30">
        <f t="shared" si="380"/>
        <v>7.0597421290151603</v>
      </c>
    </row>
    <row r="1553" spans="1:13" ht="14.1" customHeight="1">
      <c r="A1553" s="7">
        <v>191504</v>
      </c>
      <c r="B1553" s="8">
        <f t="shared" si="381"/>
        <v>1915.2916666668971</v>
      </c>
      <c r="C1553" s="9">
        <v>0.1046367</v>
      </c>
      <c r="D1553" s="9">
        <v>0.100748</v>
      </c>
      <c r="E1553" s="9">
        <v>3.8887000000000001E-3</v>
      </c>
      <c r="H1553" s="11">
        <f t="shared" si="382"/>
        <v>7.7709970290291794</v>
      </c>
      <c r="J1553" s="17">
        <v>7.57</v>
      </c>
      <c r="K1553" s="28"/>
      <c r="L1553" s="31">
        <f t="shared" si="379"/>
        <v>1915.2916666668971</v>
      </c>
      <c r="M1553" s="30">
        <f t="shared" si="380"/>
        <v>7.7709970290291794</v>
      </c>
    </row>
    <row r="1554" spans="1:13" ht="14.1" customHeight="1">
      <c r="A1554" s="7">
        <v>191505</v>
      </c>
      <c r="B1554" s="8">
        <f t="shared" si="381"/>
        <v>1915.3750000002303</v>
      </c>
      <c r="C1554" s="9">
        <v>-7.0482100000000006E-2</v>
      </c>
      <c r="D1554" s="9">
        <v>-7.3316000000000006E-2</v>
      </c>
      <c r="E1554" s="9">
        <v>2.8338999999999999E-3</v>
      </c>
      <c r="H1554" s="11">
        <f t="shared" si="382"/>
        <v>7.2012586108488765</v>
      </c>
      <c r="J1554" s="17">
        <v>8.14</v>
      </c>
      <c r="K1554" s="28"/>
      <c r="L1554" s="31">
        <f t="shared" si="379"/>
        <v>1915.3750000002303</v>
      </c>
      <c r="M1554" s="30">
        <f t="shared" si="380"/>
        <v>7.2012586108488765</v>
      </c>
    </row>
    <row r="1555" spans="1:13" ht="14.1" customHeight="1">
      <c r="A1555" s="7">
        <v>191506</v>
      </c>
      <c r="B1555" s="8">
        <f t="shared" si="381"/>
        <v>1915.4583333335636</v>
      </c>
      <c r="C1555" s="9">
        <v>4.4895200000000003E-2</v>
      </c>
      <c r="D1555" s="9">
        <v>4.0133000000000002E-2</v>
      </c>
      <c r="E1555" s="9">
        <v>4.7622000000000003E-3</v>
      </c>
      <c r="H1555" s="11">
        <f t="shared" si="382"/>
        <v>7.4902667226780748</v>
      </c>
      <c r="J1555" s="17">
        <v>7.95</v>
      </c>
      <c r="K1555" s="28"/>
      <c r="L1555" s="31">
        <f t="shared" si="379"/>
        <v>1915.4583333335636</v>
      </c>
      <c r="M1555" s="30">
        <f t="shared" si="380"/>
        <v>7.4902667226780748</v>
      </c>
    </row>
    <row r="1556" spans="1:13" ht="14.1" customHeight="1">
      <c r="A1556" s="7">
        <v>191507</v>
      </c>
      <c r="B1556" s="8">
        <f t="shared" si="381"/>
        <v>1915.5416666668968</v>
      </c>
      <c r="C1556" s="9">
        <v>3.2402399999999998E-2</v>
      </c>
      <c r="D1556" s="9">
        <v>2.6623000000000001E-2</v>
      </c>
      <c r="E1556" s="9">
        <v>5.7793999999999996E-3</v>
      </c>
      <c r="H1556" s="11">
        <f t="shared" si="382"/>
        <v>7.6896800936359329</v>
      </c>
      <c r="J1556" s="17">
        <v>8.0399999999999991</v>
      </c>
      <c r="K1556" s="28"/>
      <c r="L1556" s="31">
        <f t="shared" si="379"/>
        <v>1915.5416666668968</v>
      </c>
      <c r="M1556" s="30">
        <f t="shared" si="380"/>
        <v>7.6896800936359329</v>
      </c>
    </row>
    <row r="1557" spans="1:13" ht="14.1" customHeight="1">
      <c r="A1557" s="7">
        <v>191508</v>
      </c>
      <c r="B1557" s="8">
        <f t="shared" si="381"/>
        <v>1915.6250000002301</v>
      </c>
      <c r="C1557" s="9">
        <v>5.1038899999999998E-2</v>
      </c>
      <c r="D1557" s="9">
        <v>4.7322999999999997E-2</v>
      </c>
      <c r="E1557" s="9">
        <v>3.7158999999999998E-3</v>
      </c>
      <c r="H1557" s="11">
        <f t="shared" si="382"/>
        <v>8.053578824707067</v>
      </c>
      <c r="J1557" s="17">
        <v>8.01</v>
      </c>
      <c r="K1557" s="28"/>
      <c r="L1557" s="31">
        <f t="shared" si="379"/>
        <v>1915.6250000002301</v>
      </c>
      <c r="M1557" s="30">
        <f t="shared" si="380"/>
        <v>8.053578824707067</v>
      </c>
    </row>
    <row r="1558" spans="1:13" ht="14.1" customHeight="1">
      <c r="A1558" s="7">
        <v>191509</v>
      </c>
      <c r="B1558" s="8">
        <f t="shared" si="381"/>
        <v>1915.7083333335634</v>
      </c>
      <c r="C1558" s="9">
        <v>7.9943299999999995E-2</v>
      </c>
      <c r="D1558" s="9">
        <v>7.5479000000000004E-2</v>
      </c>
      <c r="E1558" s="9">
        <v>4.4643E-3</v>
      </c>
      <c r="H1558" s="11">
        <f t="shared" si="382"/>
        <v>8.661454900817132</v>
      </c>
      <c r="J1558" s="17">
        <v>8.35</v>
      </c>
      <c r="K1558" s="28"/>
      <c r="L1558" s="31">
        <f t="shared" si="379"/>
        <v>1915.7083333335634</v>
      </c>
      <c r="M1558" s="30">
        <f t="shared" si="380"/>
        <v>8.661454900817132</v>
      </c>
    </row>
    <row r="1559" spans="1:13" ht="14.1" customHeight="1">
      <c r="A1559" s="7">
        <v>191510</v>
      </c>
      <c r="B1559" s="8">
        <f t="shared" si="381"/>
        <v>1915.7916666668966</v>
      </c>
      <c r="C1559" s="9">
        <v>8.2153000000000004E-2</v>
      </c>
      <c r="D1559" s="9">
        <v>7.7184000000000003E-2</v>
      </c>
      <c r="E1559" s="9">
        <v>4.9690000000000003E-3</v>
      </c>
      <c r="H1559" s="11">
        <f t="shared" si="382"/>
        <v>9.3299806358818014</v>
      </c>
      <c r="J1559" s="17">
        <v>8.66</v>
      </c>
      <c r="K1559" s="28"/>
      <c r="L1559" s="31">
        <f t="shared" si="379"/>
        <v>1915.7916666668966</v>
      </c>
      <c r="M1559" s="30">
        <f t="shared" si="380"/>
        <v>9.3299806358818014</v>
      </c>
    </row>
    <row r="1560" spans="1:13" ht="14.1" customHeight="1">
      <c r="A1560" s="7">
        <v>191511</v>
      </c>
      <c r="B1560" s="8">
        <f t="shared" si="381"/>
        <v>1915.8750000002299</v>
      </c>
      <c r="C1560" s="9">
        <v>2.0444999999999999E-3</v>
      </c>
      <c r="D1560" s="9">
        <v>4.8999999999999998E-5</v>
      </c>
      <c r="E1560" s="9">
        <v>1.9954999999999999E-3</v>
      </c>
      <c r="H1560" s="11">
        <f t="shared" si="382"/>
        <v>9.3304378049329593</v>
      </c>
      <c r="J1560" s="17">
        <v>9.14</v>
      </c>
      <c r="K1560" s="28"/>
      <c r="L1560" s="31">
        <f t="shared" si="379"/>
        <v>1915.8750000002299</v>
      </c>
      <c r="M1560" s="30">
        <f t="shared" si="380"/>
        <v>9.3304378049329593</v>
      </c>
    </row>
    <row r="1561" spans="1:13" ht="14.1" customHeight="1">
      <c r="A1561" s="7">
        <v>191512</v>
      </c>
      <c r="B1561" s="8">
        <f t="shared" si="381"/>
        <v>1915.9583333335631</v>
      </c>
      <c r="C1561" s="9">
        <v>1.3988799999999999E-2</v>
      </c>
      <c r="D1561" s="9">
        <v>9.8980000000000005E-3</v>
      </c>
      <c r="E1561" s="9">
        <v>4.0908000000000003E-3</v>
      </c>
      <c r="H1561" s="11">
        <f t="shared" si="382"/>
        <v>9.4227904783261849</v>
      </c>
      <c r="J1561" s="17">
        <v>9.4600000000000009</v>
      </c>
      <c r="K1561" s="28"/>
      <c r="L1561" s="31">
        <f t="shared" si="379"/>
        <v>1915.9583333335631</v>
      </c>
      <c r="M1561" s="30">
        <f t="shared" si="380"/>
        <v>9.4227904783261849</v>
      </c>
    </row>
    <row r="1562" spans="1:13" ht="14.1" customHeight="1">
      <c r="A1562" s="7">
        <v>191601</v>
      </c>
      <c r="B1562" s="8">
        <f t="shared" si="381"/>
        <v>1916.0416666668964</v>
      </c>
      <c r="C1562" s="9">
        <v>-7.1631200000000006E-2</v>
      </c>
      <c r="D1562" s="9">
        <v>-7.6592999999999994E-2</v>
      </c>
      <c r="E1562" s="9">
        <v>4.9617999999999997E-3</v>
      </c>
      <c r="H1562" s="11">
        <f t="shared" si="382"/>
        <v>8.7010706872197474</v>
      </c>
      <c r="J1562" s="17">
        <v>9.48</v>
      </c>
      <c r="K1562" s="28"/>
      <c r="L1562" s="31">
        <f t="shared" si="379"/>
        <v>1916.0416666668964</v>
      </c>
      <c r="M1562" s="30">
        <f t="shared" si="380"/>
        <v>8.7010706872197474</v>
      </c>
    </row>
    <row r="1563" spans="1:13" ht="14.1" customHeight="1">
      <c r="A1563" s="7">
        <v>191602</v>
      </c>
      <c r="B1563" s="8">
        <f t="shared" si="381"/>
        <v>1916.1250000002296</v>
      </c>
      <c r="C1563" s="9">
        <v>1.44738E-2</v>
      </c>
      <c r="D1563" s="9">
        <v>4.3379999999999998E-3</v>
      </c>
      <c r="E1563" s="9">
        <v>1.01358E-2</v>
      </c>
      <c r="H1563" s="11">
        <f t="shared" si="382"/>
        <v>8.7388159318609073</v>
      </c>
      <c r="J1563" s="17">
        <v>9.33</v>
      </c>
      <c r="K1563" s="28"/>
      <c r="L1563" s="31">
        <f t="shared" si="379"/>
        <v>1916.1250000002296</v>
      </c>
      <c r="M1563" s="30">
        <f t="shared" si="380"/>
        <v>8.7388159318609073</v>
      </c>
    </row>
    <row r="1564" spans="1:13" ht="14.1" customHeight="1">
      <c r="A1564" s="7">
        <v>191603</v>
      </c>
      <c r="B1564" s="8">
        <f t="shared" si="381"/>
        <v>1916.2083333335629</v>
      </c>
      <c r="C1564" s="9">
        <v>1.8546099999999999E-2</v>
      </c>
      <c r="D1564" s="9">
        <v>1.4154999999999999E-2</v>
      </c>
      <c r="E1564" s="9">
        <v>4.3911000000000002E-3</v>
      </c>
      <c r="H1564" s="11">
        <f t="shared" si="382"/>
        <v>8.8625138713763985</v>
      </c>
      <c r="J1564" s="17">
        <v>9.1999999999999993</v>
      </c>
      <c r="K1564" s="28"/>
      <c r="L1564" s="31">
        <f t="shared" si="379"/>
        <v>1916.2083333335629</v>
      </c>
      <c r="M1564" s="30">
        <f t="shared" si="380"/>
        <v>8.8625138713763985</v>
      </c>
    </row>
    <row r="1565" spans="1:13" ht="14.1" customHeight="1">
      <c r="A1565" s="7">
        <v>191604</v>
      </c>
      <c r="B1565" s="8">
        <f t="shared" si="381"/>
        <v>1916.2916666668962</v>
      </c>
      <c r="C1565" s="9">
        <v>-1.18412E-2</v>
      </c>
      <c r="D1565" s="9">
        <v>-1.7035999999999999E-2</v>
      </c>
      <c r="E1565" s="9">
        <v>5.1948000000000003E-3</v>
      </c>
      <c r="H1565" s="11">
        <f t="shared" si="382"/>
        <v>8.7115320850636309</v>
      </c>
      <c r="J1565" s="17">
        <v>9.17</v>
      </c>
      <c r="K1565" s="28"/>
      <c r="L1565" s="31">
        <f t="shared" si="379"/>
        <v>1916.2916666668962</v>
      </c>
      <c r="M1565" s="30">
        <f t="shared" si="380"/>
        <v>8.7115320850636309</v>
      </c>
    </row>
    <row r="1566" spans="1:13" ht="14.1" customHeight="1">
      <c r="A1566" s="7">
        <v>191605</v>
      </c>
      <c r="B1566" s="8">
        <f t="shared" si="381"/>
        <v>1916.3750000002294</v>
      </c>
      <c r="C1566" s="9">
        <v>3.8586000000000002E-2</v>
      </c>
      <c r="D1566" s="9">
        <v>3.6124999999999997E-2</v>
      </c>
      <c r="E1566" s="9">
        <v>2.4610000000000001E-3</v>
      </c>
      <c r="H1566" s="11">
        <f t="shared" si="382"/>
        <v>9.0262361816365537</v>
      </c>
      <c r="J1566" s="17">
        <v>9.07</v>
      </c>
      <c r="K1566" s="28"/>
      <c r="L1566" s="31">
        <f t="shared" si="379"/>
        <v>1916.3750000002294</v>
      </c>
      <c r="M1566" s="30">
        <f t="shared" si="380"/>
        <v>9.0262361816365537</v>
      </c>
    </row>
    <row r="1567" spans="1:13" ht="14.1" customHeight="1">
      <c r="A1567" s="7">
        <v>191606</v>
      </c>
      <c r="B1567" s="8">
        <f t="shared" si="381"/>
        <v>1916.4583333335627</v>
      </c>
      <c r="C1567" s="9">
        <v>-8.5225000000000006E-3</v>
      </c>
      <c r="D1567" s="9">
        <v>-1.4862999999999999E-2</v>
      </c>
      <c r="E1567" s="9">
        <v>6.3404999999999998E-3</v>
      </c>
      <c r="H1567" s="11">
        <f t="shared" si="382"/>
        <v>8.8920792332688894</v>
      </c>
      <c r="J1567" s="17">
        <v>9.27</v>
      </c>
      <c r="K1567" s="28"/>
      <c r="L1567" s="31">
        <f t="shared" si="379"/>
        <v>1916.4583333335627</v>
      </c>
      <c r="M1567" s="30">
        <f t="shared" si="380"/>
        <v>8.8920792332688894</v>
      </c>
    </row>
    <row r="1568" spans="1:13" ht="14.1" customHeight="1">
      <c r="A1568" s="7">
        <v>191607</v>
      </c>
      <c r="B1568" s="8">
        <f t="shared" si="381"/>
        <v>1916.5416666668959</v>
      </c>
      <c r="C1568" s="9">
        <v>-6.4722E-3</v>
      </c>
      <c r="D1568" s="9">
        <v>-1.3450999999999999E-2</v>
      </c>
      <c r="E1568" s="9">
        <v>6.9788000000000003E-3</v>
      </c>
      <c r="H1568" s="11">
        <f t="shared" si="382"/>
        <v>8.7724718755021893</v>
      </c>
      <c r="J1568" s="17">
        <v>9.36</v>
      </c>
      <c r="K1568" s="28"/>
      <c r="L1568" s="31">
        <f t="shared" si="379"/>
        <v>1916.5416666668959</v>
      </c>
      <c r="M1568" s="30">
        <f t="shared" si="380"/>
        <v>8.7724718755021893</v>
      </c>
    </row>
    <row r="1569" spans="1:13" ht="14.1" customHeight="1">
      <c r="A1569" s="7">
        <v>191608</v>
      </c>
      <c r="B1569" s="8">
        <f t="shared" si="381"/>
        <v>1916.6250000002292</v>
      </c>
      <c r="C1569" s="9">
        <v>2.6006499999999998E-2</v>
      </c>
      <c r="D1569" s="9">
        <v>2.281E-2</v>
      </c>
      <c r="E1569" s="9">
        <v>3.1965000000000001E-3</v>
      </c>
      <c r="H1569" s="11">
        <f t="shared" si="382"/>
        <v>8.9725719589823942</v>
      </c>
      <c r="J1569" s="17">
        <v>9.23</v>
      </c>
      <c r="K1569" s="28"/>
      <c r="L1569" s="31">
        <f t="shared" si="379"/>
        <v>1916.6250000002292</v>
      </c>
      <c r="M1569" s="30">
        <f t="shared" si="380"/>
        <v>8.9725719589823942</v>
      </c>
    </row>
    <row r="1570" spans="1:13" ht="14.1" customHeight="1">
      <c r="A1570" s="7">
        <v>191609</v>
      </c>
      <c r="B1570" s="8">
        <f t="shared" si="381"/>
        <v>1916.7083333335625</v>
      </c>
      <c r="C1570" s="9">
        <v>8.5112499999999994E-2</v>
      </c>
      <c r="D1570" s="9">
        <v>7.9321000000000003E-2</v>
      </c>
      <c r="E1570" s="9">
        <v>5.7914999999999998E-3</v>
      </c>
      <c r="H1570" s="11">
        <f t="shared" si="382"/>
        <v>9.6842853393408372</v>
      </c>
      <c r="J1570" s="17">
        <v>9.3000000000000007</v>
      </c>
      <c r="K1570" s="28"/>
      <c r="L1570" s="31">
        <f t="shared" si="379"/>
        <v>1916.7083333335625</v>
      </c>
      <c r="M1570" s="30">
        <f t="shared" si="380"/>
        <v>9.6842853393408372</v>
      </c>
    </row>
    <row r="1571" spans="1:13" ht="14.1" customHeight="1">
      <c r="A1571" s="7">
        <v>191610</v>
      </c>
      <c r="B1571" s="8">
        <f t="shared" si="381"/>
        <v>1916.7916666668957</v>
      </c>
      <c r="C1571" s="9">
        <v>1.30414E-2</v>
      </c>
      <c r="D1571" s="9">
        <v>7.5599999999999999E-3</v>
      </c>
      <c r="E1571" s="9">
        <v>5.4814E-3</v>
      </c>
      <c r="H1571" s="11">
        <f t="shared" si="382"/>
        <v>9.7574985365062545</v>
      </c>
      <c r="J1571" s="17">
        <v>9.68</v>
      </c>
      <c r="K1571" s="28"/>
      <c r="L1571" s="31">
        <f t="shared" si="379"/>
        <v>1916.7916666668957</v>
      </c>
      <c r="M1571" s="30">
        <f t="shared" si="380"/>
        <v>9.7574985365062545</v>
      </c>
    </row>
    <row r="1572" spans="1:13" ht="14.1" customHeight="1">
      <c r="A1572" s="7">
        <v>191611</v>
      </c>
      <c r="B1572" s="8">
        <f t="shared" si="381"/>
        <v>1916.875000000229</v>
      </c>
      <c r="C1572" s="9">
        <v>-9.4300000000000002E-5</v>
      </c>
      <c r="D1572" s="9">
        <v>-3.4489999999999998E-3</v>
      </c>
      <c r="E1572" s="9">
        <v>3.3547E-3</v>
      </c>
      <c r="H1572" s="11">
        <f t="shared" si="382"/>
        <v>9.7238449240538447</v>
      </c>
      <c r="J1572" s="17">
        <v>9.98</v>
      </c>
      <c r="K1572" s="28"/>
      <c r="L1572" s="31">
        <f t="shared" si="379"/>
        <v>1916.875000000229</v>
      </c>
      <c r="M1572" s="30">
        <f t="shared" si="380"/>
        <v>9.7238449240538447</v>
      </c>
    </row>
    <row r="1573" spans="1:13" ht="14.1" customHeight="1">
      <c r="A1573" s="7">
        <v>191612</v>
      </c>
      <c r="B1573" s="8">
        <f t="shared" si="381"/>
        <v>1916.9583333335622</v>
      </c>
      <c r="C1573" s="9">
        <v>-5.8142800000000001E-2</v>
      </c>
      <c r="D1573" s="9">
        <v>-6.3932000000000003E-2</v>
      </c>
      <c r="E1573" s="9">
        <v>5.7892000000000004E-3</v>
      </c>
      <c r="H1573" s="11">
        <f t="shared" si="382"/>
        <v>9.1021800703692346</v>
      </c>
      <c r="J1573" s="17">
        <v>10.210000000000001</v>
      </c>
      <c r="K1573" s="28"/>
      <c r="L1573" s="31">
        <f t="shared" si="379"/>
        <v>1916.9583333335622</v>
      </c>
      <c r="M1573" s="30">
        <f t="shared" si="380"/>
        <v>9.1021800703692346</v>
      </c>
    </row>
    <row r="1574" spans="1:13" ht="14.1" customHeight="1">
      <c r="A1574" s="7">
        <v>191701</v>
      </c>
      <c r="B1574" s="8">
        <f t="shared" si="381"/>
        <v>1917.0416666668955</v>
      </c>
      <c r="C1574" s="9">
        <v>-4.6289E-3</v>
      </c>
      <c r="D1574" s="9">
        <v>-1.0042000000000001E-2</v>
      </c>
      <c r="E1574" s="9">
        <v>5.4130999999999997E-3</v>
      </c>
      <c r="H1574" s="11">
        <f t="shared" si="382"/>
        <v>9.0107759781025862</v>
      </c>
      <c r="J1574" s="17">
        <v>9.8000000000000007</v>
      </c>
      <c r="K1574" s="28"/>
      <c r="L1574" s="31">
        <f t="shared" si="379"/>
        <v>1917.0416666668955</v>
      </c>
      <c r="M1574" s="30">
        <f t="shared" si="380"/>
        <v>9.0107759781025862</v>
      </c>
    </row>
    <row r="1575" spans="1:13" ht="14.1" customHeight="1">
      <c r="A1575" s="7">
        <v>191702</v>
      </c>
      <c r="B1575" s="8">
        <f t="shared" si="381"/>
        <v>1917.1250000002287</v>
      </c>
      <c r="C1575" s="9">
        <v>-4.0752999999999998E-2</v>
      </c>
      <c r="D1575" s="9">
        <v>-4.6482000000000002E-2</v>
      </c>
      <c r="E1575" s="9">
        <v>5.7289999999999997E-3</v>
      </c>
      <c r="H1575" s="11">
        <f t="shared" si="382"/>
        <v>8.5919370890884217</v>
      </c>
      <c r="J1575" s="17">
        <v>9.57</v>
      </c>
      <c r="K1575" s="28"/>
      <c r="L1575" s="31">
        <f t="shared" si="379"/>
        <v>1917.1250000002287</v>
      </c>
      <c r="M1575" s="30">
        <f t="shared" si="380"/>
        <v>8.5919370890884217</v>
      </c>
    </row>
    <row r="1576" spans="1:13" ht="14.1" customHeight="1">
      <c r="A1576" s="7">
        <v>191703</v>
      </c>
      <c r="B1576" s="8">
        <f t="shared" si="381"/>
        <v>1917.208333333562</v>
      </c>
      <c r="C1576" s="9">
        <v>4.1762899999999999E-2</v>
      </c>
      <c r="D1576" s="9">
        <v>3.6045000000000001E-2</v>
      </c>
      <c r="E1576" s="9">
        <v>5.7178999999999997E-3</v>
      </c>
      <c r="H1576" s="11">
        <f t="shared" si="382"/>
        <v>8.9016334614646144</v>
      </c>
      <c r="J1576" s="17">
        <v>9.0299999999999994</v>
      </c>
      <c r="K1576" s="28"/>
      <c r="L1576" s="31">
        <f t="shared" si="379"/>
        <v>1917.208333333562</v>
      </c>
      <c r="M1576" s="30">
        <f t="shared" si="380"/>
        <v>8.9016334614646144</v>
      </c>
    </row>
    <row r="1577" spans="1:13" ht="14.1" customHeight="1">
      <c r="A1577" s="7">
        <v>191704</v>
      </c>
      <c r="B1577" s="8">
        <f t="shared" si="381"/>
        <v>1917.2916666668953</v>
      </c>
      <c r="C1577" s="9">
        <v>-2.3367700000000002E-2</v>
      </c>
      <c r="D1577" s="9">
        <v>-2.9172E-2</v>
      </c>
      <c r="E1577" s="9">
        <v>5.8043000000000001E-3</v>
      </c>
      <c r="H1577" s="11">
        <f t="shared" si="382"/>
        <v>8.6419550101267681</v>
      </c>
      <c r="J1577" s="17">
        <v>9.31</v>
      </c>
      <c r="K1577" s="28"/>
      <c r="L1577" s="31">
        <f t="shared" si="379"/>
        <v>1917.2916666668953</v>
      </c>
      <c r="M1577" s="30">
        <f t="shared" si="380"/>
        <v>8.6419550101267681</v>
      </c>
    </row>
    <row r="1578" spans="1:13" ht="14.1" customHeight="1">
      <c r="A1578" s="7">
        <v>191705</v>
      </c>
      <c r="B1578" s="8">
        <f t="shared" si="381"/>
        <v>1917.3750000002285</v>
      </c>
      <c r="C1578" s="9">
        <v>2.6735600000000002E-2</v>
      </c>
      <c r="D1578" s="9">
        <v>1.3419E-2</v>
      </c>
      <c r="E1578" s="9">
        <v>1.33166E-2</v>
      </c>
      <c r="H1578" s="11">
        <f t="shared" si="382"/>
        <v>8.757921404407659</v>
      </c>
      <c r="J1578" s="17">
        <v>9.17</v>
      </c>
      <c r="K1578" s="28"/>
      <c r="L1578" s="31">
        <f t="shared" si="379"/>
        <v>1917.3750000002285</v>
      </c>
      <c r="M1578" s="30">
        <f t="shared" si="380"/>
        <v>8.757921404407659</v>
      </c>
    </row>
    <row r="1579" spans="1:13" ht="14.1" customHeight="1">
      <c r="A1579" s="7">
        <v>191706</v>
      </c>
      <c r="B1579" s="8">
        <f t="shared" si="381"/>
        <v>1917.4583333335618</v>
      </c>
      <c r="C1579" s="9">
        <v>-5.7587000000000003E-3</v>
      </c>
      <c r="D1579" s="9">
        <v>-1.3034E-2</v>
      </c>
      <c r="E1579" s="9">
        <v>7.2753000000000002E-3</v>
      </c>
      <c r="H1579" s="11">
        <f t="shared" si="382"/>
        <v>8.6437706568226087</v>
      </c>
      <c r="J1579" s="17">
        <v>8.86</v>
      </c>
      <c r="K1579" s="28"/>
      <c r="L1579" s="31">
        <f t="shared" si="379"/>
        <v>1917.4583333335618</v>
      </c>
      <c r="M1579" s="30">
        <f t="shared" si="380"/>
        <v>8.6437706568226087</v>
      </c>
    </row>
    <row r="1580" spans="1:13" ht="14.1" customHeight="1">
      <c r="A1580" s="7">
        <v>191707</v>
      </c>
      <c r="B1580" s="8">
        <f t="shared" si="381"/>
        <v>1917.541666666895</v>
      </c>
      <c r="C1580" s="9">
        <v>-1.73968E-2</v>
      </c>
      <c r="D1580" s="9">
        <v>-2.4990999999999999E-2</v>
      </c>
      <c r="E1580" s="9">
        <v>7.5941999999999997E-3</v>
      </c>
      <c r="H1580" s="11">
        <f t="shared" si="382"/>
        <v>8.4277541843379549</v>
      </c>
      <c r="J1580" s="17">
        <v>9.0399999999999991</v>
      </c>
      <c r="K1580" s="28"/>
      <c r="L1580" s="31">
        <f t="shared" si="379"/>
        <v>1917.541666666895</v>
      </c>
      <c r="M1580" s="30">
        <f t="shared" si="380"/>
        <v>8.4277541843379549</v>
      </c>
    </row>
    <row r="1581" spans="1:13" ht="14.1" customHeight="1">
      <c r="A1581" s="7">
        <v>191708</v>
      </c>
      <c r="B1581" s="8">
        <f t="shared" si="381"/>
        <v>1917.6250000002283</v>
      </c>
      <c r="C1581" s="9">
        <v>-6.1995099999999997E-2</v>
      </c>
      <c r="D1581" s="9">
        <v>-6.7289000000000002E-2</v>
      </c>
      <c r="E1581" s="9">
        <v>5.2938999999999998E-3</v>
      </c>
      <c r="H1581" s="11">
        <f t="shared" si="382"/>
        <v>7.8606590330280381</v>
      </c>
      <c r="J1581" s="17">
        <v>8.7899999999999991</v>
      </c>
      <c r="K1581" s="28"/>
      <c r="L1581" s="31">
        <f t="shared" si="379"/>
        <v>1917.6250000002283</v>
      </c>
      <c r="M1581" s="30">
        <f t="shared" si="380"/>
        <v>7.8606590330280381</v>
      </c>
    </row>
    <row r="1582" spans="1:13" ht="14.1" customHeight="1">
      <c r="A1582" s="7">
        <v>191709</v>
      </c>
      <c r="B1582" s="8">
        <f t="shared" si="381"/>
        <v>1917.7083333335615</v>
      </c>
      <c r="C1582" s="9">
        <v>-7.0600999999999997E-3</v>
      </c>
      <c r="D1582" s="9">
        <v>-1.4404999999999999E-2</v>
      </c>
      <c r="E1582" s="9">
        <v>7.3448999999999997E-3</v>
      </c>
      <c r="H1582" s="11">
        <f t="shared" si="382"/>
        <v>7.7474262396572691</v>
      </c>
      <c r="J1582" s="17">
        <v>8.5299999999999994</v>
      </c>
      <c r="K1582" s="28"/>
      <c r="L1582" s="31">
        <f t="shared" si="379"/>
        <v>1917.7083333335615</v>
      </c>
      <c r="M1582" s="30">
        <f t="shared" si="380"/>
        <v>7.7474262396572691</v>
      </c>
    </row>
    <row r="1583" spans="1:13" ht="14.1" customHeight="1">
      <c r="A1583" s="7">
        <v>191710</v>
      </c>
      <c r="B1583" s="8">
        <f t="shared" si="381"/>
        <v>1917.7916666668948</v>
      </c>
      <c r="C1583" s="9">
        <v>-8.8072899999999996E-2</v>
      </c>
      <c r="D1583" s="9">
        <v>-9.5385999999999999E-2</v>
      </c>
      <c r="E1583" s="9">
        <v>7.3131000000000003E-3</v>
      </c>
      <c r="H1583" s="11">
        <f t="shared" si="382"/>
        <v>7.0084302403613208</v>
      </c>
      <c r="J1583" s="17">
        <v>8.1199999999999992</v>
      </c>
      <c r="K1583" s="28"/>
      <c r="L1583" s="31">
        <f t="shared" si="379"/>
        <v>1917.7916666668948</v>
      </c>
      <c r="M1583" s="30">
        <f t="shared" si="380"/>
        <v>7.0084302403613208</v>
      </c>
    </row>
    <row r="1584" spans="1:13" ht="14.1" customHeight="1">
      <c r="A1584" s="7">
        <v>191711</v>
      </c>
      <c r="B1584" s="8">
        <f t="shared" si="381"/>
        <v>1917.8750000002281</v>
      </c>
      <c r="C1584" s="9">
        <v>-3.2273000000000003E-2</v>
      </c>
      <c r="D1584" s="9">
        <v>-3.6727000000000003E-2</v>
      </c>
      <c r="E1584" s="9">
        <v>4.4539999999999996E-3</v>
      </c>
      <c r="H1584" s="11">
        <f t="shared" si="382"/>
        <v>6.7510316229235707</v>
      </c>
      <c r="J1584" s="17">
        <v>7.68</v>
      </c>
      <c r="K1584" s="28"/>
      <c r="L1584" s="31">
        <f t="shared" si="379"/>
        <v>1917.8750000002281</v>
      </c>
      <c r="M1584" s="30">
        <f t="shared" si="380"/>
        <v>6.7510316229235707</v>
      </c>
    </row>
    <row r="1585" spans="1:13" ht="14.1" customHeight="1">
      <c r="A1585" s="7">
        <v>191712</v>
      </c>
      <c r="B1585" s="8">
        <f t="shared" si="381"/>
        <v>1917.9583333335613</v>
      </c>
      <c r="C1585" s="9">
        <v>4.6956299999999999E-2</v>
      </c>
      <c r="D1585" s="9">
        <v>3.8127000000000001E-2</v>
      </c>
      <c r="E1585" s="9">
        <v>8.8293E-3</v>
      </c>
      <c r="H1585" s="11">
        <f t="shared" si="382"/>
        <v>7.0084282056107776</v>
      </c>
      <c r="J1585" s="17">
        <v>7.04</v>
      </c>
      <c r="K1585" s="28"/>
      <c r="L1585" s="31">
        <f t="shared" si="379"/>
        <v>1917.9583333335613</v>
      </c>
      <c r="M1585" s="30">
        <f t="shared" si="380"/>
        <v>7.0084282056107776</v>
      </c>
    </row>
    <row r="1586" spans="1:13" ht="14.1" customHeight="1">
      <c r="A1586" s="7">
        <v>191801</v>
      </c>
      <c r="B1586" s="8">
        <f t="shared" si="381"/>
        <v>1918.0416666668946</v>
      </c>
      <c r="C1586" s="9">
        <v>5.4211500000000003E-2</v>
      </c>
      <c r="D1586" s="9">
        <v>4.3604999999999998E-2</v>
      </c>
      <c r="E1586" s="9">
        <v>1.06065E-2</v>
      </c>
      <c r="H1586" s="11">
        <f t="shared" si="382"/>
        <v>7.3140307175164354</v>
      </c>
      <c r="J1586" s="17">
        <v>6.8</v>
      </c>
      <c r="K1586" s="28"/>
      <c r="L1586" s="31">
        <f t="shared" si="379"/>
        <v>1918.0416666668946</v>
      </c>
      <c r="M1586" s="30">
        <f t="shared" si="380"/>
        <v>7.3140307175164354</v>
      </c>
    </row>
    <row r="1587" spans="1:13" ht="14.1" customHeight="1">
      <c r="A1587" s="7">
        <v>191802</v>
      </c>
      <c r="B1587" s="8">
        <f t="shared" si="381"/>
        <v>1918.1250000002278</v>
      </c>
      <c r="C1587" s="9">
        <v>9.2554000000000004E-3</v>
      </c>
      <c r="D1587" s="9">
        <v>4.2900000000000004E-3</v>
      </c>
      <c r="E1587" s="9">
        <v>4.9654E-3</v>
      </c>
      <c r="H1587" s="11">
        <f t="shared" si="382"/>
        <v>7.3454079092945808</v>
      </c>
      <c r="J1587" s="17">
        <v>7.21</v>
      </c>
      <c r="K1587" s="28"/>
      <c r="L1587" s="31">
        <f t="shared" si="379"/>
        <v>1918.1250000002278</v>
      </c>
      <c r="M1587" s="30">
        <f t="shared" si="380"/>
        <v>7.3454079092945808</v>
      </c>
    </row>
    <row r="1588" spans="1:13" ht="14.1" customHeight="1">
      <c r="A1588" s="7">
        <v>191803</v>
      </c>
      <c r="B1588" s="8">
        <f t="shared" si="381"/>
        <v>1918.2083333335611</v>
      </c>
      <c r="C1588" s="9">
        <v>-2.0002800000000001E-2</v>
      </c>
      <c r="D1588" s="9">
        <v>-2.9840999999999999E-2</v>
      </c>
      <c r="E1588" s="9">
        <v>9.8382000000000001E-3</v>
      </c>
      <c r="H1588" s="11">
        <f t="shared" si="382"/>
        <v>7.1262135918733209</v>
      </c>
      <c r="J1588" s="17">
        <v>7.43</v>
      </c>
      <c r="K1588" s="28"/>
      <c r="L1588" s="31">
        <f t="shared" si="379"/>
        <v>1918.2083333335611</v>
      </c>
      <c r="M1588" s="30">
        <f t="shared" si="380"/>
        <v>7.1262135918733209</v>
      </c>
    </row>
    <row r="1589" spans="1:13" ht="14.1" customHeight="1">
      <c r="A1589" s="7">
        <v>191804</v>
      </c>
      <c r="B1589" s="8">
        <f t="shared" si="381"/>
        <v>1918.2916666668943</v>
      </c>
      <c r="C1589" s="9">
        <v>2.2379000000000001E-3</v>
      </c>
      <c r="D1589" s="9">
        <v>-3.2550000000000001E-3</v>
      </c>
      <c r="E1589" s="9">
        <v>5.4929000000000002E-3</v>
      </c>
      <c r="H1589" s="11">
        <f t="shared" si="382"/>
        <v>7.1030177666317735</v>
      </c>
      <c r="J1589" s="17">
        <v>7.28</v>
      </c>
      <c r="K1589" s="28"/>
      <c r="L1589" s="31">
        <f t="shared" si="379"/>
        <v>1918.2916666668943</v>
      </c>
      <c r="M1589" s="30">
        <f t="shared" si="380"/>
        <v>7.1030177666317735</v>
      </c>
    </row>
    <row r="1590" spans="1:13" ht="14.1" customHeight="1">
      <c r="A1590" s="7">
        <v>191805</v>
      </c>
      <c r="B1590" s="8">
        <f t="shared" si="381"/>
        <v>1918.3750000002276</v>
      </c>
      <c r="C1590" s="9">
        <v>3.4816699999999999E-2</v>
      </c>
      <c r="D1590" s="9">
        <v>3.0540000000000001E-2</v>
      </c>
      <c r="E1590" s="9">
        <v>4.2766999999999996E-3</v>
      </c>
      <c r="H1590" s="11">
        <f t="shared" si="382"/>
        <v>7.3199439292247082</v>
      </c>
      <c r="J1590" s="17">
        <v>7.21</v>
      </c>
      <c r="K1590" s="28"/>
      <c r="L1590" s="31">
        <f t="shared" si="379"/>
        <v>1918.3750000002276</v>
      </c>
      <c r="M1590" s="30">
        <f t="shared" si="380"/>
        <v>7.3199439292247082</v>
      </c>
    </row>
    <row r="1591" spans="1:13" ht="14.1" customHeight="1">
      <c r="A1591" s="7">
        <v>191806</v>
      </c>
      <c r="B1591" s="8">
        <f t="shared" si="381"/>
        <v>1918.4583333335609</v>
      </c>
      <c r="C1591" s="9">
        <v>3.9641900000000001E-2</v>
      </c>
      <c r="D1591" s="9">
        <v>3.0006999999999999E-2</v>
      </c>
      <c r="E1591" s="9">
        <v>9.6349000000000001E-3</v>
      </c>
      <c r="H1591" s="11">
        <f t="shared" si="382"/>
        <v>7.539593486708954</v>
      </c>
      <c r="J1591" s="17">
        <v>7.44</v>
      </c>
      <c r="K1591" s="28"/>
      <c r="L1591" s="31">
        <f t="shared" si="379"/>
        <v>1918.4583333335609</v>
      </c>
      <c r="M1591" s="30">
        <f t="shared" si="380"/>
        <v>7.539593486708954</v>
      </c>
    </row>
    <row r="1592" spans="1:13" ht="14.1" customHeight="1">
      <c r="A1592" s="7">
        <v>191807</v>
      </c>
      <c r="B1592" s="8">
        <f t="shared" si="381"/>
        <v>1918.5416666668941</v>
      </c>
      <c r="C1592" s="9">
        <v>-5.8548999999999997E-3</v>
      </c>
      <c r="D1592" s="9">
        <v>-1.0253999999999999E-2</v>
      </c>
      <c r="E1592" s="9">
        <v>4.3991000000000004E-3</v>
      </c>
      <c r="H1592" s="11">
        <f t="shared" si="382"/>
        <v>7.4622824950962405</v>
      </c>
      <c r="J1592" s="17">
        <v>7.45</v>
      </c>
      <c r="K1592" s="28"/>
      <c r="L1592" s="31">
        <f t="shared" si="379"/>
        <v>1918.5416666668941</v>
      </c>
      <c r="M1592" s="30">
        <f t="shared" si="380"/>
        <v>7.4622824950962405</v>
      </c>
    </row>
    <row r="1593" spans="1:13" ht="14.1" customHeight="1">
      <c r="A1593" s="7">
        <v>191808</v>
      </c>
      <c r="B1593" s="8">
        <f t="shared" si="381"/>
        <v>1918.6250000002274</v>
      </c>
      <c r="C1593" s="9">
        <v>3.5608099999999997E-2</v>
      </c>
      <c r="D1593" s="9">
        <v>3.1140999999999999E-2</v>
      </c>
      <c r="E1593" s="9">
        <v>4.4670999999999999E-3</v>
      </c>
      <c r="H1593" s="11">
        <f t="shared" si="382"/>
        <v>7.6946654342760326</v>
      </c>
      <c r="J1593" s="17">
        <v>7.51</v>
      </c>
      <c r="K1593" s="28"/>
      <c r="L1593" s="31">
        <f t="shared" si="379"/>
        <v>1918.6250000002274</v>
      </c>
      <c r="M1593" s="30">
        <f t="shared" si="380"/>
        <v>7.6946654342760326</v>
      </c>
    </row>
    <row r="1594" spans="1:13" ht="14.1" customHeight="1">
      <c r="A1594" s="7">
        <v>191809</v>
      </c>
      <c r="B1594" s="8">
        <f t="shared" si="381"/>
        <v>1918.7083333335606</v>
      </c>
      <c r="C1594" s="9">
        <v>1.18458E-2</v>
      </c>
      <c r="D1594" s="9">
        <v>5.7920000000000003E-3</v>
      </c>
      <c r="E1594" s="9">
        <v>6.0537999999999998E-3</v>
      </c>
      <c r="H1594" s="11">
        <f t="shared" si="382"/>
        <v>7.7392329364713595</v>
      </c>
      <c r="J1594" s="17">
        <v>7.58</v>
      </c>
      <c r="K1594" s="28"/>
      <c r="L1594" s="31">
        <f t="shared" si="379"/>
        <v>1918.7083333335606</v>
      </c>
      <c r="M1594" s="30">
        <f t="shared" si="380"/>
        <v>7.7392329364713595</v>
      </c>
    </row>
    <row r="1595" spans="1:13" ht="14.1" customHeight="1">
      <c r="A1595" s="7">
        <v>191810</v>
      </c>
      <c r="B1595" s="8">
        <f t="shared" si="381"/>
        <v>1918.7916666668939</v>
      </c>
      <c r="C1595" s="9">
        <v>2.61067E-2</v>
      </c>
      <c r="D1595" s="9">
        <v>2.0213999999999999E-2</v>
      </c>
      <c r="E1595" s="9">
        <v>5.8926999999999998E-3</v>
      </c>
      <c r="H1595" s="11">
        <f t="shared" si="382"/>
        <v>7.8956737910491919</v>
      </c>
      <c r="J1595" s="17">
        <v>7.54</v>
      </c>
      <c r="K1595" s="28"/>
      <c r="L1595" s="31">
        <f t="shared" si="379"/>
        <v>1918.7916666668939</v>
      </c>
      <c r="M1595" s="30">
        <f t="shared" si="380"/>
        <v>7.8956737910491919</v>
      </c>
    </row>
    <row r="1596" spans="1:13" ht="14.1" customHeight="1">
      <c r="A1596" s="7">
        <v>191811</v>
      </c>
      <c r="B1596" s="8">
        <f t="shared" si="381"/>
        <v>1918.8750000002271</v>
      </c>
      <c r="C1596" s="9">
        <v>-2.83074E-2</v>
      </c>
      <c r="D1596" s="9">
        <v>-3.116E-2</v>
      </c>
      <c r="E1596" s="9">
        <v>2.8525999999999998E-3</v>
      </c>
      <c r="H1596" s="11">
        <f t="shared" si="382"/>
        <v>7.6496445957200994</v>
      </c>
      <c r="J1596" s="17">
        <v>7.86</v>
      </c>
      <c r="K1596" s="28"/>
      <c r="L1596" s="31">
        <f t="shared" si="379"/>
        <v>1918.8750000002271</v>
      </c>
      <c r="M1596" s="30">
        <f t="shared" si="380"/>
        <v>7.6496445957200994</v>
      </c>
    </row>
    <row r="1597" spans="1:13" ht="14.1" customHeight="1">
      <c r="A1597" s="7">
        <v>191812</v>
      </c>
      <c r="B1597" s="8">
        <f t="shared" si="381"/>
        <v>1918.9583333335604</v>
      </c>
      <c r="C1597" s="9">
        <v>4.1999999999999996E-6</v>
      </c>
      <c r="D1597" s="9">
        <v>-1.0047E-2</v>
      </c>
      <c r="E1597" s="9">
        <v>1.00512E-2</v>
      </c>
      <c r="H1597" s="11">
        <f t="shared" si="382"/>
        <v>7.5727886164668998</v>
      </c>
      <c r="J1597" s="17">
        <v>8.06</v>
      </c>
      <c r="K1597" s="28"/>
      <c r="L1597" s="31">
        <f t="shared" si="379"/>
        <v>1918.9583333335604</v>
      </c>
      <c r="M1597" s="30">
        <f t="shared" si="380"/>
        <v>7.5727886164668998</v>
      </c>
    </row>
    <row r="1598" spans="1:13" ht="14.1" customHeight="1">
      <c r="A1598" s="7">
        <v>191901</v>
      </c>
      <c r="B1598" s="8">
        <f t="shared" si="381"/>
        <v>1919.0416666668937</v>
      </c>
      <c r="C1598" s="9">
        <v>-1.8936600000000001E-2</v>
      </c>
      <c r="D1598" s="9">
        <v>-2.3661000000000001E-2</v>
      </c>
      <c r="E1598" s="9">
        <v>4.7244000000000001E-3</v>
      </c>
      <c r="H1598" s="11">
        <f t="shared" si="382"/>
        <v>7.3936088650126761</v>
      </c>
      <c r="J1598" s="17">
        <v>7.9</v>
      </c>
      <c r="K1598" s="28"/>
      <c r="L1598" s="31">
        <f t="shared" si="379"/>
        <v>1919.0416666668937</v>
      </c>
      <c r="M1598" s="30">
        <f t="shared" si="380"/>
        <v>7.3936088650126761</v>
      </c>
    </row>
    <row r="1599" spans="1:13" ht="14.1" customHeight="1">
      <c r="A1599" s="7">
        <v>191902</v>
      </c>
      <c r="B1599" s="8">
        <f t="shared" si="381"/>
        <v>1919.1250000002269</v>
      </c>
      <c r="C1599" s="9">
        <v>4.3959199999999997E-2</v>
      </c>
      <c r="D1599" s="9">
        <v>3.9673E-2</v>
      </c>
      <c r="E1599" s="9">
        <v>4.2862000000000004E-3</v>
      </c>
      <c r="H1599" s="11">
        <f t="shared" si="382"/>
        <v>7.6869355095143241</v>
      </c>
      <c r="J1599" s="17">
        <v>7.85</v>
      </c>
      <c r="K1599" s="28"/>
      <c r="L1599" s="31">
        <f t="shared" si="379"/>
        <v>1919.1250000002269</v>
      </c>
      <c r="M1599" s="30">
        <f t="shared" si="380"/>
        <v>7.6869355095143241</v>
      </c>
    </row>
    <row r="1600" spans="1:13" ht="14.1" customHeight="1">
      <c r="A1600" s="7">
        <v>191903</v>
      </c>
      <c r="B1600" s="8">
        <f t="shared" si="381"/>
        <v>1919.2083333335602</v>
      </c>
      <c r="C1600" s="9">
        <v>2.77196E-2</v>
      </c>
      <c r="D1600" s="9">
        <v>2.0174000000000001E-2</v>
      </c>
      <c r="E1600" s="9">
        <v>7.5456000000000004E-3</v>
      </c>
      <c r="H1600" s="11">
        <f t="shared" si="382"/>
        <v>7.8420117464832657</v>
      </c>
      <c r="J1600" s="17">
        <v>7.88</v>
      </c>
      <c r="K1600" s="28"/>
      <c r="L1600" s="31">
        <f t="shared" si="379"/>
        <v>1919.2083333335602</v>
      </c>
      <c r="M1600" s="30">
        <f t="shared" si="380"/>
        <v>7.8420117464832657</v>
      </c>
    </row>
    <row r="1601" spans="1:13" ht="14.1" customHeight="1">
      <c r="A1601" s="7">
        <v>191904</v>
      </c>
      <c r="B1601" s="8">
        <f t="shared" si="381"/>
        <v>1919.2916666668934</v>
      </c>
      <c r="C1601" s="9">
        <v>3.7227799999999998E-2</v>
      </c>
      <c r="D1601" s="9">
        <v>3.1720999999999999E-2</v>
      </c>
      <c r="E1601" s="9">
        <v>5.5068000000000001E-3</v>
      </c>
      <c r="H1601" s="11">
        <f t="shared" si="382"/>
        <v>8.0907682010934607</v>
      </c>
      <c r="J1601" s="17">
        <v>8.1199999999999992</v>
      </c>
      <c r="K1601" s="28"/>
      <c r="L1601" s="31">
        <f t="shared" si="379"/>
        <v>1919.2916666668934</v>
      </c>
      <c r="M1601" s="30">
        <f t="shared" si="380"/>
        <v>8.0907682010934607</v>
      </c>
    </row>
    <row r="1602" spans="1:13" ht="14.1" customHeight="1">
      <c r="A1602" s="7">
        <v>191905</v>
      </c>
      <c r="B1602" s="8">
        <f t="shared" si="381"/>
        <v>1919.3750000002267</v>
      </c>
      <c r="C1602" s="9">
        <v>0.10832219999999999</v>
      </c>
      <c r="D1602" s="9">
        <v>0.10494100000000001</v>
      </c>
      <c r="E1602" s="9">
        <v>3.3812E-3</v>
      </c>
      <c r="H1602" s="11">
        <f t="shared" si="382"/>
        <v>8.9398215068844102</v>
      </c>
      <c r="J1602" s="17">
        <v>8.39</v>
      </c>
      <c r="K1602" s="28"/>
      <c r="L1602" s="31">
        <f t="shared" ref="L1602:L1665" si="383">B1602</f>
        <v>1919.3750000002267</v>
      </c>
      <c r="M1602" s="30">
        <f t="shared" si="380"/>
        <v>8.9398215068844102</v>
      </c>
    </row>
    <row r="1603" spans="1:13" ht="14.1" customHeight="1">
      <c r="A1603" s="7">
        <v>191906</v>
      </c>
      <c r="B1603" s="8">
        <f t="shared" si="381"/>
        <v>1919.4583333335599</v>
      </c>
      <c r="C1603" s="9">
        <v>-9.3749000000000002E-3</v>
      </c>
      <c r="D1603" s="9">
        <v>-1.5464E-2</v>
      </c>
      <c r="E1603" s="9">
        <v>6.0891000000000001E-3</v>
      </c>
      <c r="H1603" s="11">
        <f t="shared" si="382"/>
        <v>8.8015761071019494</v>
      </c>
      <c r="J1603" s="17">
        <v>8.9700000000000006</v>
      </c>
      <c r="K1603" s="28"/>
      <c r="L1603" s="31">
        <f t="shared" si="383"/>
        <v>1919.4583333335599</v>
      </c>
      <c r="M1603" s="30">
        <f t="shared" ref="M1603:M1666" si="384">H1603</f>
        <v>8.8015761071019494</v>
      </c>
    </row>
    <row r="1604" spans="1:13" ht="14.1" customHeight="1">
      <c r="A1604" s="7">
        <v>191907</v>
      </c>
      <c r="B1604" s="8">
        <f t="shared" ref="B1604:B1667" si="385">B1603+(1/12)</f>
        <v>1919.5416666668932</v>
      </c>
      <c r="C1604" s="9">
        <v>4.9357999999999997E-3</v>
      </c>
      <c r="D1604" s="9">
        <v>6.2E-4</v>
      </c>
      <c r="E1604" s="9">
        <v>4.3157999999999998E-3</v>
      </c>
      <c r="H1604" s="11">
        <f t="shared" ref="H1604:H1667" si="386">H1603+(H1603*D1604)</f>
        <v>8.8070330842883529</v>
      </c>
      <c r="J1604" s="17">
        <v>9.2100000000000009</v>
      </c>
      <c r="K1604" s="28"/>
      <c r="L1604" s="31">
        <f t="shared" si="383"/>
        <v>1919.5416666668932</v>
      </c>
      <c r="M1604" s="30">
        <f t="shared" si="384"/>
        <v>8.8070330842883529</v>
      </c>
    </row>
    <row r="1605" spans="1:13" ht="14.1" customHeight="1">
      <c r="A1605" s="7">
        <v>191908</v>
      </c>
      <c r="B1605" s="8">
        <f t="shared" si="385"/>
        <v>1919.6250000002265</v>
      </c>
      <c r="C1605" s="9">
        <v>-3.6638400000000002E-2</v>
      </c>
      <c r="D1605" s="9">
        <v>-3.9759999999999997E-2</v>
      </c>
      <c r="E1605" s="9">
        <v>3.1216E-3</v>
      </c>
      <c r="H1605" s="11">
        <f t="shared" si="386"/>
        <v>8.4568654488570481</v>
      </c>
      <c r="J1605" s="17">
        <v>9.51</v>
      </c>
      <c r="K1605" s="28"/>
      <c r="L1605" s="31">
        <f t="shared" si="383"/>
        <v>1919.6250000002265</v>
      </c>
      <c r="M1605" s="30">
        <f t="shared" si="384"/>
        <v>8.4568654488570481</v>
      </c>
    </row>
    <row r="1606" spans="1:13" ht="14.1" customHeight="1">
      <c r="A1606" s="7">
        <v>191909</v>
      </c>
      <c r="B1606" s="8">
        <f t="shared" si="385"/>
        <v>1919.7083333335597</v>
      </c>
      <c r="C1606" s="9">
        <v>3.8667300000000002E-2</v>
      </c>
      <c r="D1606" s="9">
        <v>3.2695000000000002E-2</v>
      </c>
      <c r="E1606" s="9">
        <v>5.9722999999999998E-3</v>
      </c>
      <c r="H1606" s="11">
        <f t="shared" si="386"/>
        <v>8.7333626647074301</v>
      </c>
      <c r="J1606" s="17">
        <v>8.8699999999999992</v>
      </c>
      <c r="K1606" s="28"/>
      <c r="L1606" s="31">
        <f t="shared" si="383"/>
        <v>1919.7083333335597</v>
      </c>
      <c r="M1606" s="30">
        <f t="shared" si="384"/>
        <v>8.7333626647074301</v>
      </c>
    </row>
    <row r="1607" spans="1:13" ht="14.1" customHeight="1">
      <c r="A1607" s="7">
        <v>191910</v>
      </c>
      <c r="B1607" s="8">
        <f t="shared" si="385"/>
        <v>1919.791666666893</v>
      </c>
      <c r="C1607" s="9">
        <v>4.1594800000000001E-2</v>
      </c>
      <c r="D1607" s="9">
        <v>3.7283999999999998E-2</v>
      </c>
      <c r="E1607" s="9">
        <v>4.3108E-3</v>
      </c>
      <c r="H1607" s="11">
        <f t="shared" si="386"/>
        <v>9.0589773582983817</v>
      </c>
      <c r="J1607" s="17">
        <v>9.01</v>
      </c>
      <c r="K1607" s="28"/>
      <c r="L1607" s="31">
        <f t="shared" si="383"/>
        <v>1919.791666666893</v>
      </c>
      <c r="M1607" s="30">
        <f t="shared" si="384"/>
        <v>9.0589773582983817</v>
      </c>
    </row>
    <row r="1608" spans="1:13" ht="14.1" customHeight="1">
      <c r="A1608" s="7">
        <v>191911</v>
      </c>
      <c r="B1608" s="8">
        <f t="shared" si="385"/>
        <v>1919.8750000002262</v>
      </c>
      <c r="C1608" s="9">
        <v>-9.6006499999999995E-2</v>
      </c>
      <c r="D1608" s="9">
        <v>-9.9096000000000004E-2</v>
      </c>
      <c r="E1608" s="9">
        <v>3.0894999999999998E-3</v>
      </c>
      <c r="H1608" s="11">
        <f t="shared" si="386"/>
        <v>8.1612689380004451</v>
      </c>
      <c r="J1608" s="17">
        <v>9.4700000000000006</v>
      </c>
      <c r="K1608" s="28"/>
      <c r="L1608" s="31">
        <f t="shared" si="383"/>
        <v>1919.8750000002262</v>
      </c>
      <c r="M1608" s="30">
        <f t="shared" si="384"/>
        <v>8.1612689380004451</v>
      </c>
    </row>
    <row r="1609" spans="1:13" ht="14.1" customHeight="1">
      <c r="A1609" s="7">
        <v>191912</v>
      </c>
      <c r="B1609" s="8">
        <f t="shared" si="385"/>
        <v>1919.9583333335595</v>
      </c>
      <c r="C1609" s="9">
        <v>2.2975599999999999E-2</v>
      </c>
      <c r="D1609" s="9">
        <v>1.7107000000000001E-2</v>
      </c>
      <c r="E1609" s="9">
        <v>5.8685999999999999E-3</v>
      </c>
      <c r="H1609" s="11">
        <f t="shared" si="386"/>
        <v>8.3008837657228192</v>
      </c>
      <c r="J1609" s="17">
        <v>9.19</v>
      </c>
      <c r="K1609" s="28"/>
      <c r="L1609" s="31">
        <f t="shared" si="383"/>
        <v>1919.9583333335595</v>
      </c>
      <c r="M1609" s="30">
        <f t="shared" si="384"/>
        <v>8.3008837657228192</v>
      </c>
    </row>
    <row r="1610" spans="1:13" ht="14.1" customHeight="1">
      <c r="A1610" s="7">
        <v>192001</v>
      </c>
      <c r="B1610" s="8">
        <f t="shared" si="385"/>
        <v>1920.0416666668928</v>
      </c>
      <c r="C1610" s="9">
        <v>-1.6714699999999999E-2</v>
      </c>
      <c r="D1610" s="9">
        <v>-2.2079000000000001E-2</v>
      </c>
      <c r="E1610" s="9">
        <v>5.3642999999999998E-3</v>
      </c>
      <c r="H1610" s="11">
        <f t="shared" si="386"/>
        <v>8.1176085530594246</v>
      </c>
      <c r="J1610" s="17">
        <v>8.92</v>
      </c>
      <c r="K1610" s="28"/>
      <c r="L1610" s="31">
        <f t="shared" si="383"/>
        <v>1920.0416666668928</v>
      </c>
      <c r="M1610" s="30">
        <f t="shared" si="384"/>
        <v>8.1176085530594246</v>
      </c>
    </row>
    <row r="1611" spans="1:13" ht="14.1" customHeight="1">
      <c r="A1611" s="7">
        <v>192002</v>
      </c>
      <c r="B1611" s="8">
        <f t="shared" si="385"/>
        <v>1920.125000000226</v>
      </c>
      <c r="C1611" s="9">
        <v>-6.6499299999999997E-2</v>
      </c>
      <c r="D1611" s="9">
        <v>-6.9580000000000003E-2</v>
      </c>
      <c r="E1611" s="9">
        <v>3.0807E-3</v>
      </c>
      <c r="H1611" s="11">
        <f t="shared" si="386"/>
        <v>7.5527853499375501</v>
      </c>
      <c r="J1611" s="17">
        <v>8.83</v>
      </c>
      <c r="K1611" s="28"/>
      <c r="L1611" s="31">
        <f t="shared" si="383"/>
        <v>1920.125000000226</v>
      </c>
      <c r="M1611" s="30">
        <f t="shared" si="384"/>
        <v>7.5527853499375501</v>
      </c>
    </row>
    <row r="1612" spans="1:13" ht="14.1" customHeight="1">
      <c r="A1612" s="7">
        <v>192003</v>
      </c>
      <c r="B1612" s="8">
        <f t="shared" si="385"/>
        <v>1920.2083333335593</v>
      </c>
      <c r="C1612" s="9">
        <v>8.2374900000000001E-2</v>
      </c>
      <c r="D1612" s="9">
        <v>7.7312000000000006E-2</v>
      </c>
      <c r="E1612" s="9">
        <v>5.0629000000000004E-3</v>
      </c>
      <c r="H1612" s="11">
        <f t="shared" si="386"/>
        <v>8.1367062909119223</v>
      </c>
      <c r="J1612" s="17">
        <v>8.1</v>
      </c>
      <c r="K1612" s="28"/>
      <c r="L1612" s="31">
        <f t="shared" si="383"/>
        <v>1920.2083333335593</v>
      </c>
      <c r="M1612" s="30">
        <f t="shared" si="384"/>
        <v>8.1367062909119223</v>
      </c>
    </row>
    <row r="1613" spans="1:13" ht="14.1" customHeight="1">
      <c r="A1613" s="7">
        <v>192004</v>
      </c>
      <c r="B1613" s="8">
        <f t="shared" si="385"/>
        <v>1920.2916666668925</v>
      </c>
      <c r="C1613" s="9">
        <v>-6.7346799999999998E-2</v>
      </c>
      <c r="D1613" s="9">
        <v>-7.3608000000000007E-2</v>
      </c>
      <c r="E1613" s="9">
        <v>6.2611999999999998E-3</v>
      </c>
      <c r="H1613" s="11">
        <f t="shared" si="386"/>
        <v>7.5377796142504776</v>
      </c>
      <c r="J1613" s="17">
        <v>8.67</v>
      </c>
      <c r="K1613" s="28"/>
      <c r="L1613" s="31">
        <f t="shared" si="383"/>
        <v>1920.2916666668925</v>
      </c>
      <c r="M1613" s="30">
        <f t="shared" si="384"/>
        <v>7.5377796142504776</v>
      </c>
    </row>
    <row r="1614" spans="1:13" ht="14.1" customHeight="1">
      <c r="A1614" s="7">
        <v>192005</v>
      </c>
      <c r="B1614" s="8">
        <f t="shared" si="385"/>
        <v>1920.3750000002258</v>
      </c>
      <c r="C1614" s="9">
        <v>-1.7100000000000001E-4</v>
      </c>
      <c r="D1614" s="9">
        <v>-2.715E-3</v>
      </c>
      <c r="E1614" s="9">
        <v>2.5439999999999998E-3</v>
      </c>
      <c r="H1614" s="11">
        <f t="shared" si="386"/>
        <v>7.5173145425977879</v>
      </c>
      <c r="J1614" s="17">
        <v>8.6</v>
      </c>
      <c r="K1614" s="28"/>
      <c r="L1614" s="31">
        <f t="shared" si="383"/>
        <v>1920.3750000002258</v>
      </c>
      <c r="M1614" s="30">
        <f t="shared" si="384"/>
        <v>7.5173145425977879</v>
      </c>
    </row>
    <row r="1615" spans="1:13" ht="14.1" customHeight="1">
      <c r="A1615" s="7">
        <v>192006</v>
      </c>
      <c r="B1615" s="8">
        <f t="shared" si="385"/>
        <v>1920.458333333559</v>
      </c>
      <c r="C1615" s="9">
        <v>-1.5587800000000001E-2</v>
      </c>
      <c r="D1615" s="9">
        <v>-2.196E-2</v>
      </c>
      <c r="E1615" s="9">
        <v>6.3721999999999997E-3</v>
      </c>
      <c r="H1615" s="11">
        <f t="shared" si="386"/>
        <v>7.3522343152423408</v>
      </c>
      <c r="J1615" s="17">
        <v>8.06</v>
      </c>
      <c r="K1615" s="28"/>
      <c r="L1615" s="31">
        <f t="shared" si="383"/>
        <v>1920.458333333559</v>
      </c>
      <c r="M1615" s="30">
        <f t="shared" si="384"/>
        <v>7.3522343152423408</v>
      </c>
    </row>
    <row r="1616" spans="1:13" ht="14.1" customHeight="1">
      <c r="A1616" s="7">
        <v>192007</v>
      </c>
      <c r="B1616" s="8">
        <f t="shared" si="385"/>
        <v>1920.5416666668923</v>
      </c>
      <c r="C1616" s="9">
        <v>-5.6173000000000004E-3</v>
      </c>
      <c r="D1616" s="9">
        <v>-1.1072E-2</v>
      </c>
      <c r="E1616" s="9">
        <v>5.4546999999999998E-3</v>
      </c>
      <c r="H1616" s="11">
        <f t="shared" si="386"/>
        <v>7.2708303769039775</v>
      </c>
      <c r="J1616" s="17">
        <v>7.92</v>
      </c>
      <c r="K1616" s="28"/>
      <c r="L1616" s="31">
        <f t="shared" si="383"/>
        <v>1920.5416666668923</v>
      </c>
      <c r="M1616" s="30">
        <f t="shared" si="384"/>
        <v>7.2708303769039775</v>
      </c>
    </row>
    <row r="1617" spans="1:13" ht="14.1" customHeight="1">
      <c r="A1617" s="7">
        <v>192008</v>
      </c>
      <c r="B1617" s="8">
        <f t="shared" si="385"/>
        <v>1920.6250000002256</v>
      </c>
      <c r="C1617" s="9">
        <v>2.85235E-2</v>
      </c>
      <c r="D1617" s="9">
        <v>2.3643000000000001E-2</v>
      </c>
      <c r="E1617" s="9">
        <v>4.8805000000000003E-3</v>
      </c>
      <c r="H1617" s="11">
        <f t="shared" si="386"/>
        <v>7.4427346195051181</v>
      </c>
      <c r="J1617" s="17">
        <v>7.91</v>
      </c>
      <c r="K1617" s="28"/>
      <c r="L1617" s="31">
        <f t="shared" si="383"/>
        <v>1920.6250000002256</v>
      </c>
      <c r="M1617" s="30">
        <f t="shared" si="384"/>
        <v>7.4427346195051181</v>
      </c>
    </row>
    <row r="1618" spans="1:13" ht="14.1" customHeight="1">
      <c r="A1618" s="7">
        <v>192009</v>
      </c>
      <c r="B1618" s="8">
        <f t="shared" si="385"/>
        <v>1920.7083333335588</v>
      </c>
      <c r="C1618" s="9">
        <v>8.9429999999999996E-3</v>
      </c>
      <c r="D1618" s="9">
        <v>3.7880000000000001E-3</v>
      </c>
      <c r="E1618" s="9">
        <v>5.1549999999999999E-3</v>
      </c>
      <c r="H1618" s="11">
        <f t="shared" si="386"/>
        <v>7.4709276982438038</v>
      </c>
      <c r="J1618" s="17">
        <v>7.6</v>
      </c>
      <c r="K1618" s="28"/>
      <c r="L1618" s="31">
        <f t="shared" si="383"/>
        <v>1920.7083333335588</v>
      </c>
      <c r="M1618" s="30">
        <f t="shared" si="384"/>
        <v>7.4709276982438038</v>
      </c>
    </row>
    <row r="1619" spans="1:13" ht="14.1" customHeight="1">
      <c r="A1619" s="7">
        <v>192010</v>
      </c>
      <c r="B1619" s="8">
        <f t="shared" si="385"/>
        <v>1920.7916666668921</v>
      </c>
      <c r="C1619" s="9">
        <v>2.5323100000000001E-2</v>
      </c>
      <c r="D1619" s="9">
        <v>2.0027E-2</v>
      </c>
      <c r="E1619" s="9">
        <v>5.2960999999999998E-3</v>
      </c>
      <c r="H1619" s="11">
        <f t="shared" si="386"/>
        <v>7.6205479672565328</v>
      </c>
      <c r="J1619" s="17">
        <v>7.87</v>
      </c>
      <c r="K1619" s="28"/>
      <c r="L1619" s="31">
        <f t="shared" si="383"/>
        <v>1920.7916666668921</v>
      </c>
      <c r="M1619" s="30">
        <f t="shared" si="384"/>
        <v>7.6205479672565328</v>
      </c>
    </row>
    <row r="1620" spans="1:13" ht="14.1" customHeight="1">
      <c r="A1620" s="7">
        <v>192011</v>
      </c>
      <c r="B1620" s="8">
        <f t="shared" si="385"/>
        <v>1920.8750000002253</v>
      </c>
      <c r="C1620" s="9">
        <v>-8.0368599999999998E-2</v>
      </c>
      <c r="D1620" s="9">
        <v>-8.3428000000000002E-2</v>
      </c>
      <c r="E1620" s="9">
        <v>3.0593999999999999E-3</v>
      </c>
      <c r="H1620" s="11">
        <f t="shared" si="386"/>
        <v>6.9847808914442551</v>
      </c>
      <c r="J1620" s="17">
        <v>7.88</v>
      </c>
      <c r="K1620" s="28"/>
      <c r="L1620" s="31">
        <f t="shared" si="383"/>
        <v>1920.8750000002253</v>
      </c>
      <c r="M1620" s="30">
        <f t="shared" si="384"/>
        <v>6.9847808914442551</v>
      </c>
    </row>
    <row r="1621" spans="1:13" ht="14.1" customHeight="1">
      <c r="A1621" s="7">
        <v>192012</v>
      </c>
      <c r="B1621" s="8">
        <f t="shared" si="385"/>
        <v>1920.9583333335586</v>
      </c>
      <c r="C1621" s="9">
        <v>-2.8729000000000001E-2</v>
      </c>
      <c r="D1621" s="9">
        <v>-3.6982000000000001E-2</v>
      </c>
      <c r="E1621" s="9">
        <v>8.2529999999999999E-3</v>
      </c>
      <c r="H1621" s="11">
        <f t="shared" si="386"/>
        <v>6.7264697245168641</v>
      </c>
      <c r="J1621" s="17">
        <v>7.48</v>
      </c>
      <c r="K1621" s="28"/>
      <c r="L1621" s="31">
        <f t="shared" si="383"/>
        <v>1920.9583333335586</v>
      </c>
      <c r="M1621" s="30">
        <f t="shared" si="384"/>
        <v>6.7264697245168641</v>
      </c>
    </row>
    <row r="1622" spans="1:13" ht="14.1" customHeight="1">
      <c r="A1622" s="7">
        <v>192101</v>
      </c>
      <c r="B1622" s="8">
        <f t="shared" si="385"/>
        <v>1921.0416666668918</v>
      </c>
      <c r="C1622" s="9">
        <v>3.5692799999999997E-2</v>
      </c>
      <c r="D1622" s="9">
        <v>2.9680000000000002E-2</v>
      </c>
      <c r="E1622" s="9">
        <v>6.0127999999999996E-3</v>
      </c>
      <c r="H1622" s="11">
        <f t="shared" si="386"/>
        <v>6.9261113459405248</v>
      </c>
      <c r="J1622" s="17">
        <v>6.81</v>
      </c>
      <c r="K1622" s="28"/>
      <c r="L1622" s="31">
        <f t="shared" si="383"/>
        <v>1921.0416666668918</v>
      </c>
      <c r="M1622" s="30">
        <f t="shared" si="384"/>
        <v>6.9261113459405248</v>
      </c>
    </row>
    <row r="1623" spans="1:13" ht="14.1" customHeight="1">
      <c r="A1623" s="7">
        <v>192102</v>
      </c>
      <c r="B1623" s="8">
        <f t="shared" si="385"/>
        <v>1921.1250000002251</v>
      </c>
      <c r="C1623" s="9">
        <v>-2.23993E-2</v>
      </c>
      <c r="D1623" s="9">
        <v>-2.6263999999999999E-2</v>
      </c>
      <c r="E1623" s="9">
        <v>3.8647E-3</v>
      </c>
      <c r="H1623" s="11">
        <f t="shared" si="386"/>
        <v>6.7442039575507433</v>
      </c>
      <c r="J1623" s="17">
        <v>7.11</v>
      </c>
      <c r="K1623" s="28"/>
      <c r="L1623" s="31">
        <f t="shared" si="383"/>
        <v>1921.1250000002251</v>
      </c>
      <c r="M1623" s="30">
        <f t="shared" si="384"/>
        <v>6.7442039575507433</v>
      </c>
    </row>
    <row r="1624" spans="1:13" ht="14.1" customHeight="1">
      <c r="A1624" s="7">
        <v>192103</v>
      </c>
      <c r="B1624" s="8">
        <f t="shared" si="385"/>
        <v>1921.2083333335584</v>
      </c>
      <c r="C1624" s="9">
        <v>-6.0486000000000003E-3</v>
      </c>
      <c r="D1624" s="9">
        <v>-1.1868E-2</v>
      </c>
      <c r="E1624" s="9">
        <v>5.8193999999999997E-3</v>
      </c>
      <c r="H1624" s="11">
        <f t="shared" si="386"/>
        <v>6.6641637449825311</v>
      </c>
      <c r="J1624" s="17">
        <v>7.06</v>
      </c>
      <c r="K1624" s="28"/>
      <c r="L1624" s="31">
        <f t="shared" si="383"/>
        <v>1921.2083333335584</v>
      </c>
      <c r="M1624" s="30">
        <f t="shared" si="384"/>
        <v>6.6641637449825311</v>
      </c>
    </row>
    <row r="1625" spans="1:13" ht="14.1" customHeight="1">
      <c r="A1625" s="7">
        <v>192104</v>
      </c>
      <c r="B1625" s="8">
        <f t="shared" si="385"/>
        <v>1921.2916666668916</v>
      </c>
      <c r="C1625" s="9">
        <v>3.0743800000000002E-2</v>
      </c>
      <c r="D1625" s="9">
        <v>2.4226000000000001E-2</v>
      </c>
      <c r="E1625" s="9">
        <v>6.5177999999999998E-3</v>
      </c>
      <c r="H1625" s="11">
        <f t="shared" si="386"/>
        <v>6.8256097758684779</v>
      </c>
      <c r="J1625" s="17">
        <v>6.88</v>
      </c>
      <c r="K1625" s="28"/>
      <c r="L1625" s="31">
        <f t="shared" si="383"/>
        <v>1921.2916666668916</v>
      </c>
      <c r="M1625" s="30">
        <f t="shared" si="384"/>
        <v>6.8256097758684779</v>
      </c>
    </row>
    <row r="1626" spans="1:13" ht="14.1" customHeight="1">
      <c r="A1626" s="7">
        <v>192105</v>
      </c>
      <c r="B1626" s="8">
        <f t="shared" si="385"/>
        <v>1921.3750000002249</v>
      </c>
      <c r="C1626" s="9">
        <v>-2.8916500000000001E-2</v>
      </c>
      <c r="D1626" s="9">
        <v>-3.2113999999999997E-2</v>
      </c>
      <c r="E1626" s="9">
        <v>3.1974999999999998E-3</v>
      </c>
      <c r="H1626" s="11">
        <f t="shared" si="386"/>
        <v>6.6064121435262377</v>
      </c>
      <c r="J1626" s="17">
        <v>6.91</v>
      </c>
      <c r="K1626" s="28"/>
      <c r="L1626" s="31">
        <f t="shared" si="383"/>
        <v>1921.3750000002249</v>
      </c>
      <c r="M1626" s="30">
        <f t="shared" si="384"/>
        <v>6.6064121435262377</v>
      </c>
    </row>
    <row r="1627" spans="1:13" ht="14.1" customHeight="1">
      <c r="A1627" s="7">
        <v>192106</v>
      </c>
      <c r="B1627" s="8">
        <f t="shared" si="385"/>
        <v>1921.4583333335581</v>
      </c>
      <c r="C1627" s="9">
        <v>-3.3229500000000002E-2</v>
      </c>
      <c r="D1627" s="9">
        <v>-3.9787999999999997E-2</v>
      </c>
      <c r="E1627" s="9">
        <v>6.5585000000000001E-3</v>
      </c>
      <c r="H1627" s="11">
        <f t="shared" si="386"/>
        <v>6.343556217159616</v>
      </c>
      <c r="J1627" s="17">
        <v>7.12</v>
      </c>
      <c r="K1627" s="28"/>
      <c r="L1627" s="31">
        <f t="shared" si="383"/>
        <v>1921.4583333335581</v>
      </c>
      <c r="M1627" s="30">
        <f t="shared" si="384"/>
        <v>6.343556217159616</v>
      </c>
    </row>
    <row r="1628" spans="1:13" ht="14.1" customHeight="1">
      <c r="A1628" s="7">
        <v>192107</v>
      </c>
      <c r="B1628" s="8">
        <f t="shared" si="385"/>
        <v>1921.5416666668914</v>
      </c>
      <c r="C1628" s="9">
        <v>2.75468E-2</v>
      </c>
      <c r="D1628" s="9">
        <v>2.1864999999999999E-2</v>
      </c>
      <c r="E1628" s="9">
        <v>5.6817999999999999E-3</v>
      </c>
      <c r="H1628" s="11">
        <f t="shared" si="386"/>
        <v>6.4822580738478113</v>
      </c>
      <c r="J1628" s="17">
        <v>6.55</v>
      </c>
      <c r="K1628" s="28"/>
      <c r="L1628" s="31">
        <f t="shared" si="383"/>
        <v>1921.5416666668914</v>
      </c>
      <c r="M1628" s="30">
        <f t="shared" si="384"/>
        <v>6.4822580738478113</v>
      </c>
    </row>
    <row r="1629" spans="1:13" ht="14.1" customHeight="1">
      <c r="A1629" s="7">
        <v>192108</v>
      </c>
      <c r="B1629" s="8">
        <f t="shared" si="385"/>
        <v>1921.6250000002246</v>
      </c>
      <c r="C1629" s="9">
        <v>-1.8733099999999999E-2</v>
      </c>
      <c r="D1629" s="9">
        <v>-2.3011E-2</v>
      </c>
      <c r="E1629" s="9">
        <v>4.2779000000000003E-3</v>
      </c>
      <c r="H1629" s="11">
        <f t="shared" si="386"/>
        <v>6.3330948333104997</v>
      </c>
      <c r="J1629" s="17">
        <v>6.53</v>
      </c>
      <c r="K1629" s="28"/>
      <c r="L1629" s="31">
        <f t="shared" si="383"/>
        <v>1921.6250000002246</v>
      </c>
      <c r="M1629" s="30">
        <f t="shared" si="384"/>
        <v>6.3330948333104997</v>
      </c>
    </row>
    <row r="1630" spans="1:13" ht="14.1" customHeight="1">
      <c r="A1630" s="7">
        <v>192109</v>
      </c>
      <c r="B1630" s="8">
        <f t="shared" si="385"/>
        <v>1921.7083333335579</v>
      </c>
      <c r="C1630" s="9">
        <v>4.9543799999999999E-2</v>
      </c>
      <c r="D1630" s="9">
        <v>4.3013000000000003E-2</v>
      </c>
      <c r="E1630" s="9">
        <v>6.5307999999999998E-3</v>
      </c>
      <c r="H1630" s="11">
        <f t="shared" si="386"/>
        <v>6.605500241375684</v>
      </c>
      <c r="J1630" s="17">
        <v>6.45</v>
      </c>
      <c r="K1630" s="28"/>
      <c r="L1630" s="31">
        <f t="shared" si="383"/>
        <v>1921.7083333335579</v>
      </c>
      <c r="M1630" s="30">
        <f t="shared" si="384"/>
        <v>6.605500241375684</v>
      </c>
    </row>
    <row r="1631" spans="1:13" ht="14.1" customHeight="1">
      <c r="A1631" s="7">
        <v>192110</v>
      </c>
      <c r="B1631" s="8">
        <f t="shared" si="385"/>
        <v>1921.7916666668912</v>
      </c>
      <c r="C1631" s="9">
        <v>9.7561999999999996E-3</v>
      </c>
      <c r="D1631" s="9">
        <v>3.5799999999999998E-3</v>
      </c>
      <c r="E1631" s="9">
        <v>6.1761999999999997E-3</v>
      </c>
      <c r="H1631" s="11">
        <f t="shared" si="386"/>
        <v>6.6291479322398086</v>
      </c>
      <c r="J1631" s="17">
        <v>6.61</v>
      </c>
      <c r="K1631" s="28"/>
      <c r="L1631" s="31">
        <f t="shared" si="383"/>
        <v>1921.7916666668912</v>
      </c>
      <c r="M1631" s="30">
        <f t="shared" si="384"/>
        <v>6.6291479322398086</v>
      </c>
    </row>
    <row r="1632" spans="1:13" ht="14.1" customHeight="1">
      <c r="A1632" s="7">
        <v>192111</v>
      </c>
      <c r="B1632" s="8">
        <f t="shared" si="385"/>
        <v>1921.8750000002244</v>
      </c>
      <c r="C1632" s="9">
        <v>5.70197E-2</v>
      </c>
      <c r="D1632" s="9">
        <v>5.3920999999999997E-2</v>
      </c>
      <c r="E1632" s="9">
        <v>3.0986999999999998E-3</v>
      </c>
      <c r="H1632" s="11">
        <f t="shared" si="386"/>
        <v>6.9865982178941115</v>
      </c>
      <c r="J1632" s="17">
        <v>6.7</v>
      </c>
      <c r="K1632" s="28"/>
      <c r="L1632" s="31">
        <f t="shared" si="383"/>
        <v>1921.8750000002244</v>
      </c>
      <c r="M1632" s="30">
        <f t="shared" si="384"/>
        <v>6.9865982178941115</v>
      </c>
    </row>
    <row r="1633" spans="1:13" ht="14.1" customHeight="1">
      <c r="A1633" s="7">
        <v>192112</v>
      </c>
      <c r="B1633" s="8">
        <f t="shared" si="385"/>
        <v>1921.9583333335577</v>
      </c>
      <c r="C1633" s="9">
        <v>1.84876E-2</v>
      </c>
      <c r="D1633" s="9">
        <v>1.1325999999999999E-2</v>
      </c>
      <c r="E1633" s="9">
        <v>7.1615999999999997E-3</v>
      </c>
      <c r="H1633" s="11">
        <f t="shared" si="386"/>
        <v>7.0657284293099805</v>
      </c>
      <c r="J1633" s="17">
        <v>7.06</v>
      </c>
      <c r="K1633" s="28"/>
      <c r="L1633" s="31">
        <f t="shared" si="383"/>
        <v>1921.9583333335577</v>
      </c>
      <c r="M1633" s="30">
        <f t="shared" si="384"/>
        <v>7.0657284293099805</v>
      </c>
    </row>
    <row r="1634" spans="1:13" ht="14.1" customHeight="1">
      <c r="A1634" s="7">
        <v>192201</v>
      </c>
      <c r="B1634" s="8">
        <f t="shared" si="385"/>
        <v>1922.0416666668909</v>
      </c>
      <c r="C1634" s="9">
        <v>8.3399000000000008E-3</v>
      </c>
      <c r="D1634" s="9">
        <v>4.248E-3</v>
      </c>
      <c r="E1634" s="9">
        <v>4.0918999999999999E-3</v>
      </c>
      <c r="H1634" s="11">
        <f t="shared" si="386"/>
        <v>7.0957436436776895</v>
      </c>
      <c r="J1634" s="17">
        <v>7.31</v>
      </c>
      <c r="K1634" s="28"/>
      <c r="L1634" s="31">
        <f t="shared" si="383"/>
        <v>1922.0416666668909</v>
      </c>
      <c r="M1634" s="30">
        <f t="shared" si="384"/>
        <v>7.0957436436776895</v>
      </c>
    </row>
    <row r="1635" spans="1:13" ht="14.1" customHeight="1">
      <c r="A1635" s="7">
        <v>192202</v>
      </c>
      <c r="B1635" s="8">
        <f t="shared" si="385"/>
        <v>1922.1250000002242</v>
      </c>
      <c r="C1635" s="9">
        <v>5.5670699999999997E-2</v>
      </c>
      <c r="D1635" s="9">
        <v>5.1848999999999999E-2</v>
      </c>
      <c r="E1635" s="9">
        <v>3.8216999999999999E-3</v>
      </c>
      <c r="H1635" s="11">
        <f t="shared" si="386"/>
        <v>7.4636508558587344</v>
      </c>
      <c r="J1635" s="17">
        <v>7.3</v>
      </c>
      <c r="K1635" s="28"/>
      <c r="L1635" s="31">
        <f t="shared" si="383"/>
        <v>1922.1250000002242</v>
      </c>
      <c r="M1635" s="30">
        <f t="shared" si="384"/>
        <v>7.4636508558587344</v>
      </c>
    </row>
    <row r="1636" spans="1:13" ht="14.1" customHeight="1">
      <c r="A1636" s="7">
        <v>192203</v>
      </c>
      <c r="B1636" s="8">
        <f t="shared" si="385"/>
        <v>1922.2083333335574</v>
      </c>
      <c r="C1636" s="9">
        <v>4.1094100000000001E-2</v>
      </c>
      <c r="D1636" s="9">
        <v>3.406E-2</v>
      </c>
      <c r="E1636" s="9">
        <v>7.0340999999999997E-3</v>
      </c>
      <c r="H1636" s="11">
        <f t="shared" si="386"/>
        <v>7.7178628040092825</v>
      </c>
      <c r="J1636" s="17">
        <v>7.46</v>
      </c>
      <c r="K1636" s="28"/>
      <c r="L1636" s="31">
        <f t="shared" si="383"/>
        <v>1922.2083333335574</v>
      </c>
      <c r="M1636" s="30">
        <f t="shared" si="384"/>
        <v>7.7178628040092825</v>
      </c>
    </row>
    <row r="1637" spans="1:13" ht="14.1" customHeight="1">
      <c r="A1637" s="7">
        <v>192204</v>
      </c>
      <c r="B1637" s="8">
        <f t="shared" si="385"/>
        <v>1922.2916666668907</v>
      </c>
      <c r="C1637" s="9">
        <v>4.8798099999999997E-2</v>
      </c>
      <c r="D1637" s="9">
        <v>4.3957000000000003E-2</v>
      </c>
      <c r="E1637" s="9">
        <v>4.8411000000000001E-3</v>
      </c>
      <c r="H1637" s="11">
        <f t="shared" si="386"/>
        <v>8.0571168992851181</v>
      </c>
      <c r="J1637" s="17">
        <v>7.74</v>
      </c>
      <c r="K1637" s="28"/>
      <c r="L1637" s="31">
        <f t="shared" si="383"/>
        <v>1922.2916666668907</v>
      </c>
      <c r="M1637" s="30">
        <f t="shared" si="384"/>
        <v>8.0571168992851181</v>
      </c>
    </row>
    <row r="1638" spans="1:13" ht="14.1" customHeight="1">
      <c r="A1638" s="7">
        <v>192205</v>
      </c>
      <c r="B1638" s="8">
        <f t="shared" si="385"/>
        <v>1922.375000000224</v>
      </c>
      <c r="C1638" s="9">
        <v>2.4766300000000002E-2</v>
      </c>
      <c r="D1638" s="9">
        <v>2.2520999999999999E-2</v>
      </c>
      <c r="E1638" s="9">
        <v>2.2453E-3</v>
      </c>
      <c r="H1638" s="11">
        <f t="shared" si="386"/>
        <v>8.2385712289739175</v>
      </c>
      <c r="J1638" s="17">
        <v>8.2100000000000009</v>
      </c>
      <c r="K1638" s="28"/>
      <c r="L1638" s="31">
        <f t="shared" si="383"/>
        <v>1922.375000000224</v>
      </c>
      <c r="M1638" s="30">
        <f t="shared" si="384"/>
        <v>8.2385712289739175</v>
      </c>
    </row>
    <row r="1639" spans="1:13" ht="14.1" customHeight="1">
      <c r="A1639" s="7">
        <v>192206</v>
      </c>
      <c r="B1639" s="8">
        <f t="shared" si="385"/>
        <v>1922.4583333335572</v>
      </c>
      <c r="C1639" s="9">
        <v>-1.29222E-2</v>
      </c>
      <c r="D1639" s="9">
        <v>-2.0865999999999999E-2</v>
      </c>
      <c r="E1639" s="9">
        <v>7.9438000000000009E-3</v>
      </c>
      <c r="H1639" s="11">
        <f t="shared" si="386"/>
        <v>8.0666652017101477</v>
      </c>
      <c r="J1639" s="17">
        <v>8.5299999999999994</v>
      </c>
      <c r="K1639" s="28"/>
      <c r="L1639" s="31">
        <f t="shared" si="383"/>
        <v>1922.4583333335572</v>
      </c>
      <c r="M1639" s="30">
        <f t="shared" si="384"/>
        <v>8.0666652017101477</v>
      </c>
    </row>
    <row r="1640" spans="1:13" ht="14.1" customHeight="1">
      <c r="A1640" s="7">
        <v>192207</v>
      </c>
      <c r="B1640" s="8">
        <f t="shared" si="385"/>
        <v>1922.5416666668905</v>
      </c>
      <c r="C1640" s="9">
        <v>5.3460300000000002E-2</v>
      </c>
      <c r="D1640" s="9">
        <v>4.8765000000000003E-2</v>
      </c>
      <c r="E1640" s="9">
        <v>4.6953000000000003E-3</v>
      </c>
      <c r="H1640" s="11">
        <f t="shared" si="386"/>
        <v>8.4600361302715434</v>
      </c>
      <c r="J1640" s="17">
        <v>8.4499999999999993</v>
      </c>
      <c r="K1640" s="28"/>
      <c r="L1640" s="31">
        <f t="shared" si="383"/>
        <v>1922.5416666668905</v>
      </c>
      <c r="M1640" s="30">
        <f t="shared" si="384"/>
        <v>8.4600361302715434</v>
      </c>
    </row>
    <row r="1641" spans="1:13" ht="14.1" customHeight="1">
      <c r="A1641" s="7">
        <v>192208</v>
      </c>
      <c r="B1641" s="8">
        <f t="shared" si="385"/>
        <v>1922.6250000002237</v>
      </c>
      <c r="C1641" s="9">
        <v>4.16534E-2</v>
      </c>
      <c r="D1641" s="9">
        <v>3.8864000000000003E-2</v>
      </c>
      <c r="E1641" s="9">
        <v>2.7894E-3</v>
      </c>
      <c r="H1641" s="11">
        <f t="shared" si="386"/>
        <v>8.7888269744384164</v>
      </c>
      <c r="J1641" s="17">
        <v>8.51</v>
      </c>
      <c r="K1641" s="28"/>
      <c r="L1641" s="31">
        <f t="shared" si="383"/>
        <v>1922.6250000002237</v>
      </c>
      <c r="M1641" s="30">
        <f t="shared" si="384"/>
        <v>8.7888269744384164</v>
      </c>
    </row>
    <row r="1642" spans="1:13" ht="14.1" customHeight="1">
      <c r="A1642" s="7">
        <v>192209</v>
      </c>
      <c r="B1642" s="8">
        <f t="shared" si="385"/>
        <v>1922.708333333557</v>
      </c>
      <c r="C1642" s="9">
        <v>-3.1505900000000003E-2</v>
      </c>
      <c r="D1642" s="9">
        <v>-3.8082999999999999E-2</v>
      </c>
      <c r="E1642" s="9">
        <v>6.5770999999999998E-3</v>
      </c>
      <c r="H1642" s="11">
        <f t="shared" si="386"/>
        <v>8.4541220767708776</v>
      </c>
      <c r="J1642" s="17">
        <v>8.83</v>
      </c>
      <c r="K1642" s="28"/>
      <c r="L1642" s="31">
        <f t="shared" si="383"/>
        <v>1922.708333333557</v>
      </c>
      <c r="M1642" s="30">
        <f t="shared" si="384"/>
        <v>8.4541220767708776</v>
      </c>
    </row>
    <row r="1643" spans="1:13" ht="14.1" customHeight="1">
      <c r="A1643" s="7">
        <v>192210</v>
      </c>
      <c r="B1643" s="8">
        <f t="shared" si="385"/>
        <v>1922.7916666668903</v>
      </c>
      <c r="C1643" s="9">
        <v>9.0129999999999995E-4</v>
      </c>
      <c r="D1643" s="9">
        <v>-2.905E-3</v>
      </c>
      <c r="E1643" s="9">
        <v>3.8062999999999999E-3</v>
      </c>
      <c r="H1643" s="11">
        <f t="shared" si="386"/>
        <v>8.4295628521378578</v>
      </c>
      <c r="J1643" s="17">
        <v>9.06</v>
      </c>
      <c r="K1643" s="28"/>
      <c r="L1643" s="31">
        <f t="shared" si="383"/>
        <v>1922.7916666668903</v>
      </c>
      <c r="M1643" s="30">
        <f t="shared" si="384"/>
        <v>8.4295628521378578</v>
      </c>
    </row>
    <row r="1644" spans="1:13" ht="14.1" customHeight="1">
      <c r="A1644" s="7">
        <v>192211</v>
      </c>
      <c r="B1644" s="8">
        <f t="shared" si="385"/>
        <v>1922.8750000002235</v>
      </c>
      <c r="C1644" s="9">
        <v>-3.0606100000000001E-2</v>
      </c>
      <c r="D1644" s="9">
        <v>-3.3179E-2</v>
      </c>
      <c r="E1644" s="9">
        <v>2.5728999999999999E-3</v>
      </c>
      <c r="H1644" s="11">
        <f t="shared" si="386"/>
        <v>8.1498783862667761</v>
      </c>
      <c r="J1644" s="17">
        <v>9.26</v>
      </c>
      <c r="K1644" s="28"/>
      <c r="L1644" s="31">
        <f t="shared" si="383"/>
        <v>1922.8750000002235</v>
      </c>
      <c r="M1644" s="30">
        <f t="shared" si="384"/>
        <v>8.1498783862667761</v>
      </c>
    </row>
    <row r="1645" spans="1:13" ht="14.1" customHeight="1">
      <c r="A1645" s="7">
        <v>192212</v>
      </c>
      <c r="B1645" s="8">
        <f t="shared" si="385"/>
        <v>1922.9583333335568</v>
      </c>
      <c r="C1645" s="9">
        <v>3.9799800000000003E-2</v>
      </c>
      <c r="D1645" s="9">
        <v>3.1415999999999999E-2</v>
      </c>
      <c r="E1645" s="9">
        <v>8.3838000000000003E-3</v>
      </c>
      <c r="H1645" s="11">
        <f t="shared" si="386"/>
        <v>8.4059149656497336</v>
      </c>
      <c r="J1645" s="17">
        <v>8.8000000000000007</v>
      </c>
      <c r="K1645" s="28"/>
      <c r="L1645" s="31">
        <f t="shared" si="383"/>
        <v>1922.9583333335568</v>
      </c>
      <c r="M1645" s="30">
        <f t="shared" si="384"/>
        <v>8.4059149656497336</v>
      </c>
    </row>
    <row r="1646" spans="1:13" ht="14.1" customHeight="1">
      <c r="A1646" s="7">
        <v>192301</v>
      </c>
      <c r="B1646" s="8">
        <f t="shared" si="385"/>
        <v>1923.04166666689</v>
      </c>
      <c r="C1646" s="9">
        <v>-1.5883E-3</v>
      </c>
      <c r="D1646" s="9">
        <v>-6.221E-3</v>
      </c>
      <c r="E1646" s="9">
        <v>4.6327E-3</v>
      </c>
      <c r="H1646" s="11">
        <f t="shared" si="386"/>
        <v>8.3536217686484271</v>
      </c>
      <c r="J1646" s="17">
        <v>8.7799999999999994</v>
      </c>
      <c r="K1646" s="28"/>
      <c r="L1646" s="31">
        <f t="shared" si="383"/>
        <v>1923.04166666689</v>
      </c>
      <c r="M1646" s="30">
        <f t="shared" si="384"/>
        <v>8.3536217686484271</v>
      </c>
    </row>
    <row r="1647" spans="1:13" ht="14.1" customHeight="1">
      <c r="A1647" s="7">
        <v>192302</v>
      </c>
      <c r="B1647" s="8">
        <f t="shared" si="385"/>
        <v>1923.1250000002233</v>
      </c>
      <c r="C1647" s="9">
        <v>5.6095699999999998E-2</v>
      </c>
      <c r="D1647" s="9">
        <v>5.3186999999999998E-2</v>
      </c>
      <c r="E1647" s="9">
        <v>2.9087000000000002E-3</v>
      </c>
      <c r="H1647" s="11">
        <f t="shared" si="386"/>
        <v>8.7979258496575312</v>
      </c>
      <c r="J1647" s="17">
        <v>8.9</v>
      </c>
      <c r="K1647" s="28"/>
      <c r="L1647" s="31">
        <f t="shared" si="383"/>
        <v>1923.1250000002233</v>
      </c>
      <c r="M1647" s="30">
        <f t="shared" si="384"/>
        <v>8.7979258496575312</v>
      </c>
    </row>
    <row r="1648" spans="1:13" ht="14.1" customHeight="1">
      <c r="A1648" s="7">
        <v>192303</v>
      </c>
      <c r="B1648" s="8">
        <f t="shared" si="385"/>
        <v>1923.2083333335565</v>
      </c>
      <c r="C1648" s="9">
        <v>-1.2397999999999999E-2</v>
      </c>
      <c r="D1648" s="9">
        <v>-1.8402000000000002E-2</v>
      </c>
      <c r="E1648" s="9">
        <v>6.0039999999999998E-3</v>
      </c>
      <c r="H1648" s="11">
        <f t="shared" si="386"/>
        <v>8.6360264181721327</v>
      </c>
      <c r="J1648" s="17">
        <v>9.2799999999999994</v>
      </c>
      <c r="K1648" s="28"/>
      <c r="L1648" s="31">
        <f t="shared" si="383"/>
        <v>1923.2083333335565</v>
      </c>
      <c r="M1648" s="30">
        <f t="shared" si="384"/>
        <v>8.6360264181721327</v>
      </c>
    </row>
    <row r="1649" spans="1:13" ht="14.1" customHeight="1">
      <c r="A1649" s="7">
        <v>192304</v>
      </c>
      <c r="B1649" s="8">
        <f t="shared" si="385"/>
        <v>1923.2916666668898</v>
      </c>
      <c r="C1649" s="9">
        <v>-3.1177900000000001E-2</v>
      </c>
      <c r="D1649" s="9">
        <v>-3.5070999999999998E-2</v>
      </c>
      <c r="E1649" s="9">
        <v>3.8931E-3</v>
      </c>
      <c r="H1649" s="11">
        <f t="shared" si="386"/>
        <v>8.3331523356604187</v>
      </c>
      <c r="J1649" s="17">
        <v>9.43</v>
      </c>
      <c r="K1649" s="28"/>
      <c r="L1649" s="31">
        <f t="shared" si="383"/>
        <v>1923.2916666668898</v>
      </c>
      <c r="M1649" s="30">
        <f t="shared" si="384"/>
        <v>8.3331523356604187</v>
      </c>
    </row>
    <row r="1650" spans="1:13" ht="14.1" customHeight="1">
      <c r="A1650" s="7">
        <v>192305</v>
      </c>
      <c r="B1650" s="8">
        <f t="shared" si="385"/>
        <v>1923.3750000002231</v>
      </c>
      <c r="C1650" s="9">
        <v>-1.2313899999999999E-2</v>
      </c>
      <c r="D1650" s="9">
        <v>-1.4571000000000001E-2</v>
      </c>
      <c r="E1650" s="9">
        <v>2.2571000000000002E-3</v>
      </c>
      <c r="H1650" s="11">
        <f t="shared" si="386"/>
        <v>8.2117299729775102</v>
      </c>
      <c r="J1650" s="17">
        <v>9.1</v>
      </c>
      <c r="K1650" s="28"/>
      <c r="L1650" s="31">
        <f t="shared" si="383"/>
        <v>1923.3750000002231</v>
      </c>
      <c r="M1650" s="30">
        <f t="shared" si="384"/>
        <v>8.2117299729775102</v>
      </c>
    </row>
    <row r="1651" spans="1:13" ht="14.1" customHeight="1">
      <c r="A1651" s="7">
        <v>192306</v>
      </c>
      <c r="B1651" s="8">
        <f t="shared" si="385"/>
        <v>1923.4583333335563</v>
      </c>
      <c r="C1651" s="9">
        <v>-8.0095299999999994E-2</v>
      </c>
      <c r="D1651" s="9">
        <v>-8.7888999999999995E-2</v>
      </c>
      <c r="E1651" s="9">
        <v>7.7936999999999998E-3</v>
      </c>
      <c r="H1651" s="11">
        <f t="shared" si="386"/>
        <v>7.4900092373824894</v>
      </c>
      <c r="J1651" s="17">
        <v>8.67</v>
      </c>
      <c r="K1651" s="28"/>
      <c r="L1651" s="31">
        <f t="shared" si="383"/>
        <v>1923.4583333335563</v>
      </c>
      <c r="M1651" s="30">
        <f t="shared" si="384"/>
        <v>7.4900092373824894</v>
      </c>
    </row>
    <row r="1652" spans="1:13" ht="14.1" customHeight="1">
      <c r="A1652" s="7">
        <v>192307</v>
      </c>
      <c r="B1652" s="8">
        <f t="shared" si="385"/>
        <v>1923.5416666668896</v>
      </c>
      <c r="C1652" s="9">
        <v>1.4663E-3</v>
      </c>
      <c r="D1652" s="9">
        <v>-3.947E-3</v>
      </c>
      <c r="E1652" s="9">
        <v>5.4133000000000002E-3</v>
      </c>
      <c r="H1652" s="11">
        <f t="shared" si="386"/>
        <v>7.4604461709225403</v>
      </c>
      <c r="J1652" s="17">
        <v>8.34</v>
      </c>
      <c r="K1652" s="28"/>
      <c r="L1652" s="31">
        <f t="shared" si="383"/>
        <v>1923.5416666668896</v>
      </c>
      <c r="M1652" s="30">
        <f t="shared" si="384"/>
        <v>7.4604461709225403</v>
      </c>
    </row>
    <row r="1653" spans="1:13" ht="14.1" customHeight="1">
      <c r="A1653" s="7">
        <v>192308</v>
      </c>
      <c r="B1653" s="8">
        <f t="shared" si="385"/>
        <v>1923.6250000002228</v>
      </c>
      <c r="C1653" s="9">
        <v>6.2477900000000003E-2</v>
      </c>
      <c r="D1653" s="9">
        <v>5.9188999999999999E-2</v>
      </c>
      <c r="E1653" s="9">
        <v>3.2889E-3</v>
      </c>
      <c r="H1653" s="11">
        <f t="shared" si="386"/>
        <v>7.9020225193332747</v>
      </c>
      <c r="J1653" s="17">
        <v>8.06</v>
      </c>
      <c r="K1653" s="28"/>
      <c r="L1653" s="31">
        <f t="shared" si="383"/>
        <v>1923.6250000002228</v>
      </c>
      <c r="M1653" s="30">
        <f t="shared" si="384"/>
        <v>7.9020225193332747</v>
      </c>
    </row>
    <row r="1654" spans="1:13" ht="14.1" customHeight="1">
      <c r="A1654" s="7">
        <v>192309</v>
      </c>
      <c r="B1654" s="8">
        <f t="shared" si="385"/>
        <v>1923.7083333335561</v>
      </c>
      <c r="C1654" s="9">
        <v>-3.6148100000000002E-2</v>
      </c>
      <c r="D1654" s="9">
        <v>-4.3393000000000001E-2</v>
      </c>
      <c r="E1654" s="9">
        <v>7.2449000000000003E-3</v>
      </c>
      <c r="H1654" s="11">
        <f t="shared" si="386"/>
        <v>7.5591300561518455</v>
      </c>
      <c r="J1654" s="17">
        <v>8.1</v>
      </c>
      <c r="K1654" s="28"/>
      <c r="L1654" s="31">
        <f t="shared" si="383"/>
        <v>1923.7083333335561</v>
      </c>
      <c r="M1654" s="30">
        <f t="shared" si="384"/>
        <v>7.5591300561518455</v>
      </c>
    </row>
    <row r="1655" spans="1:13" ht="14.1" customHeight="1">
      <c r="A1655" s="7">
        <v>192310</v>
      </c>
      <c r="B1655" s="8">
        <f t="shared" si="385"/>
        <v>1923.7916666668893</v>
      </c>
      <c r="C1655" s="9">
        <v>1.19398E-2</v>
      </c>
      <c r="D1655" s="9">
        <v>6.7980000000000002E-3</v>
      </c>
      <c r="E1655" s="9">
        <v>5.1418000000000002E-3</v>
      </c>
      <c r="H1655" s="11">
        <f t="shared" si="386"/>
        <v>7.6105170222735659</v>
      </c>
      <c r="J1655" s="17">
        <v>8.15</v>
      </c>
      <c r="K1655" s="28"/>
      <c r="L1655" s="31">
        <f t="shared" si="383"/>
        <v>1923.7916666668893</v>
      </c>
      <c r="M1655" s="30">
        <f t="shared" si="384"/>
        <v>7.6105170222735659</v>
      </c>
    </row>
    <row r="1656" spans="1:13" ht="14.1" customHeight="1">
      <c r="A1656" s="7">
        <v>192311</v>
      </c>
      <c r="B1656" s="8">
        <f t="shared" si="385"/>
        <v>1923.8750000002226</v>
      </c>
      <c r="C1656" s="9">
        <v>3.9800000000000002E-2</v>
      </c>
      <c r="D1656" s="9">
        <v>3.6331000000000002E-2</v>
      </c>
      <c r="E1656" s="9">
        <v>3.4689999999999999E-3</v>
      </c>
      <c r="H1656" s="11">
        <f t="shared" si="386"/>
        <v>7.8870147162097872</v>
      </c>
      <c r="J1656" s="17">
        <v>8.0299999999999994</v>
      </c>
      <c r="K1656" s="28"/>
      <c r="L1656" s="31">
        <f t="shared" si="383"/>
        <v>1923.8750000002226</v>
      </c>
      <c r="M1656" s="30">
        <f t="shared" si="384"/>
        <v>7.8870147162097872</v>
      </c>
    </row>
    <row r="1657" spans="1:13" ht="14.1" customHeight="1">
      <c r="A1657" s="7">
        <v>192312</v>
      </c>
      <c r="B1657" s="8">
        <f t="shared" si="385"/>
        <v>1923.9583333335559</v>
      </c>
      <c r="C1657" s="9">
        <v>2.4079099999999999E-2</v>
      </c>
      <c r="D1657" s="9">
        <v>1.7010000000000001E-2</v>
      </c>
      <c r="E1657" s="9">
        <v>7.0691E-3</v>
      </c>
      <c r="H1657" s="11">
        <f t="shared" si="386"/>
        <v>8.0211728365325161</v>
      </c>
      <c r="J1657" s="17">
        <v>8.27</v>
      </c>
      <c r="K1657" s="28"/>
      <c r="L1657" s="31">
        <f t="shared" si="383"/>
        <v>1923.9583333335559</v>
      </c>
      <c r="M1657" s="30">
        <f t="shared" si="384"/>
        <v>8.0211728365325161</v>
      </c>
    </row>
    <row r="1658" spans="1:13" ht="14.1" customHeight="1">
      <c r="A1658" s="7">
        <v>192401</v>
      </c>
      <c r="B1658" s="8">
        <f t="shared" si="385"/>
        <v>1924.0416666668891</v>
      </c>
      <c r="C1658" s="9">
        <v>4.1947900000000003E-2</v>
      </c>
      <c r="D1658" s="9">
        <v>3.6115000000000001E-2</v>
      </c>
      <c r="E1658" s="9">
        <v>5.8329000000000002E-3</v>
      </c>
      <c r="H1658" s="11">
        <f t="shared" si="386"/>
        <v>8.310857493523887</v>
      </c>
      <c r="J1658" s="17">
        <v>8.5500000000000007</v>
      </c>
      <c r="K1658" s="28"/>
      <c r="L1658" s="31">
        <f t="shared" si="383"/>
        <v>1924.0416666668891</v>
      </c>
      <c r="M1658" s="30">
        <f t="shared" si="384"/>
        <v>8.310857493523887</v>
      </c>
    </row>
    <row r="1659" spans="1:13" ht="14.1" customHeight="1">
      <c r="A1659" s="7">
        <v>192402</v>
      </c>
      <c r="B1659" s="8">
        <f t="shared" si="385"/>
        <v>1924.1250000002224</v>
      </c>
      <c r="C1659" s="9">
        <v>-2.2009500000000001E-2</v>
      </c>
      <c r="D1659" s="9">
        <v>-2.4788000000000001E-2</v>
      </c>
      <c r="E1659" s="9">
        <v>2.7785000000000002E-3</v>
      </c>
      <c r="H1659" s="11">
        <f t="shared" si="386"/>
        <v>8.1048479579744175</v>
      </c>
      <c r="J1659" s="17">
        <v>8.83</v>
      </c>
      <c r="K1659" s="28"/>
      <c r="L1659" s="31">
        <f t="shared" si="383"/>
        <v>1924.1250000002224</v>
      </c>
      <c r="M1659" s="30">
        <f t="shared" si="384"/>
        <v>8.1048479579744175</v>
      </c>
    </row>
    <row r="1660" spans="1:13" ht="14.1" customHeight="1">
      <c r="A1660" s="7">
        <v>192403</v>
      </c>
      <c r="B1660" s="8">
        <f t="shared" si="385"/>
        <v>1924.2083333335556</v>
      </c>
      <c r="C1660" s="9">
        <v>-1.50648E-2</v>
      </c>
      <c r="D1660" s="9">
        <v>-2.2164E-2</v>
      </c>
      <c r="E1660" s="9">
        <v>7.0992E-3</v>
      </c>
      <c r="H1660" s="11">
        <f t="shared" si="386"/>
        <v>7.9252121078338726</v>
      </c>
      <c r="J1660" s="17">
        <v>8.8699999999999992</v>
      </c>
      <c r="K1660" s="28"/>
      <c r="L1660" s="31">
        <f t="shared" si="383"/>
        <v>1924.2083333335556</v>
      </c>
      <c r="M1660" s="30">
        <f t="shared" si="384"/>
        <v>7.9252121078338726</v>
      </c>
    </row>
    <row r="1661" spans="1:13" ht="14.1" customHeight="1">
      <c r="A1661" s="7">
        <v>192404</v>
      </c>
      <c r="B1661" s="8">
        <f t="shared" si="385"/>
        <v>1924.2916666668889</v>
      </c>
      <c r="C1661" s="9">
        <v>-1.02448E-2</v>
      </c>
      <c r="D1661" s="9">
        <v>-1.4805E-2</v>
      </c>
      <c r="E1661" s="9">
        <v>4.5602000000000004E-3</v>
      </c>
      <c r="H1661" s="11">
        <f t="shared" si="386"/>
        <v>7.807879342577392</v>
      </c>
      <c r="J1661" s="17">
        <v>8.6999999999999993</v>
      </c>
      <c r="K1661" s="28"/>
      <c r="L1661" s="31">
        <f t="shared" si="383"/>
        <v>1924.2916666668889</v>
      </c>
      <c r="M1661" s="30">
        <f t="shared" si="384"/>
        <v>7.807879342577392</v>
      </c>
    </row>
    <row r="1662" spans="1:13" ht="14.1" customHeight="1">
      <c r="A1662" s="7">
        <v>192405</v>
      </c>
      <c r="B1662" s="8">
        <f t="shared" si="385"/>
        <v>1924.3750000002221</v>
      </c>
      <c r="C1662" s="9">
        <v>5.836E-3</v>
      </c>
      <c r="D1662" s="9">
        <v>2.9120000000000001E-3</v>
      </c>
      <c r="E1662" s="9">
        <v>2.9239999999999999E-3</v>
      </c>
      <c r="H1662" s="11">
        <f t="shared" si="386"/>
        <v>7.8306158872229776</v>
      </c>
      <c r="J1662" s="17">
        <v>8.5</v>
      </c>
      <c r="K1662" s="28"/>
      <c r="L1662" s="31">
        <f t="shared" si="383"/>
        <v>1924.3750000002221</v>
      </c>
      <c r="M1662" s="30">
        <f t="shared" si="384"/>
        <v>7.8306158872229776</v>
      </c>
    </row>
    <row r="1663" spans="1:13" ht="14.1" customHeight="1">
      <c r="A1663" s="7">
        <v>192406</v>
      </c>
      <c r="B1663" s="8">
        <f t="shared" si="385"/>
        <v>1924.4583333335554</v>
      </c>
      <c r="C1663" s="9">
        <v>6.4736500000000002E-2</v>
      </c>
      <c r="D1663" s="9">
        <v>5.7958999999999997E-2</v>
      </c>
      <c r="E1663" s="9">
        <v>6.7774999999999997E-3</v>
      </c>
      <c r="H1663" s="11">
        <f t="shared" si="386"/>
        <v>8.2844705534305341</v>
      </c>
      <c r="J1663" s="17">
        <v>8.4700000000000006</v>
      </c>
      <c r="K1663" s="28"/>
      <c r="L1663" s="31">
        <f t="shared" si="383"/>
        <v>1924.4583333335554</v>
      </c>
      <c r="M1663" s="30">
        <f t="shared" si="384"/>
        <v>8.2844705534305341</v>
      </c>
    </row>
    <row r="1664" spans="1:13" ht="14.1" customHeight="1">
      <c r="A1664" s="7">
        <v>192407</v>
      </c>
      <c r="B1664" s="8">
        <f t="shared" si="385"/>
        <v>1924.5416666668887</v>
      </c>
      <c r="C1664" s="9">
        <v>6.1501399999999998E-2</v>
      </c>
      <c r="D1664" s="9">
        <v>5.5168000000000002E-2</v>
      </c>
      <c r="E1664" s="9">
        <v>6.3334000000000003E-3</v>
      </c>
      <c r="H1664" s="11">
        <f t="shared" si="386"/>
        <v>8.7415082249221889</v>
      </c>
      <c r="J1664" s="17">
        <v>8.6300000000000008</v>
      </c>
      <c r="K1664" s="28"/>
      <c r="L1664" s="31">
        <f t="shared" si="383"/>
        <v>1924.5416666668887</v>
      </c>
      <c r="M1664" s="30">
        <f t="shared" si="384"/>
        <v>8.7415082249221889</v>
      </c>
    </row>
    <row r="1665" spans="1:13" ht="14.1" customHeight="1">
      <c r="A1665" s="7">
        <v>192408</v>
      </c>
      <c r="B1665" s="8">
        <f t="shared" si="385"/>
        <v>1924.6250000002219</v>
      </c>
      <c r="C1665" s="9">
        <v>2.05487E-2</v>
      </c>
      <c r="D1665" s="9">
        <v>1.8415999999999998E-2</v>
      </c>
      <c r="E1665" s="9">
        <v>2.1327E-3</v>
      </c>
      <c r="H1665" s="11">
        <f t="shared" si="386"/>
        <v>8.9024918403923561</v>
      </c>
      <c r="J1665" s="17">
        <v>9.0299999999999994</v>
      </c>
      <c r="K1665" s="28"/>
      <c r="L1665" s="31">
        <f t="shared" si="383"/>
        <v>1924.6250000002219</v>
      </c>
      <c r="M1665" s="30">
        <f t="shared" si="384"/>
        <v>8.9024918403923561</v>
      </c>
    </row>
    <row r="1666" spans="1:13" ht="14.1" customHeight="1">
      <c r="A1666" s="7">
        <v>192409</v>
      </c>
      <c r="B1666" s="8">
        <f t="shared" si="385"/>
        <v>1924.7083333335552</v>
      </c>
      <c r="C1666" s="9">
        <v>-5.1450999999999997E-3</v>
      </c>
      <c r="D1666" s="9">
        <v>-1.226E-2</v>
      </c>
      <c r="E1666" s="9">
        <v>7.1149000000000004E-3</v>
      </c>
      <c r="H1666" s="11">
        <f t="shared" si="386"/>
        <v>8.7933472904291463</v>
      </c>
      <c r="J1666" s="17">
        <v>9.34</v>
      </c>
      <c r="K1666" s="28"/>
      <c r="L1666" s="31">
        <f t="shared" ref="L1666:L1729" si="387">B1666</f>
        <v>1924.7083333335552</v>
      </c>
      <c r="M1666" s="30">
        <f t="shared" si="384"/>
        <v>8.7933472904291463</v>
      </c>
    </row>
    <row r="1667" spans="1:13" ht="14.1" customHeight="1">
      <c r="A1667" s="7">
        <v>192410</v>
      </c>
      <c r="B1667" s="8">
        <f t="shared" si="385"/>
        <v>1924.7916666668884</v>
      </c>
      <c r="C1667" s="9">
        <v>4.9211000000000003E-3</v>
      </c>
      <c r="D1667" s="9">
        <v>-1.0399999999999999E-4</v>
      </c>
      <c r="E1667" s="9">
        <v>5.0251000000000002E-3</v>
      </c>
      <c r="H1667" s="11">
        <f t="shared" si="386"/>
        <v>8.7924327823109412</v>
      </c>
      <c r="J1667" s="17">
        <v>9.25</v>
      </c>
      <c r="K1667" s="28"/>
      <c r="L1667" s="31">
        <f t="shared" si="387"/>
        <v>1924.7916666668884</v>
      </c>
      <c r="M1667" s="30">
        <f t="shared" ref="M1667:M1681" si="388">H1667</f>
        <v>8.7924327823109412</v>
      </c>
    </row>
    <row r="1668" spans="1:13" ht="14.1" customHeight="1">
      <c r="A1668" s="7">
        <v>192411</v>
      </c>
      <c r="B1668" s="8">
        <f t="shared" ref="B1668:B1731" si="389">B1667+(1/12)</f>
        <v>1924.8750000002217</v>
      </c>
      <c r="C1668" s="9">
        <v>7.65932E-2</v>
      </c>
      <c r="D1668" s="9">
        <v>7.4427999999999994E-2</v>
      </c>
      <c r="E1668" s="9">
        <v>2.1651999999999999E-3</v>
      </c>
      <c r="H1668" s="11">
        <f t="shared" ref="H1668:H1681" si="390">H1667+(H1667*D1668)</f>
        <v>9.4468359694327795</v>
      </c>
      <c r="J1668" s="17">
        <v>9.1300000000000008</v>
      </c>
      <c r="K1668" s="28"/>
      <c r="L1668" s="31">
        <f t="shared" si="387"/>
        <v>1924.8750000002217</v>
      </c>
      <c r="M1668" s="30">
        <f t="shared" si="388"/>
        <v>9.4468359694327795</v>
      </c>
    </row>
    <row r="1669" spans="1:13" ht="14.1" customHeight="1">
      <c r="A1669" s="7">
        <v>192412</v>
      </c>
      <c r="B1669" s="8">
        <f t="shared" si="389"/>
        <v>1924.9583333335549</v>
      </c>
      <c r="C1669" s="9">
        <v>6.0623499999999997E-2</v>
      </c>
      <c r="D1669" s="9">
        <v>5.3483000000000003E-2</v>
      </c>
      <c r="E1669" s="9">
        <v>7.1405000000000001E-3</v>
      </c>
      <c r="H1669" s="11">
        <f t="shared" si="390"/>
        <v>9.9520810975859533</v>
      </c>
      <c r="J1669" s="17">
        <v>9.64</v>
      </c>
      <c r="K1669" s="28"/>
      <c r="L1669" s="31">
        <f t="shared" si="387"/>
        <v>1924.9583333335549</v>
      </c>
      <c r="M1669" s="30">
        <f t="shared" si="388"/>
        <v>9.9520810975859533</v>
      </c>
    </row>
    <row r="1670" spans="1:13" ht="14.1" customHeight="1">
      <c r="A1670" s="7">
        <v>192501</v>
      </c>
      <c r="B1670" s="8">
        <f t="shared" si="389"/>
        <v>1925.0416666668882</v>
      </c>
      <c r="C1670" s="9">
        <v>2.1784100000000001E-2</v>
      </c>
      <c r="D1670" s="9">
        <v>1.6632999999999998E-2</v>
      </c>
      <c r="E1670" s="9">
        <v>5.1510999999999996E-3</v>
      </c>
      <c r="H1670" s="11">
        <f t="shared" si="390"/>
        <v>10.117614062482101</v>
      </c>
      <c r="J1670" s="17">
        <v>10.16</v>
      </c>
      <c r="K1670" s="28"/>
      <c r="L1670" s="31">
        <f t="shared" si="387"/>
        <v>1925.0416666668882</v>
      </c>
      <c r="M1670" s="30">
        <f t="shared" si="388"/>
        <v>10.117614062482101</v>
      </c>
    </row>
    <row r="1671" spans="1:13" ht="14.1" customHeight="1">
      <c r="A1671" s="7">
        <v>192502</v>
      </c>
      <c r="B1671" s="8">
        <f t="shared" si="389"/>
        <v>1925.1250000002215</v>
      </c>
      <c r="C1671" s="9">
        <v>2.4004999999999999E-3</v>
      </c>
      <c r="D1671" s="9">
        <v>4.9399999999999997E-4</v>
      </c>
      <c r="E1671" s="9">
        <v>1.9065E-3</v>
      </c>
      <c r="H1671" s="11">
        <f t="shared" si="390"/>
        <v>10.122612163828967</v>
      </c>
      <c r="J1671" s="17">
        <v>10.58</v>
      </c>
      <c r="K1671" s="28"/>
      <c r="L1671" s="31">
        <f t="shared" si="387"/>
        <v>1925.1250000002215</v>
      </c>
      <c r="M1671" s="30">
        <f t="shared" si="388"/>
        <v>10.122612163828967</v>
      </c>
    </row>
    <row r="1672" spans="1:13" ht="14.1" customHeight="1">
      <c r="A1672" s="7">
        <v>192503</v>
      </c>
      <c r="B1672" s="8">
        <f t="shared" si="389"/>
        <v>1925.2083333335547</v>
      </c>
      <c r="C1672" s="9">
        <v>-4.7683799999999998E-2</v>
      </c>
      <c r="D1672" s="9">
        <v>-5.3461000000000002E-2</v>
      </c>
      <c r="E1672" s="9">
        <v>5.7771999999999997E-3</v>
      </c>
      <c r="H1672" s="11">
        <f t="shared" si="390"/>
        <v>9.5814471949385069</v>
      </c>
      <c r="J1672" s="17">
        <v>10.67</v>
      </c>
      <c r="K1672" s="28"/>
      <c r="L1672" s="31">
        <f t="shared" si="387"/>
        <v>1925.2083333335547</v>
      </c>
      <c r="M1672" s="30">
        <f t="shared" si="388"/>
        <v>9.5814471949385069</v>
      </c>
    </row>
    <row r="1673" spans="1:13" ht="14.1" customHeight="1">
      <c r="A1673" s="7">
        <v>192504</v>
      </c>
      <c r="B1673" s="8">
        <f t="shared" si="389"/>
        <v>1925.291666666888</v>
      </c>
      <c r="C1673" s="9">
        <v>3.0238899999999999E-2</v>
      </c>
      <c r="D1673" s="9">
        <v>2.5961999999999999E-2</v>
      </c>
      <c r="E1673" s="9">
        <v>4.2769000000000001E-3</v>
      </c>
      <c r="H1673" s="11">
        <f t="shared" si="390"/>
        <v>9.8302007270134997</v>
      </c>
      <c r="J1673" s="17">
        <v>10.39</v>
      </c>
      <c r="K1673" s="28"/>
      <c r="L1673" s="31">
        <f t="shared" si="387"/>
        <v>1925.291666666888</v>
      </c>
      <c r="M1673" s="30">
        <f t="shared" si="388"/>
        <v>9.8302007270134997</v>
      </c>
    </row>
    <row r="1674" spans="1:13" ht="14.1" customHeight="1">
      <c r="A1674" s="7">
        <v>192505</v>
      </c>
      <c r="B1674" s="8">
        <f t="shared" si="389"/>
        <v>1925.3750000002212</v>
      </c>
      <c r="C1674" s="9">
        <v>6.6186099999999998E-2</v>
      </c>
      <c r="D1674" s="9">
        <v>6.3702999999999996E-2</v>
      </c>
      <c r="E1674" s="9">
        <v>2.4830999999999998E-3</v>
      </c>
      <c r="H1674" s="11">
        <f t="shared" si="390"/>
        <v>10.45641400392644</v>
      </c>
      <c r="J1674" s="17">
        <v>10.28</v>
      </c>
      <c r="K1674" s="28"/>
      <c r="L1674" s="31">
        <f t="shared" si="387"/>
        <v>1925.3750000002212</v>
      </c>
      <c r="M1674" s="30">
        <f t="shared" si="388"/>
        <v>10.45641400392644</v>
      </c>
    </row>
    <row r="1675" spans="1:13" ht="14.1" customHeight="1">
      <c r="A1675" s="7">
        <v>192506</v>
      </c>
      <c r="B1675" s="8">
        <f t="shared" si="389"/>
        <v>1925.4583333335545</v>
      </c>
      <c r="C1675" s="9">
        <v>3.2403000000000002E-3</v>
      </c>
      <c r="D1675" s="9">
        <v>-2.2179999999999999E-3</v>
      </c>
      <c r="E1675" s="9">
        <v>5.4583000000000001E-3</v>
      </c>
      <c r="H1675" s="11">
        <f t="shared" si="390"/>
        <v>10.433221677665731</v>
      </c>
      <c r="J1675" s="17">
        <v>10.61</v>
      </c>
      <c r="K1675" s="28"/>
      <c r="L1675" s="31">
        <f t="shared" si="387"/>
        <v>1925.4583333335545</v>
      </c>
      <c r="M1675" s="30">
        <f t="shared" si="388"/>
        <v>10.433221677665731</v>
      </c>
    </row>
    <row r="1676" spans="1:13" ht="14.1" customHeight="1">
      <c r="A1676" s="7">
        <v>192507</v>
      </c>
      <c r="B1676" s="8">
        <f t="shared" si="389"/>
        <v>1925.5416666668877</v>
      </c>
      <c r="C1676" s="9">
        <v>1.8855299999999998E-2</v>
      </c>
      <c r="D1676" s="9">
        <v>1.3643000000000001E-2</v>
      </c>
      <c r="E1676" s="9">
        <v>5.2122999999999996E-3</v>
      </c>
      <c r="H1676" s="11">
        <f t="shared" si="390"/>
        <v>10.575562121014125</v>
      </c>
      <c r="J1676" s="17">
        <v>10.8</v>
      </c>
      <c r="K1676" s="28"/>
      <c r="L1676" s="31">
        <f t="shared" si="387"/>
        <v>1925.5416666668877</v>
      </c>
      <c r="M1676" s="30">
        <f t="shared" si="388"/>
        <v>10.575562121014125</v>
      </c>
    </row>
    <row r="1677" spans="1:13" ht="14.1" customHeight="1">
      <c r="A1677" s="7">
        <v>192508</v>
      </c>
      <c r="B1677" s="8">
        <f t="shared" si="389"/>
        <v>1925.625000000221</v>
      </c>
      <c r="C1677" s="9">
        <v>4.8207899999999998E-2</v>
      </c>
      <c r="D1677" s="9">
        <v>4.5496000000000002E-2</v>
      </c>
      <c r="E1677" s="9">
        <v>2.7119000000000002E-3</v>
      </c>
      <c r="H1677" s="11">
        <f t="shared" si="390"/>
        <v>11.056707895271783</v>
      </c>
      <c r="J1677" s="17">
        <v>11.1</v>
      </c>
      <c r="K1677" s="28"/>
      <c r="L1677" s="31">
        <f t="shared" si="387"/>
        <v>1925.625000000221</v>
      </c>
      <c r="M1677" s="30">
        <f t="shared" si="388"/>
        <v>11.056707895271783</v>
      </c>
    </row>
    <row r="1678" spans="1:13" ht="14.1" customHeight="1">
      <c r="A1678" s="7">
        <v>192509</v>
      </c>
      <c r="B1678" s="8">
        <f t="shared" si="389"/>
        <v>1925.7083333335543</v>
      </c>
      <c r="C1678" s="9">
        <v>1.6778100000000001E-2</v>
      </c>
      <c r="D1678" s="9">
        <v>1.1476E-2</v>
      </c>
      <c r="E1678" s="9">
        <v>5.3020999999999997E-3</v>
      </c>
      <c r="H1678" s="11">
        <f t="shared" si="390"/>
        <v>11.183594675077922</v>
      </c>
      <c r="J1678" s="17">
        <v>11.25</v>
      </c>
      <c r="K1678" s="28"/>
      <c r="L1678" s="31">
        <f t="shared" si="387"/>
        <v>1925.7083333335543</v>
      </c>
      <c r="M1678" s="30">
        <f t="shared" si="388"/>
        <v>11.183594675077922</v>
      </c>
    </row>
    <row r="1679" spans="1:13" ht="14.1" customHeight="1">
      <c r="A1679" s="7">
        <v>192510</v>
      </c>
      <c r="B1679" s="8">
        <f t="shared" si="389"/>
        <v>1925.7916666668875</v>
      </c>
      <c r="C1679" s="9">
        <v>6.8196599999999996E-2</v>
      </c>
      <c r="D1679" s="9">
        <v>6.3557000000000002E-2</v>
      </c>
      <c r="E1679" s="9">
        <v>4.6395999999999998E-3</v>
      </c>
      <c r="H1679" s="11">
        <f t="shared" si="390"/>
        <v>11.89439040184185</v>
      </c>
      <c r="J1679" s="17">
        <v>11.51</v>
      </c>
      <c r="K1679" s="28"/>
      <c r="L1679" s="31">
        <f t="shared" si="387"/>
        <v>1925.7916666668875</v>
      </c>
      <c r="M1679" s="30">
        <f t="shared" si="388"/>
        <v>11.89439040184185</v>
      </c>
    </row>
    <row r="1680" spans="1:13" ht="14.1" customHeight="1">
      <c r="A1680" s="7">
        <v>192511</v>
      </c>
      <c r="B1680" s="8">
        <f t="shared" si="389"/>
        <v>1925.8750000002208</v>
      </c>
      <c r="C1680" s="9">
        <v>-8.4644999999999998E-3</v>
      </c>
      <c r="D1680" s="9">
        <v>-1.1279000000000001E-2</v>
      </c>
      <c r="E1680" s="9">
        <v>2.8145000000000002E-3</v>
      </c>
      <c r="H1680" s="11">
        <f t="shared" si="390"/>
        <v>11.760233572499477</v>
      </c>
      <c r="J1680" s="17">
        <v>11.89</v>
      </c>
      <c r="K1680" s="28"/>
      <c r="L1680" s="31">
        <f t="shared" si="387"/>
        <v>1925.8750000002208</v>
      </c>
      <c r="M1680" s="30">
        <f t="shared" si="388"/>
        <v>11.760233572499477</v>
      </c>
    </row>
    <row r="1681" spans="1:13" ht="14.1" customHeight="1">
      <c r="A1681" s="7">
        <v>192512</v>
      </c>
      <c r="B1681" s="8">
        <f t="shared" si="389"/>
        <v>1925.958333333554</v>
      </c>
      <c r="C1681" s="9">
        <v>4.95909E-2</v>
      </c>
      <c r="D1681" s="9">
        <v>4.2498000000000001E-2</v>
      </c>
      <c r="E1681" s="9">
        <v>7.0929000000000001E-3</v>
      </c>
      <c r="H1681" s="11">
        <f t="shared" si="390"/>
        <v>12.260019978863559</v>
      </c>
      <c r="J1681" s="17">
        <v>12.26</v>
      </c>
      <c r="K1681" s="28"/>
      <c r="L1681" s="31">
        <f t="shared" si="387"/>
        <v>1925.958333333554</v>
      </c>
      <c r="M1681" s="30">
        <f t="shared" si="388"/>
        <v>12.260019978863559</v>
      </c>
    </row>
    <row r="1682" spans="1:13" ht="14.1" customHeight="1">
      <c r="B1682" s="8">
        <f t="shared" si="389"/>
        <v>1926.0416666668873</v>
      </c>
      <c r="J1682" s="17">
        <v>12.46</v>
      </c>
      <c r="K1682" s="28"/>
      <c r="L1682" s="31">
        <f t="shared" si="387"/>
        <v>1926.0416666668873</v>
      </c>
      <c r="M1682" s="30">
        <f>J1682</f>
        <v>12.46</v>
      </c>
    </row>
    <row r="1683" spans="1:13" ht="14.1" customHeight="1">
      <c r="B1683" s="8">
        <f t="shared" si="389"/>
        <v>1926.1250000002206</v>
      </c>
      <c r="J1683" s="17">
        <v>12.65</v>
      </c>
      <c r="K1683" s="28"/>
      <c r="L1683" s="31">
        <f t="shared" si="387"/>
        <v>1926.1250000002206</v>
      </c>
      <c r="M1683" s="30">
        <f t="shared" ref="M1683:M1746" si="391">J1683</f>
        <v>12.65</v>
      </c>
    </row>
    <row r="1684" spans="1:13" ht="14.1" customHeight="1">
      <c r="B1684" s="8">
        <f t="shared" si="389"/>
        <v>1926.2083333335538</v>
      </c>
      <c r="J1684" s="17">
        <v>12.67</v>
      </c>
      <c r="K1684" s="28"/>
      <c r="L1684" s="31">
        <f t="shared" si="387"/>
        <v>1926.2083333335538</v>
      </c>
      <c r="M1684" s="30">
        <f t="shared" si="391"/>
        <v>12.67</v>
      </c>
    </row>
    <row r="1685" spans="1:13" ht="14.1" customHeight="1">
      <c r="B1685" s="8">
        <f t="shared" si="389"/>
        <v>1926.2916666668871</v>
      </c>
      <c r="J1685" s="17">
        <v>11.81</v>
      </c>
      <c r="K1685" s="28"/>
      <c r="L1685" s="31">
        <f t="shared" si="387"/>
        <v>1926.2916666668871</v>
      </c>
      <c r="M1685" s="30">
        <f t="shared" si="391"/>
        <v>11.81</v>
      </c>
    </row>
    <row r="1686" spans="1:13" ht="14.1" customHeight="1">
      <c r="B1686" s="8">
        <f t="shared" si="389"/>
        <v>1926.3750000002203</v>
      </c>
      <c r="J1686" s="17">
        <v>11.48</v>
      </c>
      <c r="K1686" s="28"/>
      <c r="L1686" s="31">
        <f t="shared" si="387"/>
        <v>1926.3750000002203</v>
      </c>
      <c r="M1686" s="30">
        <f t="shared" si="391"/>
        <v>11.48</v>
      </c>
    </row>
    <row r="1687" spans="1:13" ht="14.1" customHeight="1">
      <c r="B1687" s="8">
        <f t="shared" si="389"/>
        <v>1926.4583333335536</v>
      </c>
      <c r="J1687" s="17">
        <v>11.56</v>
      </c>
      <c r="K1687" s="28"/>
      <c r="L1687" s="31">
        <f t="shared" si="387"/>
        <v>1926.4583333335536</v>
      </c>
      <c r="M1687" s="30">
        <f t="shared" si="391"/>
        <v>11.56</v>
      </c>
    </row>
    <row r="1688" spans="1:13" ht="14.1" customHeight="1">
      <c r="B1688" s="8">
        <f t="shared" si="389"/>
        <v>1926.5416666668868</v>
      </c>
      <c r="J1688" s="17">
        <v>12.11</v>
      </c>
      <c r="K1688" s="28"/>
      <c r="L1688" s="31">
        <f t="shared" si="387"/>
        <v>1926.5416666668868</v>
      </c>
      <c r="M1688" s="30">
        <f t="shared" si="391"/>
        <v>12.11</v>
      </c>
    </row>
    <row r="1689" spans="1:13" ht="14.1" customHeight="1">
      <c r="B1689" s="8">
        <f t="shared" si="389"/>
        <v>1926.6250000002201</v>
      </c>
      <c r="J1689" s="17">
        <v>12.62</v>
      </c>
      <c r="K1689" s="28"/>
      <c r="L1689" s="31">
        <f t="shared" si="387"/>
        <v>1926.6250000002201</v>
      </c>
      <c r="M1689" s="30">
        <f t="shared" si="391"/>
        <v>12.62</v>
      </c>
    </row>
    <row r="1690" spans="1:13" ht="14.1" customHeight="1">
      <c r="B1690" s="8">
        <f t="shared" si="389"/>
        <v>1926.7083333335534</v>
      </c>
      <c r="J1690" s="17">
        <v>13.12</v>
      </c>
      <c r="K1690" s="28"/>
      <c r="L1690" s="31">
        <f t="shared" si="387"/>
        <v>1926.7083333335534</v>
      </c>
      <c r="M1690" s="30">
        <f t="shared" si="391"/>
        <v>13.12</v>
      </c>
    </row>
    <row r="1691" spans="1:13" ht="14.1" customHeight="1">
      <c r="B1691" s="8">
        <f t="shared" si="389"/>
        <v>1926.7916666668866</v>
      </c>
      <c r="J1691" s="17">
        <v>13.32</v>
      </c>
      <c r="K1691" s="28"/>
      <c r="L1691" s="31">
        <f t="shared" si="387"/>
        <v>1926.7916666668866</v>
      </c>
      <c r="M1691" s="30">
        <f t="shared" si="391"/>
        <v>13.32</v>
      </c>
    </row>
    <row r="1692" spans="1:13" ht="14.1" customHeight="1">
      <c r="B1692" s="8">
        <f t="shared" si="389"/>
        <v>1926.8750000002199</v>
      </c>
      <c r="J1692" s="17">
        <v>13.02</v>
      </c>
      <c r="K1692" s="28"/>
      <c r="L1692" s="31">
        <f t="shared" si="387"/>
        <v>1926.8750000002199</v>
      </c>
      <c r="M1692" s="30">
        <f t="shared" si="391"/>
        <v>13.02</v>
      </c>
    </row>
    <row r="1693" spans="1:13" ht="14.1" customHeight="1">
      <c r="B1693" s="8">
        <f t="shared" si="389"/>
        <v>1926.9583333335531</v>
      </c>
      <c r="J1693" s="17">
        <v>13.19</v>
      </c>
      <c r="K1693" s="28"/>
      <c r="L1693" s="31">
        <f t="shared" si="387"/>
        <v>1926.9583333335531</v>
      </c>
      <c r="M1693" s="30">
        <f t="shared" si="391"/>
        <v>13.19</v>
      </c>
    </row>
    <row r="1694" spans="1:13" ht="14.1" customHeight="1">
      <c r="B1694" s="8">
        <f t="shared" si="389"/>
        <v>1927.0416666668864</v>
      </c>
      <c r="J1694" s="17">
        <v>13.49</v>
      </c>
      <c r="K1694" s="28"/>
      <c r="L1694" s="31">
        <f t="shared" si="387"/>
        <v>1927.0416666668864</v>
      </c>
      <c r="M1694" s="30">
        <f t="shared" si="391"/>
        <v>13.49</v>
      </c>
    </row>
    <row r="1695" spans="1:13" ht="14.1" customHeight="1">
      <c r="B1695" s="8">
        <f t="shared" si="389"/>
        <v>1927.1250000002196</v>
      </c>
      <c r="J1695" s="17">
        <v>13.4</v>
      </c>
      <c r="K1695" s="28"/>
      <c r="L1695" s="31">
        <f t="shared" si="387"/>
        <v>1927.1250000002196</v>
      </c>
      <c r="M1695" s="30">
        <f t="shared" si="391"/>
        <v>13.4</v>
      </c>
    </row>
    <row r="1696" spans="1:13" ht="14.1" customHeight="1">
      <c r="B1696" s="8">
        <f t="shared" si="389"/>
        <v>1927.2083333335529</v>
      </c>
      <c r="J1696" s="17">
        <v>13.66</v>
      </c>
      <c r="K1696" s="28"/>
      <c r="L1696" s="31">
        <f t="shared" si="387"/>
        <v>1927.2083333335529</v>
      </c>
      <c r="M1696" s="30">
        <f t="shared" si="391"/>
        <v>13.66</v>
      </c>
    </row>
    <row r="1697" spans="2:13" ht="14.1" customHeight="1">
      <c r="B1697" s="8">
        <f t="shared" si="389"/>
        <v>1927.2916666668862</v>
      </c>
      <c r="J1697" s="17">
        <v>13.87</v>
      </c>
      <c r="K1697" s="28"/>
      <c r="L1697" s="31">
        <f t="shared" si="387"/>
        <v>1927.2916666668862</v>
      </c>
      <c r="M1697" s="30">
        <f t="shared" si="391"/>
        <v>13.87</v>
      </c>
    </row>
    <row r="1698" spans="2:13" ht="14.1" customHeight="1">
      <c r="B1698" s="8">
        <f t="shared" si="389"/>
        <v>1927.3750000002194</v>
      </c>
      <c r="J1698" s="17">
        <v>14.21</v>
      </c>
      <c r="K1698" s="28"/>
      <c r="L1698" s="31">
        <f t="shared" si="387"/>
        <v>1927.3750000002194</v>
      </c>
      <c r="M1698" s="30">
        <f t="shared" si="391"/>
        <v>14.21</v>
      </c>
    </row>
    <row r="1699" spans="2:13" ht="14.1" customHeight="1">
      <c r="B1699" s="8">
        <f t="shared" si="389"/>
        <v>1927.4583333335527</v>
      </c>
      <c r="J1699" s="17">
        <v>14.7</v>
      </c>
      <c r="K1699" s="28"/>
      <c r="L1699" s="31">
        <f t="shared" si="387"/>
        <v>1927.4583333335527</v>
      </c>
      <c r="M1699" s="30">
        <f t="shared" si="391"/>
        <v>14.7</v>
      </c>
    </row>
    <row r="1700" spans="2:13" ht="14.1" customHeight="1">
      <c r="B1700" s="8">
        <f t="shared" si="389"/>
        <v>1927.5416666668859</v>
      </c>
      <c r="J1700" s="17">
        <v>14.89</v>
      </c>
      <c r="K1700" s="28"/>
      <c r="L1700" s="31">
        <f t="shared" si="387"/>
        <v>1927.5416666668859</v>
      </c>
      <c r="M1700" s="30">
        <f t="shared" si="391"/>
        <v>14.89</v>
      </c>
    </row>
    <row r="1701" spans="2:13" ht="14.1" customHeight="1">
      <c r="B1701" s="8">
        <f t="shared" si="389"/>
        <v>1927.6250000002192</v>
      </c>
      <c r="J1701" s="17">
        <v>15.22</v>
      </c>
      <c r="K1701" s="28"/>
      <c r="L1701" s="31">
        <f t="shared" si="387"/>
        <v>1927.6250000002192</v>
      </c>
      <c r="M1701" s="30">
        <f t="shared" si="391"/>
        <v>15.22</v>
      </c>
    </row>
    <row r="1702" spans="2:13" ht="14.1" customHeight="1">
      <c r="B1702" s="8">
        <f t="shared" si="389"/>
        <v>1927.7083333335524</v>
      </c>
      <c r="J1702" s="17">
        <v>16.03</v>
      </c>
      <c r="K1702" s="28"/>
      <c r="L1702" s="31">
        <f t="shared" si="387"/>
        <v>1927.7083333335524</v>
      </c>
      <c r="M1702" s="30">
        <f t="shared" si="391"/>
        <v>16.03</v>
      </c>
    </row>
    <row r="1703" spans="2:13" ht="14.1" customHeight="1">
      <c r="B1703" s="8">
        <f t="shared" si="389"/>
        <v>1927.7916666668857</v>
      </c>
      <c r="J1703" s="17">
        <v>16.940000000000001</v>
      </c>
      <c r="K1703" s="28"/>
      <c r="L1703" s="31">
        <f t="shared" si="387"/>
        <v>1927.7916666668857</v>
      </c>
      <c r="M1703" s="30">
        <f t="shared" si="391"/>
        <v>16.940000000000001</v>
      </c>
    </row>
    <row r="1704" spans="2:13" ht="14.1" customHeight="1">
      <c r="B1704" s="8">
        <f t="shared" si="389"/>
        <v>1927.875000000219</v>
      </c>
      <c r="J1704" s="17">
        <v>16.68</v>
      </c>
      <c r="K1704" s="28"/>
      <c r="L1704" s="31">
        <f t="shared" si="387"/>
        <v>1927.875000000219</v>
      </c>
      <c r="M1704" s="30">
        <f t="shared" si="391"/>
        <v>16.68</v>
      </c>
    </row>
    <row r="1705" spans="2:13" ht="14.1" customHeight="1">
      <c r="B1705" s="8">
        <f t="shared" si="389"/>
        <v>1927.9583333335522</v>
      </c>
      <c r="J1705" s="17">
        <v>17.059999999999999</v>
      </c>
      <c r="K1705" s="28"/>
      <c r="L1705" s="31">
        <f t="shared" si="387"/>
        <v>1927.9583333335522</v>
      </c>
      <c r="M1705" s="30">
        <f t="shared" si="391"/>
        <v>17.059999999999999</v>
      </c>
    </row>
    <row r="1706" spans="2:13" ht="14.1" customHeight="1">
      <c r="B1706" s="8">
        <f t="shared" si="389"/>
        <v>1928.0416666668855</v>
      </c>
      <c r="J1706" s="17">
        <v>17.46</v>
      </c>
      <c r="K1706" s="28"/>
      <c r="L1706" s="31">
        <f t="shared" si="387"/>
        <v>1928.0416666668855</v>
      </c>
      <c r="M1706" s="30">
        <f t="shared" si="391"/>
        <v>17.46</v>
      </c>
    </row>
    <row r="1707" spans="2:13" ht="14.1" customHeight="1">
      <c r="B1707" s="8">
        <f t="shared" si="389"/>
        <v>1928.1250000002187</v>
      </c>
      <c r="J1707" s="17">
        <v>17.53</v>
      </c>
      <c r="K1707" s="28"/>
      <c r="L1707" s="31">
        <f t="shared" si="387"/>
        <v>1928.1250000002187</v>
      </c>
      <c r="M1707" s="30">
        <f t="shared" si="391"/>
        <v>17.53</v>
      </c>
    </row>
    <row r="1708" spans="2:13" ht="14.1" customHeight="1">
      <c r="B1708" s="8">
        <f t="shared" si="389"/>
        <v>1928.208333333552</v>
      </c>
      <c r="J1708" s="17">
        <v>17.32</v>
      </c>
      <c r="K1708" s="28"/>
      <c r="L1708" s="31">
        <f t="shared" si="387"/>
        <v>1928.208333333552</v>
      </c>
      <c r="M1708" s="30">
        <f t="shared" si="391"/>
        <v>17.32</v>
      </c>
    </row>
    <row r="1709" spans="2:13" ht="14.1" customHeight="1">
      <c r="B1709" s="8">
        <f t="shared" si="389"/>
        <v>1928.2916666668852</v>
      </c>
      <c r="J1709" s="17">
        <v>18.25</v>
      </c>
      <c r="K1709" s="28"/>
      <c r="L1709" s="31">
        <f t="shared" si="387"/>
        <v>1928.2916666668852</v>
      </c>
      <c r="M1709" s="30">
        <f t="shared" si="391"/>
        <v>18.25</v>
      </c>
    </row>
    <row r="1710" spans="2:13" ht="14.1" customHeight="1">
      <c r="B1710" s="8">
        <f t="shared" si="389"/>
        <v>1928.3750000002185</v>
      </c>
      <c r="J1710" s="17">
        <v>19.399999999999999</v>
      </c>
      <c r="K1710" s="28"/>
      <c r="L1710" s="31">
        <f t="shared" si="387"/>
        <v>1928.3750000002185</v>
      </c>
      <c r="M1710" s="30">
        <f t="shared" si="391"/>
        <v>19.399999999999999</v>
      </c>
    </row>
    <row r="1711" spans="2:13" ht="14.1" customHeight="1">
      <c r="B1711" s="8">
        <f t="shared" si="389"/>
        <v>1928.4583333335518</v>
      </c>
      <c r="J1711" s="17">
        <v>20</v>
      </c>
      <c r="K1711" s="28"/>
      <c r="L1711" s="31">
        <f t="shared" si="387"/>
        <v>1928.4583333335518</v>
      </c>
      <c r="M1711" s="30">
        <f t="shared" si="391"/>
        <v>20</v>
      </c>
    </row>
    <row r="1712" spans="2:13" ht="14.1" customHeight="1">
      <c r="B1712" s="8">
        <f t="shared" si="389"/>
        <v>1928.541666666885</v>
      </c>
      <c r="J1712" s="17">
        <v>19.02</v>
      </c>
      <c r="K1712" s="28"/>
      <c r="L1712" s="31">
        <f t="shared" si="387"/>
        <v>1928.541666666885</v>
      </c>
      <c r="M1712" s="30">
        <f t="shared" si="391"/>
        <v>19.02</v>
      </c>
    </row>
    <row r="1713" spans="2:13" ht="14.1" customHeight="1">
      <c r="B1713" s="8">
        <f t="shared" si="389"/>
        <v>1928.6250000002183</v>
      </c>
      <c r="J1713" s="17">
        <v>19.16</v>
      </c>
      <c r="K1713" s="28"/>
      <c r="L1713" s="31">
        <f t="shared" si="387"/>
        <v>1928.6250000002183</v>
      </c>
      <c r="M1713" s="30">
        <f t="shared" si="391"/>
        <v>19.16</v>
      </c>
    </row>
    <row r="1714" spans="2:13" ht="14.1" customHeight="1">
      <c r="B1714" s="8">
        <f t="shared" si="389"/>
        <v>1928.7083333335515</v>
      </c>
      <c r="J1714" s="17">
        <v>19.78</v>
      </c>
      <c r="K1714" s="28"/>
      <c r="L1714" s="31">
        <f t="shared" si="387"/>
        <v>1928.7083333335515</v>
      </c>
      <c r="M1714" s="30">
        <f t="shared" si="391"/>
        <v>19.78</v>
      </c>
    </row>
    <row r="1715" spans="2:13" ht="14.1" customHeight="1">
      <c r="B1715" s="8">
        <f t="shared" si="389"/>
        <v>1928.7916666668848</v>
      </c>
      <c r="I1715" s="17"/>
      <c r="J1715" s="17">
        <v>21.17</v>
      </c>
      <c r="K1715" s="28"/>
      <c r="L1715" s="31">
        <f t="shared" si="387"/>
        <v>1928.7916666668848</v>
      </c>
      <c r="M1715" s="30">
        <f t="shared" si="391"/>
        <v>21.17</v>
      </c>
    </row>
    <row r="1716" spans="2:13" ht="14.1" customHeight="1">
      <c r="B1716" s="8">
        <f t="shared" si="389"/>
        <v>1928.8750000002181</v>
      </c>
      <c r="I1716" s="17"/>
      <c r="J1716" s="17">
        <v>21.6</v>
      </c>
      <c r="K1716" s="28"/>
      <c r="L1716" s="31">
        <f t="shared" si="387"/>
        <v>1928.8750000002181</v>
      </c>
      <c r="M1716" s="30">
        <f t="shared" si="391"/>
        <v>21.6</v>
      </c>
    </row>
    <row r="1717" spans="2:13" ht="14.1" customHeight="1">
      <c r="B1717" s="8">
        <f t="shared" si="389"/>
        <v>1928.9583333335513</v>
      </c>
      <c r="I1717" s="17"/>
      <c r="J1717" s="17">
        <v>23.06</v>
      </c>
      <c r="K1717" s="28"/>
      <c r="L1717" s="31">
        <f t="shared" si="387"/>
        <v>1928.9583333335513</v>
      </c>
      <c r="M1717" s="30">
        <f t="shared" si="391"/>
        <v>23.06</v>
      </c>
    </row>
    <row r="1718" spans="2:13" ht="14.1" customHeight="1">
      <c r="B1718" s="8">
        <f t="shared" si="389"/>
        <v>1929.0416666668846</v>
      </c>
      <c r="I1718" s="17"/>
      <c r="J1718" s="17">
        <v>23.15</v>
      </c>
      <c r="K1718" s="28"/>
      <c r="L1718" s="31">
        <f t="shared" si="387"/>
        <v>1929.0416666668846</v>
      </c>
      <c r="M1718" s="30">
        <f t="shared" si="391"/>
        <v>23.15</v>
      </c>
    </row>
    <row r="1719" spans="2:13" ht="14.1" customHeight="1">
      <c r="B1719" s="8">
        <f t="shared" si="389"/>
        <v>1929.1250000002178</v>
      </c>
      <c r="I1719" s="17"/>
      <c r="J1719" s="17">
        <v>24.86</v>
      </c>
      <c r="K1719" s="28"/>
      <c r="L1719" s="31">
        <f t="shared" si="387"/>
        <v>1929.1250000002178</v>
      </c>
      <c r="M1719" s="30">
        <f t="shared" si="391"/>
        <v>24.86</v>
      </c>
    </row>
    <row r="1720" spans="2:13" ht="14.1" customHeight="1">
      <c r="B1720" s="8">
        <f t="shared" si="389"/>
        <v>1929.2083333335511</v>
      </c>
      <c r="I1720" s="17"/>
      <c r="J1720" s="17">
        <v>24.99</v>
      </c>
      <c r="K1720" s="28"/>
      <c r="L1720" s="31">
        <f t="shared" si="387"/>
        <v>1929.2083333335511</v>
      </c>
      <c r="M1720" s="30">
        <f t="shared" si="391"/>
        <v>24.99</v>
      </c>
    </row>
    <row r="1721" spans="2:13" ht="14.1" customHeight="1">
      <c r="B1721" s="8">
        <f t="shared" si="389"/>
        <v>1929.2916666668843</v>
      </c>
      <c r="I1721" s="17"/>
      <c r="J1721" s="17">
        <v>25.43</v>
      </c>
      <c r="K1721" s="28"/>
      <c r="L1721" s="31">
        <f t="shared" si="387"/>
        <v>1929.2916666668843</v>
      </c>
      <c r="M1721" s="30">
        <f t="shared" si="391"/>
        <v>25.43</v>
      </c>
    </row>
    <row r="1722" spans="2:13" ht="14.1" customHeight="1">
      <c r="B1722" s="8">
        <f t="shared" si="389"/>
        <v>1929.3750000002176</v>
      </c>
      <c r="I1722" s="17"/>
      <c r="J1722" s="17">
        <v>25.28</v>
      </c>
      <c r="K1722" s="28"/>
      <c r="L1722" s="31">
        <f t="shared" si="387"/>
        <v>1929.3750000002176</v>
      </c>
      <c r="M1722" s="30">
        <f t="shared" si="391"/>
        <v>25.28</v>
      </c>
    </row>
    <row r="1723" spans="2:13" ht="14.1" customHeight="1">
      <c r="B1723" s="8">
        <f t="shared" si="389"/>
        <v>1929.4583333335509</v>
      </c>
      <c r="I1723" s="17"/>
      <c r="J1723" s="17">
        <v>25.66</v>
      </c>
      <c r="K1723" s="28"/>
      <c r="L1723" s="31">
        <f t="shared" si="387"/>
        <v>1929.4583333335509</v>
      </c>
      <c r="M1723" s="30">
        <f t="shared" si="391"/>
        <v>25.66</v>
      </c>
    </row>
    <row r="1724" spans="2:13" ht="14.1" customHeight="1">
      <c r="B1724" s="8">
        <f t="shared" si="389"/>
        <v>1929.5416666668841</v>
      </c>
      <c r="I1724" s="17"/>
      <c r="J1724" s="17">
        <v>26.15</v>
      </c>
      <c r="K1724" s="28"/>
      <c r="L1724" s="31">
        <f t="shared" si="387"/>
        <v>1929.5416666668841</v>
      </c>
      <c r="M1724" s="30">
        <f t="shared" si="391"/>
        <v>26.15</v>
      </c>
    </row>
    <row r="1725" spans="2:13" ht="14.1" customHeight="1">
      <c r="B1725" s="8">
        <f t="shared" si="389"/>
        <v>1929.6250000002174</v>
      </c>
      <c r="I1725" s="17"/>
      <c r="J1725" s="17">
        <v>28.48</v>
      </c>
      <c r="K1725" s="28"/>
      <c r="L1725" s="31">
        <f t="shared" si="387"/>
        <v>1929.6250000002174</v>
      </c>
      <c r="M1725" s="30">
        <f t="shared" si="391"/>
        <v>28.48</v>
      </c>
    </row>
    <row r="1726" spans="2:13" ht="14.1" customHeight="1">
      <c r="B1726" s="8">
        <f t="shared" si="389"/>
        <v>1929.7083333335506</v>
      </c>
      <c r="I1726" s="17"/>
      <c r="J1726" s="17">
        <v>30.1</v>
      </c>
      <c r="K1726" s="28"/>
      <c r="L1726" s="31">
        <f t="shared" si="387"/>
        <v>1929.7083333335506</v>
      </c>
      <c r="M1726" s="30">
        <f t="shared" si="391"/>
        <v>30.1</v>
      </c>
    </row>
    <row r="1727" spans="2:13" ht="14.1" customHeight="1">
      <c r="B1727" s="8">
        <f t="shared" si="389"/>
        <v>1929.7916666668839</v>
      </c>
      <c r="I1727" s="17"/>
      <c r="J1727" s="17">
        <v>31.3</v>
      </c>
      <c r="K1727" s="28"/>
      <c r="L1727" s="31">
        <f t="shared" si="387"/>
        <v>1929.7916666668839</v>
      </c>
      <c r="M1727" s="30">
        <f t="shared" si="391"/>
        <v>31.3</v>
      </c>
    </row>
    <row r="1728" spans="2:13" ht="14.1" customHeight="1">
      <c r="B1728" s="8">
        <f t="shared" si="389"/>
        <v>1929.8750000002171</v>
      </c>
      <c r="I1728" s="17"/>
      <c r="J1728" s="17">
        <v>27.99</v>
      </c>
      <c r="K1728" s="28"/>
      <c r="L1728" s="31">
        <f t="shared" si="387"/>
        <v>1929.8750000002171</v>
      </c>
      <c r="M1728" s="30">
        <f t="shared" si="391"/>
        <v>27.99</v>
      </c>
    </row>
    <row r="1729" spans="2:13" ht="14.1" customHeight="1">
      <c r="B1729" s="8">
        <f t="shared" si="389"/>
        <v>1929.9583333335504</v>
      </c>
      <c r="I1729" s="17"/>
      <c r="J1729" s="17">
        <v>20.58</v>
      </c>
      <c r="K1729" s="28"/>
      <c r="L1729" s="31">
        <f t="shared" si="387"/>
        <v>1929.9583333335504</v>
      </c>
      <c r="M1729" s="30">
        <f t="shared" si="391"/>
        <v>20.58</v>
      </c>
    </row>
    <row r="1730" spans="2:13" ht="14.1" customHeight="1">
      <c r="B1730" s="8">
        <f t="shared" si="389"/>
        <v>1930.0416666668837</v>
      </c>
      <c r="I1730" s="17"/>
      <c r="J1730" s="17">
        <v>21.4</v>
      </c>
      <c r="K1730" s="28"/>
      <c r="L1730" s="31">
        <f t="shared" ref="L1730:L1793" si="392">B1730</f>
        <v>1930.0416666668837</v>
      </c>
      <c r="M1730" s="30">
        <f t="shared" si="391"/>
        <v>21.4</v>
      </c>
    </row>
    <row r="1731" spans="2:13" ht="14.1" customHeight="1">
      <c r="B1731" s="8">
        <f t="shared" si="389"/>
        <v>1930.1250000002169</v>
      </c>
      <c r="I1731" s="17"/>
      <c r="J1731" s="17">
        <v>21.71</v>
      </c>
      <c r="K1731" s="28"/>
      <c r="L1731" s="31">
        <f t="shared" si="392"/>
        <v>1930.1250000002169</v>
      </c>
      <c r="M1731" s="30">
        <f t="shared" si="391"/>
        <v>21.71</v>
      </c>
    </row>
    <row r="1732" spans="2:13" ht="14.1" customHeight="1">
      <c r="B1732" s="8">
        <f t="shared" ref="B1732:B1795" si="393">B1731+(1/12)</f>
        <v>1930.2083333335502</v>
      </c>
      <c r="I1732" s="17"/>
      <c r="J1732" s="17">
        <v>23.07</v>
      </c>
      <c r="K1732" s="28"/>
      <c r="L1732" s="31">
        <f t="shared" si="392"/>
        <v>1930.2083333335502</v>
      </c>
      <c r="M1732" s="30">
        <f t="shared" si="391"/>
        <v>23.07</v>
      </c>
    </row>
    <row r="1733" spans="2:13" ht="14.1" customHeight="1">
      <c r="B1733" s="8">
        <f t="shared" si="393"/>
        <v>1930.2916666668834</v>
      </c>
      <c r="I1733" s="17"/>
      <c r="J1733" s="17">
        <v>23.94</v>
      </c>
      <c r="K1733" s="28"/>
      <c r="L1733" s="31">
        <f t="shared" si="392"/>
        <v>1930.2916666668834</v>
      </c>
      <c r="M1733" s="30">
        <f t="shared" si="391"/>
        <v>23.94</v>
      </c>
    </row>
    <row r="1734" spans="2:13" ht="14.1" customHeight="1">
      <c r="B1734" s="8">
        <f t="shared" si="393"/>
        <v>1930.3750000002167</v>
      </c>
      <c r="I1734" s="17"/>
      <c r="J1734" s="17">
        <v>25.46</v>
      </c>
      <c r="K1734" s="28"/>
      <c r="L1734" s="31">
        <f t="shared" si="392"/>
        <v>1930.3750000002167</v>
      </c>
      <c r="M1734" s="30">
        <f t="shared" si="391"/>
        <v>25.46</v>
      </c>
    </row>
    <row r="1735" spans="2:13" ht="14.1" customHeight="1">
      <c r="B1735" s="8">
        <f t="shared" si="393"/>
        <v>1930.4583333335499</v>
      </c>
      <c r="I1735" s="17"/>
      <c r="J1735" s="17">
        <v>23.94</v>
      </c>
      <c r="K1735" s="28"/>
      <c r="L1735" s="31">
        <f t="shared" si="392"/>
        <v>1930.4583333335499</v>
      </c>
      <c r="M1735" s="30">
        <f t="shared" si="391"/>
        <v>23.94</v>
      </c>
    </row>
    <row r="1736" spans="2:13" ht="14.1" customHeight="1">
      <c r="B1736" s="8">
        <f t="shared" si="393"/>
        <v>1930.5416666668832</v>
      </c>
      <c r="I1736" s="17"/>
      <c r="J1736" s="17">
        <v>21.52</v>
      </c>
      <c r="K1736" s="28"/>
      <c r="L1736" s="31">
        <f t="shared" si="392"/>
        <v>1930.5416666668832</v>
      </c>
      <c r="M1736" s="30">
        <f t="shared" si="391"/>
        <v>21.52</v>
      </c>
    </row>
    <row r="1737" spans="2:13" ht="14.1" customHeight="1">
      <c r="B1737" s="8">
        <f t="shared" si="393"/>
        <v>1930.6250000002165</v>
      </c>
      <c r="I1737" s="17"/>
      <c r="J1737" s="17">
        <v>21.06</v>
      </c>
      <c r="K1737" s="28"/>
      <c r="L1737" s="31">
        <f t="shared" si="392"/>
        <v>1930.6250000002165</v>
      </c>
      <c r="M1737" s="30">
        <f t="shared" si="391"/>
        <v>21.06</v>
      </c>
    </row>
    <row r="1738" spans="2:13" ht="14.1" customHeight="1">
      <c r="B1738" s="8">
        <f t="shared" si="393"/>
        <v>1930.7083333335497</v>
      </c>
      <c r="I1738" s="17"/>
      <c r="J1738" s="17">
        <v>20.79</v>
      </c>
      <c r="K1738" s="28"/>
      <c r="L1738" s="31">
        <f t="shared" si="392"/>
        <v>1930.7083333335497</v>
      </c>
      <c r="M1738" s="30">
        <f t="shared" si="391"/>
        <v>20.79</v>
      </c>
    </row>
    <row r="1739" spans="2:13" ht="14.1" customHeight="1">
      <c r="B1739" s="8">
        <f t="shared" si="393"/>
        <v>1930.791666666883</v>
      </c>
      <c r="I1739" s="17"/>
      <c r="J1739" s="17">
        <v>20.78</v>
      </c>
      <c r="K1739" s="28"/>
      <c r="L1739" s="31">
        <f t="shared" si="392"/>
        <v>1930.791666666883</v>
      </c>
      <c r="M1739" s="30">
        <f t="shared" si="391"/>
        <v>20.78</v>
      </c>
    </row>
    <row r="1740" spans="2:13" ht="14.1" customHeight="1">
      <c r="B1740" s="8">
        <f t="shared" si="393"/>
        <v>1930.8750000002162</v>
      </c>
      <c r="I1740" s="17"/>
      <c r="J1740" s="17">
        <v>17.920000000000002</v>
      </c>
      <c r="K1740" s="28"/>
      <c r="L1740" s="31">
        <f t="shared" si="392"/>
        <v>1930.8750000002162</v>
      </c>
      <c r="M1740" s="30">
        <f t="shared" si="391"/>
        <v>17.920000000000002</v>
      </c>
    </row>
    <row r="1741" spans="2:13" ht="14.1" customHeight="1">
      <c r="B1741" s="8">
        <f t="shared" si="393"/>
        <v>1930.9583333335495</v>
      </c>
      <c r="I1741" s="17"/>
      <c r="J1741" s="17">
        <v>16.62</v>
      </c>
      <c r="K1741" s="28"/>
      <c r="L1741" s="31">
        <f t="shared" si="392"/>
        <v>1930.9583333335495</v>
      </c>
      <c r="M1741" s="30">
        <f t="shared" si="391"/>
        <v>16.62</v>
      </c>
    </row>
    <row r="1742" spans="2:13" ht="14.1" customHeight="1">
      <c r="B1742" s="8">
        <f t="shared" si="393"/>
        <v>1931.0416666668827</v>
      </c>
      <c r="I1742" s="17"/>
      <c r="J1742" s="17">
        <v>15.51</v>
      </c>
      <c r="K1742" s="28"/>
      <c r="L1742" s="31">
        <f t="shared" si="392"/>
        <v>1931.0416666668827</v>
      </c>
      <c r="M1742" s="30">
        <f t="shared" si="391"/>
        <v>15.51</v>
      </c>
    </row>
    <row r="1743" spans="2:13" ht="14.1" customHeight="1">
      <c r="B1743" s="8">
        <f t="shared" si="393"/>
        <v>1931.125000000216</v>
      </c>
      <c r="I1743" s="17"/>
      <c r="J1743" s="17">
        <v>15.98</v>
      </c>
      <c r="K1743" s="28"/>
      <c r="L1743" s="31">
        <f t="shared" si="392"/>
        <v>1931.125000000216</v>
      </c>
      <c r="M1743" s="30">
        <f t="shared" si="391"/>
        <v>15.98</v>
      </c>
    </row>
    <row r="1744" spans="2:13" ht="14.1" customHeight="1">
      <c r="B1744" s="8">
        <f t="shared" si="393"/>
        <v>1931.2083333335493</v>
      </c>
      <c r="I1744" s="17"/>
      <c r="J1744" s="17">
        <v>17.2</v>
      </c>
      <c r="K1744" s="28"/>
      <c r="L1744" s="31">
        <f t="shared" si="392"/>
        <v>1931.2083333335493</v>
      </c>
      <c r="M1744" s="30">
        <f t="shared" si="391"/>
        <v>17.2</v>
      </c>
    </row>
    <row r="1745" spans="2:13" ht="14.1" customHeight="1">
      <c r="B1745" s="8">
        <f t="shared" si="393"/>
        <v>1931.2916666668825</v>
      </c>
      <c r="I1745" s="17"/>
      <c r="J1745" s="17">
        <v>17.53</v>
      </c>
      <c r="K1745" s="28"/>
      <c r="L1745" s="31">
        <f t="shared" si="392"/>
        <v>1931.2916666668825</v>
      </c>
      <c r="M1745" s="30">
        <f t="shared" si="391"/>
        <v>17.53</v>
      </c>
    </row>
    <row r="1746" spans="2:13" ht="14.1" customHeight="1">
      <c r="B1746" s="8">
        <f t="shared" si="393"/>
        <v>1931.3750000002158</v>
      </c>
      <c r="I1746" s="17"/>
      <c r="J1746" s="17">
        <v>15.860000000000001</v>
      </c>
      <c r="K1746" s="28"/>
      <c r="L1746" s="31">
        <f t="shared" si="392"/>
        <v>1931.3750000002158</v>
      </c>
      <c r="M1746" s="30">
        <f t="shared" si="391"/>
        <v>15.860000000000001</v>
      </c>
    </row>
    <row r="1747" spans="2:13" ht="14.1" customHeight="1">
      <c r="B1747" s="8">
        <f t="shared" si="393"/>
        <v>1931.458333333549</v>
      </c>
      <c r="I1747" s="17"/>
      <c r="J1747" s="17">
        <v>14.33</v>
      </c>
      <c r="K1747" s="28"/>
      <c r="L1747" s="31">
        <f t="shared" si="392"/>
        <v>1931.458333333549</v>
      </c>
      <c r="M1747" s="30">
        <f t="shared" ref="M1747:M1810" si="394">J1747</f>
        <v>14.33</v>
      </c>
    </row>
    <row r="1748" spans="2:13" ht="14.1" customHeight="1">
      <c r="B1748" s="8">
        <f t="shared" si="393"/>
        <v>1931.5416666668823</v>
      </c>
      <c r="I1748" s="17"/>
      <c r="J1748" s="17">
        <v>13.87</v>
      </c>
      <c r="K1748" s="28"/>
      <c r="L1748" s="31">
        <f t="shared" si="392"/>
        <v>1931.5416666668823</v>
      </c>
      <c r="M1748" s="30">
        <f t="shared" si="394"/>
        <v>13.87</v>
      </c>
    </row>
    <row r="1749" spans="2:13" ht="14.1" customHeight="1">
      <c r="B1749" s="8">
        <f t="shared" si="393"/>
        <v>1931.6250000002156</v>
      </c>
      <c r="I1749" s="17"/>
      <c r="J1749" s="17">
        <v>14.33</v>
      </c>
      <c r="K1749" s="28"/>
      <c r="L1749" s="31">
        <f t="shared" si="392"/>
        <v>1931.6250000002156</v>
      </c>
      <c r="M1749" s="30">
        <f t="shared" si="394"/>
        <v>14.33</v>
      </c>
    </row>
    <row r="1750" spans="2:13" ht="14.1" customHeight="1">
      <c r="B1750" s="8">
        <f t="shared" si="393"/>
        <v>1931.7083333335488</v>
      </c>
      <c r="I1750" s="17"/>
      <c r="J1750" s="17">
        <v>13.9</v>
      </c>
      <c r="K1750" s="28"/>
      <c r="L1750" s="31">
        <f t="shared" si="392"/>
        <v>1931.7083333335488</v>
      </c>
      <c r="M1750" s="30">
        <f t="shared" si="394"/>
        <v>13.9</v>
      </c>
    </row>
    <row r="1751" spans="2:13" ht="14.1" customHeight="1">
      <c r="B1751" s="8">
        <f t="shared" si="393"/>
        <v>1931.7916666668821</v>
      </c>
      <c r="I1751" s="17"/>
      <c r="J1751" s="17">
        <v>11.83</v>
      </c>
      <c r="K1751" s="28"/>
      <c r="L1751" s="31">
        <f t="shared" si="392"/>
        <v>1931.7916666668821</v>
      </c>
      <c r="M1751" s="30">
        <f t="shared" si="394"/>
        <v>11.83</v>
      </c>
    </row>
    <row r="1752" spans="2:13" ht="14.1" customHeight="1">
      <c r="B1752" s="8">
        <f t="shared" si="393"/>
        <v>1931.8750000002153</v>
      </c>
      <c r="I1752" s="17"/>
      <c r="J1752" s="17">
        <v>10.25</v>
      </c>
      <c r="K1752" s="28"/>
      <c r="L1752" s="31">
        <f t="shared" si="392"/>
        <v>1931.8750000002153</v>
      </c>
      <c r="M1752" s="30">
        <f t="shared" si="394"/>
        <v>10.25</v>
      </c>
    </row>
    <row r="1753" spans="2:13" ht="14.1" customHeight="1">
      <c r="B1753" s="8">
        <f t="shared" si="393"/>
        <v>1931.9583333335486</v>
      </c>
      <c r="I1753" s="17"/>
      <c r="J1753" s="17">
        <v>10.39</v>
      </c>
      <c r="K1753" s="28"/>
      <c r="L1753" s="31">
        <f t="shared" si="392"/>
        <v>1931.9583333335486</v>
      </c>
      <c r="M1753" s="30">
        <f t="shared" si="394"/>
        <v>10.39</v>
      </c>
    </row>
    <row r="1754" spans="2:13" ht="14.1" customHeight="1">
      <c r="B1754" s="8">
        <f t="shared" si="393"/>
        <v>1932.0416666668818</v>
      </c>
      <c r="I1754" s="17"/>
      <c r="J1754" s="17">
        <v>8.44</v>
      </c>
      <c r="K1754" s="28"/>
      <c r="L1754" s="31">
        <f t="shared" si="392"/>
        <v>1932.0416666668818</v>
      </c>
      <c r="M1754" s="30">
        <f t="shared" si="394"/>
        <v>8.44</v>
      </c>
    </row>
    <row r="1755" spans="2:13" ht="14.1" customHeight="1">
      <c r="B1755" s="8">
        <f t="shared" si="393"/>
        <v>1932.1250000002151</v>
      </c>
      <c r="I1755" s="17"/>
      <c r="J1755" s="17">
        <v>8.3000000000000007</v>
      </c>
      <c r="K1755" s="28"/>
      <c r="L1755" s="31">
        <f t="shared" si="392"/>
        <v>1932.1250000002151</v>
      </c>
      <c r="M1755" s="30">
        <f t="shared" si="394"/>
        <v>8.3000000000000007</v>
      </c>
    </row>
    <row r="1756" spans="2:13" ht="14.1" customHeight="1">
      <c r="B1756" s="8">
        <f t="shared" si="393"/>
        <v>1932.2083333335484</v>
      </c>
      <c r="I1756" s="17"/>
      <c r="J1756" s="17">
        <v>8.23</v>
      </c>
      <c r="K1756" s="28"/>
      <c r="L1756" s="31">
        <f t="shared" si="392"/>
        <v>1932.2083333335484</v>
      </c>
      <c r="M1756" s="30">
        <f t="shared" si="394"/>
        <v>8.23</v>
      </c>
    </row>
    <row r="1757" spans="2:13" ht="14.1" customHeight="1">
      <c r="B1757" s="8">
        <f t="shared" si="393"/>
        <v>1932.2916666668816</v>
      </c>
      <c r="I1757" s="17"/>
      <c r="J1757" s="17">
        <v>8.26</v>
      </c>
      <c r="K1757" s="28"/>
      <c r="L1757" s="31">
        <f t="shared" si="392"/>
        <v>1932.2916666668816</v>
      </c>
      <c r="M1757" s="30">
        <f t="shared" si="394"/>
        <v>8.26</v>
      </c>
    </row>
    <row r="1758" spans="2:13" ht="14.1" customHeight="1">
      <c r="B1758" s="8">
        <f t="shared" si="393"/>
        <v>1932.3750000002149</v>
      </c>
      <c r="I1758" s="17"/>
      <c r="J1758" s="17">
        <v>6.28</v>
      </c>
      <c r="K1758" s="28"/>
      <c r="L1758" s="31">
        <f t="shared" si="392"/>
        <v>1932.3750000002149</v>
      </c>
      <c r="M1758" s="30">
        <f t="shared" si="394"/>
        <v>6.28</v>
      </c>
    </row>
    <row r="1759" spans="2:13" ht="14.1" customHeight="1">
      <c r="B1759" s="8">
        <f t="shared" si="393"/>
        <v>1932.4583333335481</v>
      </c>
      <c r="I1759" s="17"/>
      <c r="J1759" s="17">
        <v>5.51</v>
      </c>
      <c r="K1759" s="28"/>
      <c r="L1759" s="31">
        <f t="shared" si="392"/>
        <v>1932.4583333335481</v>
      </c>
      <c r="M1759" s="30">
        <f t="shared" si="394"/>
        <v>5.51</v>
      </c>
    </row>
    <row r="1760" spans="2:13" ht="14.1" customHeight="1">
      <c r="B1760" s="8">
        <f t="shared" si="393"/>
        <v>1932.5416666668814</v>
      </c>
      <c r="I1760" s="17"/>
      <c r="J1760" s="17">
        <v>4.7699999999999996</v>
      </c>
      <c r="K1760" s="28"/>
      <c r="L1760" s="31">
        <f t="shared" si="392"/>
        <v>1932.5416666668814</v>
      </c>
      <c r="M1760" s="30">
        <f t="shared" si="394"/>
        <v>4.7699999999999996</v>
      </c>
    </row>
    <row r="1761" spans="2:13" ht="14.1" customHeight="1">
      <c r="B1761" s="8">
        <f t="shared" si="393"/>
        <v>1932.6250000002146</v>
      </c>
      <c r="I1761" s="17"/>
      <c r="J1761" s="17">
        <v>5.01</v>
      </c>
      <c r="K1761" s="28"/>
      <c r="L1761" s="31">
        <f t="shared" si="392"/>
        <v>1932.6250000002146</v>
      </c>
      <c r="M1761" s="30">
        <f t="shared" si="394"/>
        <v>5.01</v>
      </c>
    </row>
    <row r="1762" spans="2:13" ht="14.1" customHeight="1">
      <c r="B1762" s="8">
        <f t="shared" si="393"/>
        <v>1932.7083333335479</v>
      </c>
      <c r="I1762" s="17"/>
      <c r="J1762" s="17">
        <v>7.53</v>
      </c>
      <c r="K1762" s="28"/>
      <c r="L1762" s="31">
        <f t="shared" si="392"/>
        <v>1932.7083333335479</v>
      </c>
      <c r="M1762" s="30">
        <f t="shared" si="394"/>
        <v>7.53</v>
      </c>
    </row>
    <row r="1763" spans="2:13" ht="14.1" customHeight="1">
      <c r="B1763" s="8">
        <f t="shared" si="393"/>
        <v>1932.7916666668812</v>
      </c>
      <c r="I1763" s="17"/>
      <c r="J1763" s="17">
        <v>8.26</v>
      </c>
      <c r="K1763" s="28"/>
      <c r="L1763" s="31">
        <f t="shared" si="392"/>
        <v>1932.7916666668812</v>
      </c>
      <c r="M1763" s="30">
        <f t="shared" si="394"/>
        <v>8.26</v>
      </c>
    </row>
    <row r="1764" spans="2:13" ht="14.1" customHeight="1">
      <c r="B1764" s="8">
        <f t="shared" si="393"/>
        <v>1932.8750000002144</v>
      </c>
      <c r="I1764" s="17"/>
      <c r="J1764" s="17">
        <v>7.12</v>
      </c>
      <c r="K1764" s="28"/>
      <c r="L1764" s="31">
        <f t="shared" si="392"/>
        <v>1932.8750000002144</v>
      </c>
      <c r="M1764" s="30">
        <f t="shared" si="394"/>
        <v>7.12</v>
      </c>
    </row>
    <row r="1765" spans="2:13" ht="14.1" customHeight="1">
      <c r="B1765" s="8">
        <f t="shared" si="393"/>
        <v>1932.9583333335477</v>
      </c>
      <c r="I1765" s="17"/>
      <c r="J1765" s="17">
        <v>7.05</v>
      </c>
      <c r="K1765" s="28"/>
      <c r="L1765" s="31">
        <f t="shared" si="392"/>
        <v>1932.9583333335477</v>
      </c>
      <c r="M1765" s="30">
        <f t="shared" si="394"/>
        <v>7.05</v>
      </c>
    </row>
    <row r="1766" spans="2:13" ht="14.1" customHeight="1">
      <c r="B1766" s="8">
        <f t="shared" si="393"/>
        <v>1933.0416666668809</v>
      </c>
      <c r="I1766" s="17"/>
      <c r="J1766" s="17">
        <v>6.82</v>
      </c>
      <c r="K1766" s="28"/>
      <c r="L1766" s="31">
        <f t="shared" si="392"/>
        <v>1933.0416666668809</v>
      </c>
      <c r="M1766" s="30">
        <f t="shared" si="394"/>
        <v>6.82</v>
      </c>
    </row>
    <row r="1767" spans="2:13" ht="14.1" customHeight="1">
      <c r="B1767" s="8">
        <f t="shared" si="393"/>
        <v>1933.1250000002142</v>
      </c>
      <c r="I1767" s="17"/>
      <c r="J1767" s="17">
        <v>7.09</v>
      </c>
      <c r="K1767" s="28"/>
      <c r="L1767" s="31">
        <f t="shared" si="392"/>
        <v>1933.1250000002142</v>
      </c>
      <c r="M1767" s="30">
        <f t="shared" si="394"/>
        <v>7.09</v>
      </c>
    </row>
    <row r="1768" spans="2:13" ht="14.1" customHeight="1">
      <c r="B1768" s="8">
        <f t="shared" si="393"/>
        <v>1933.2083333335474</v>
      </c>
      <c r="I1768" s="17"/>
      <c r="J1768" s="17">
        <v>6.25</v>
      </c>
      <c r="K1768" s="28"/>
      <c r="L1768" s="31">
        <f t="shared" si="392"/>
        <v>1933.2083333335474</v>
      </c>
      <c r="M1768" s="30">
        <f t="shared" si="394"/>
        <v>6.25</v>
      </c>
    </row>
    <row r="1769" spans="2:13" ht="14.1" customHeight="1">
      <c r="B1769" s="8">
        <f t="shared" si="393"/>
        <v>1933.2916666668807</v>
      </c>
      <c r="I1769" s="17"/>
      <c r="J1769" s="17">
        <v>6.23</v>
      </c>
      <c r="K1769" s="28"/>
      <c r="L1769" s="31">
        <f t="shared" si="392"/>
        <v>1933.2916666668807</v>
      </c>
      <c r="M1769" s="30">
        <f t="shared" si="394"/>
        <v>6.23</v>
      </c>
    </row>
    <row r="1770" spans="2:13" ht="14.1" customHeight="1">
      <c r="B1770" s="8">
        <f t="shared" si="393"/>
        <v>1933.375000000214</v>
      </c>
      <c r="I1770" s="17"/>
      <c r="J1770" s="17">
        <v>6.89</v>
      </c>
      <c r="K1770" s="28"/>
      <c r="L1770" s="31">
        <f t="shared" si="392"/>
        <v>1933.375000000214</v>
      </c>
      <c r="M1770" s="30">
        <f t="shared" si="394"/>
        <v>6.89</v>
      </c>
    </row>
    <row r="1771" spans="2:13" ht="14.1" customHeight="1">
      <c r="B1771" s="8">
        <f t="shared" si="393"/>
        <v>1933.4583333335472</v>
      </c>
      <c r="I1771" s="17"/>
      <c r="J1771" s="17">
        <v>8.8699999999999992</v>
      </c>
      <c r="K1771" s="28"/>
      <c r="L1771" s="31">
        <f t="shared" si="392"/>
        <v>1933.4583333335472</v>
      </c>
      <c r="M1771" s="30">
        <f t="shared" si="394"/>
        <v>8.8699999999999992</v>
      </c>
    </row>
    <row r="1772" spans="2:13" ht="14.1" customHeight="1">
      <c r="B1772" s="8">
        <f t="shared" si="393"/>
        <v>1933.5416666668805</v>
      </c>
      <c r="I1772" s="17"/>
      <c r="J1772" s="17">
        <v>10.39</v>
      </c>
      <c r="K1772" s="28"/>
      <c r="L1772" s="31">
        <f t="shared" si="392"/>
        <v>1933.5416666668805</v>
      </c>
      <c r="M1772" s="30">
        <f t="shared" si="394"/>
        <v>10.39</v>
      </c>
    </row>
    <row r="1773" spans="2:13" ht="14.1" customHeight="1">
      <c r="B1773" s="8">
        <f t="shared" si="393"/>
        <v>1933.6250000002137</v>
      </c>
      <c r="I1773" s="17"/>
      <c r="J1773" s="17">
        <v>11.23</v>
      </c>
      <c r="K1773" s="28"/>
      <c r="L1773" s="31">
        <f t="shared" si="392"/>
        <v>1933.6250000002137</v>
      </c>
      <c r="M1773" s="30">
        <f t="shared" si="394"/>
        <v>11.23</v>
      </c>
    </row>
    <row r="1774" spans="2:13" ht="14.1" customHeight="1">
      <c r="B1774" s="8">
        <f t="shared" si="393"/>
        <v>1933.708333333547</v>
      </c>
      <c r="I1774" s="17"/>
      <c r="J1774" s="17">
        <v>10.67</v>
      </c>
      <c r="K1774" s="28"/>
      <c r="L1774" s="31">
        <f t="shared" si="392"/>
        <v>1933.708333333547</v>
      </c>
      <c r="M1774" s="30">
        <f t="shared" si="394"/>
        <v>10.67</v>
      </c>
    </row>
    <row r="1775" spans="2:13" ht="14.1" customHeight="1">
      <c r="B1775" s="8">
        <f t="shared" si="393"/>
        <v>1933.7916666668802</v>
      </c>
      <c r="I1775" s="17"/>
      <c r="J1775" s="17">
        <v>10.58</v>
      </c>
      <c r="K1775" s="28"/>
      <c r="L1775" s="31">
        <f t="shared" si="392"/>
        <v>1933.7916666668802</v>
      </c>
      <c r="M1775" s="30">
        <f t="shared" si="394"/>
        <v>10.58</v>
      </c>
    </row>
    <row r="1776" spans="2:13" ht="14.1" customHeight="1">
      <c r="B1776" s="8">
        <f t="shared" si="393"/>
        <v>1933.8750000002135</v>
      </c>
      <c r="I1776" s="17"/>
      <c r="J1776" s="17">
        <v>9.5500000000000007</v>
      </c>
      <c r="K1776" s="28"/>
      <c r="L1776" s="31">
        <f t="shared" si="392"/>
        <v>1933.8750000002135</v>
      </c>
      <c r="M1776" s="30">
        <f t="shared" si="394"/>
        <v>9.5500000000000007</v>
      </c>
    </row>
    <row r="1777" spans="2:13" ht="14.1" customHeight="1">
      <c r="B1777" s="8">
        <f t="shared" si="393"/>
        <v>1933.9583333335468</v>
      </c>
      <c r="I1777" s="17"/>
      <c r="J1777" s="17">
        <v>9.7799999999999994</v>
      </c>
      <c r="K1777" s="28"/>
      <c r="L1777" s="31">
        <f t="shared" si="392"/>
        <v>1933.9583333335468</v>
      </c>
      <c r="M1777" s="30">
        <f t="shared" si="394"/>
        <v>9.7799999999999994</v>
      </c>
    </row>
    <row r="1778" spans="2:13" ht="14.1" customHeight="1">
      <c r="B1778" s="8">
        <f t="shared" si="393"/>
        <v>1934.04166666688</v>
      </c>
      <c r="I1778" s="17"/>
      <c r="J1778" s="17">
        <v>9.9700000000000006</v>
      </c>
      <c r="K1778" s="28"/>
      <c r="L1778" s="31">
        <f t="shared" si="392"/>
        <v>1934.04166666688</v>
      </c>
      <c r="M1778" s="30">
        <f t="shared" si="394"/>
        <v>9.9700000000000006</v>
      </c>
    </row>
    <row r="1779" spans="2:13" ht="14.1" customHeight="1">
      <c r="B1779" s="8">
        <f t="shared" si="393"/>
        <v>1934.1250000002133</v>
      </c>
      <c r="I1779" s="17"/>
      <c r="J1779" s="17">
        <v>10.54</v>
      </c>
      <c r="K1779" s="28"/>
      <c r="L1779" s="31">
        <f t="shared" si="392"/>
        <v>1934.1250000002133</v>
      </c>
      <c r="M1779" s="30">
        <f t="shared" si="394"/>
        <v>10.54</v>
      </c>
    </row>
    <row r="1780" spans="2:13" ht="14.1" customHeight="1">
      <c r="B1780" s="8">
        <f t="shared" si="393"/>
        <v>1934.2083333335465</v>
      </c>
      <c r="I1780" s="17"/>
      <c r="J1780" s="17">
        <v>11.32</v>
      </c>
      <c r="K1780" s="28"/>
      <c r="L1780" s="31">
        <f t="shared" si="392"/>
        <v>1934.2083333335465</v>
      </c>
      <c r="M1780" s="30">
        <f t="shared" si="394"/>
        <v>11.32</v>
      </c>
    </row>
    <row r="1781" spans="2:13" ht="14.1" customHeight="1">
      <c r="B1781" s="8">
        <f t="shared" si="393"/>
        <v>1934.2916666668798</v>
      </c>
      <c r="I1781" s="17"/>
      <c r="J1781" s="17">
        <v>10.74</v>
      </c>
      <c r="K1781" s="28"/>
      <c r="L1781" s="31">
        <f t="shared" si="392"/>
        <v>1934.2916666668798</v>
      </c>
      <c r="M1781" s="30">
        <f t="shared" si="394"/>
        <v>10.74</v>
      </c>
    </row>
    <row r="1782" spans="2:13" ht="14.1" customHeight="1">
      <c r="B1782" s="8">
        <f t="shared" si="393"/>
        <v>1934.375000000213</v>
      </c>
      <c r="I1782" s="17"/>
      <c r="J1782" s="17">
        <v>10.92</v>
      </c>
      <c r="K1782" s="28"/>
      <c r="L1782" s="31">
        <f t="shared" si="392"/>
        <v>1934.375000000213</v>
      </c>
      <c r="M1782" s="30">
        <f t="shared" si="394"/>
        <v>10.92</v>
      </c>
    </row>
    <row r="1783" spans="2:13" ht="14.1" customHeight="1">
      <c r="B1783" s="8">
        <f t="shared" si="393"/>
        <v>1934.4583333335463</v>
      </c>
      <c r="I1783" s="17"/>
      <c r="J1783" s="17">
        <v>9.81</v>
      </c>
      <c r="K1783" s="28"/>
      <c r="L1783" s="31">
        <f t="shared" si="392"/>
        <v>1934.4583333335463</v>
      </c>
      <c r="M1783" s="30">
        <f t="shared" si="394"/>
        <v>9.81</v>
      </c>
    </row>
    <row r="1784" spans="2:13" ht="14.1" customHeight="1">
      <c r="B1784" s="8">
        <f t="shared" si="393"/>
        <v>1934.5416666668796</v>
      </c>
      <c r="I1784" s="17"/>
      <c r="J1784" s="17">
        <v>9.94</v>
      </c>
      <c r="K1784" s="28"/>
      <c r="L1784" s="31">
        <f t="shared" si="392"/>
        <v>1934.5416666668796</v>
      </c>
      <c r="M1784" s="30">
        <f t="shared" si="394"/>
        <v>9.94</v>
      </c>
    </row>
    <row r="1785" spans="2:13" ht="14.1" customHeight="1">
      <c r="B1785" s="8">
        <f t="shared" si="393"/>
        <v>1934.6250000002128</v>
      </c>
      <c r="I1785" s="17"/>
      <c r="J1785" s="17">
        <v>9.4700000000000006</v>
      </c>
      <c r="K1785" s="28"/>
      <c r="L1785" s="31">
        <f t="shared" si="392"/>
        <v>1934.6250000002128</v>
      </c>
      <c r="M1785" s="30">
        <f t="shared" si="394"/>
        <v>9.4700000000000006</v>
      </c>
    </row>
    <row r="1786" spans="2:13" ht="14.1" customHeight="1">
      <c r="B1786" s="8">
        <f t="shared" si="393"/>
        <v>1934.7083333335461</v>
      </c>
      <c r="I1786" s="17"/>
      <c r="J1786" s="17">
        <v>9.1</v>
      </c>
      <c r="K1786" s="28"/>
      <c r="L1786" s="31">
        <f t="shared" si="392"/>
        <v>1934.7083333335461</v>
      </c>
      <c r="M1786" s="30">
        <f t="shared" si="394"/>
        <v>9.1</v>
      </c>
    </row>
    <row r="1787" spans="2:13" ht="14.1" customHeight="1">
      <c r="B1787" s="8">
        <f t="shared" si="393"/>
        <v>1934.7916666668793</v>
      </c>
      <c r="I1787" s="17"/>
      <c r="J1787" s="17">
        <v>8.8800000000000008</v>
      </c>
      <c r="K1787" s="28"/>
      <c r="L1787" s="31">
        <f t="shared" si="392"/>
        <v>1934.7916666668793</v>
      </c>
      <c r="M1787" s="30">
        <f t="shared" si="394"/>
        <v>8.8800000000000008</v>
      </c>
    </row>
    <row r="1788" spans="2:13" ht="14.1" customHeight="1">
      <c r="B1788" s="8">
        <f t="shared" si="393"/>
        <v>1934.8750000002126</v>
      </c>
      <c r="I1788" s="17"/>
      <c r="J1788" s="17">
        <v>8.9499999999999993</v>
      </c>
      <c r="K1788" s="28"/>
      <c r="L1788" s="31">
        <f t="shared" si="392"/>
        <v>1934.8750000002126</v>
      </c>
      <c r="M1788" s="30">
        <f t="shared" si="394"/>
        <v>8.9499999999999993</v>
      </c>
    </row>
    <row r="1789" spans="2:13" ht="14.1" customHeight="1">
      <c r="B1789" s="8">
        <f t="shared" si="393"/>
        <v>1934.9583333335459</v>
      </c>
      <c r="I1789" s="17"/>
      <c r="J1789" s="17">
        <v>9.1999999999999993</v>
      </c>
      <c r="K1789" s="28"/>
      <c r="L1789" s="31">
        <f t="shared" si="392"/>
        <v>1934.9583333335459</v>
      </c>
      <c r="M1789" s="30">
        <f t="shared" si="394"/>
        <v>9.1999999999999993</v>
      </c>
    </row>
    <row r="1790" spans="2:13" ht="14.1" customHeight="1">
      <c r="B1790" s="8">
        <f t="shared" si="393"/>
        <v>1935.0416666668791</v>
      </c>
      <c r="I1790" s="17"/>
      <c r="J1790" s="17">
        <v>9.26</v>
      </c>
      <c r="K1790" s="28"/>
      <c r="L1790" s="31">
        <f t="shared" si="392"/>
        <v>1935.0416666668791</v>
      </c>
      <c r="M1790" s="30">
        <f t="shared" si="394"/>
        <v>9.26</v>
      </c>
    </row>
    <row r="1791" spans="2:13" ht="14.1" customHeight="1">
      <c r="B1791" s="8">
        <f t="shared" si="393"/>
        <v>1935.1250000002124</v>
      </c>
      <c r="I1791" s="17"/>
      <c r="J1791" s="17">
        <v>9.26</v>
      </c>
      <c r="K1791" s="28"/>
      <c r="L1791" s="31">
        <f t="shared" si="392"/>
        <v>1935.1250000002124</v>
      </c>
      <c r="M1791" s="30">
        <f t="shared" si="394"/>
        <v>9.26</v>
      </c>
    </row>
    <row r="1792" spans="2:13" ht="14.1" customHeight="1">
      <c r="B1792" s="8">
        <f t="shared" si="393"/>
        <v>1935.2083333335456</v>
      </c>
      <c r="I1792" s="17"/>
      <c r="J1792" s="17">
        <v>8.98</v>
      </c>
      <c r="K1792" s="28"/>
      <c r="L1792" s="31">
        <f t="shared" si="392"/>
        <v>1935.2083333335456</v>
      </c>
      <c r="M1792" s="30">
        <f t="shared" si="394"/>
        <v>8.98</v>
      </c>
    </row>
    <row r="1793" spans="2:13" ht="14.1" customHeight="1">
      <c r="B1793" s="8">
        <f t="shared" si="393"/>
        <v>1935.2916666668789</v>
      </c>
      <c r="I1793" s="17"/>
      <c r="J1793" s="17">
        <v>8.41</v>
      </c>
      <c r="K1793" s="28"/>
      <c r="L1793" s="31">
        <f t="shared" si="392"/>
        <v>1935.2916666668789</v>
      </c>
      <c r="M1793" s="30">
        <f t="shared" si="394"/>
        <v>8.41</v>
      </c>
    </row>
    <row r="1794" spans="2:13" ht="14.1" customHeight="1">
      <c r="B1794" s="8">
        <f t="shared" si="393"/>
        <v>1935.3750000002121</v>
      </c>
      <c r="I1794" s="17"/>
      <c r="J1794" s="17">
        <v>9.0399999999999991</v>
      </c>
      <c r="K1794" s="28"/>
      <c r="L1794" s="31">
        <f t="shared" ref="L1794:L1857" si="395">B1794</f>
        <v>1935.3750000002121</v>
      </c>
      <c r="M1794" s="30">
        <f t="shared" si="394"/>
        <v>9.0399999999999991</v>
      </c>
    </row>
    <row r="1795" spans="2:13" ht="14.1" customHeight="1">
      <c r="B1795" s="8">
        <f t="shared" si="393"/>
        <v>1935.4583333335454</v>
      </c>
      <c r="I1795" s="17"/>
      <c r="J1795" s="17">
        <v>9.75</v>
      </c>
      <c r="K1795" s="28"/>
      <c r="L1795" s="31">
        <f t="shared" si="395"/>
        <v>1935.4583333335454</v>
      </c>
      <c r="M1795" s="30">
        <f t="shared" si="394"/>
        <v>9.75</v>
      </c>
    </row>
    <row r="1796" spans="2:13" ht="14.1" customHeight="1">
      <c r="B1796" s="8">
        <f t="shared" ref="B1796:B1859" si="396">B1795+(1/12)</f>
        <v>1935.5416666668787</v>
      </c>
      <c r="I1796" s="17"/>
      <c r="J1796" s="17">
        <v>10.119999999999999</v>
      </c>
      <c r="K1796" s="28"/>
      <c r="L1796" s="31">
        <f t="shared" si="395"/>
        <v>1935.5416666668787</v>
      </c>
      <c r="M1796" s="30">
        <f t="shared" si="394"/>
        <v>10.119999999999999</v>
      </c>
    </row>
    <row r="1797" spans="2:13" ht="14.1" customHeight="1">
      <c r="B1797" s="8">
        <f t="shared" si="396"/>
        <v>1935.6250000002119</v>
      </c>
      <c r="I1797" s="17"/>
      <c r="J1797" s="17">
        <v>10.65</v>
      </c>
      <c r="K1797" s="28"/>
      <c r="L1797" s="31">
        <f t="shared" si="395"/>
        <v>1935.6250000002119</v>
      </c>
      <c r="M1797" s="30">
        <f t="shared" si="394"/>
        <v>10.65</v>
      </c>
    </row>
    <row r="1798" spans="2:13" ht="14.1" customHeight="1">
      <c r="B1798" s="8">
        <f t="shared" si="396"/>
        <v>1935.7083333335452</v>
      </c>
      <c r="I1798" s="17"/>
      <c r="J1798" s="17">
        <v>11.37</v>
      </c>
      <c r="K1798" s="28"/>
      <c r="L1798" s="31">
        <f t="shared" si="395"/>
        <v>1935.7083333335452</v>
      </c>
      <c r="M1798" s="30">
        <f t="shared" si="394"/>
        <v>11.37</v>
      </c>
    </row>
    <row r="1799" spans="2:13" ht="14.1" customHeight="1">
      <c r="B1799" s="8">
        <f t="shared" si="396"/>
        <v>1935.7916666668784</v>
      </c>
      <c r="I1799" s="17"/>
      <c r="J1799" s="17">
        <v>11.61</v>
      </c>
      <c r="K1799" s="28"/>
      <c r="L1799" s="31">
        <f t="shared" si="395"/>
        <v>1935.7916666668784</v>
      </c>
      <c r="M1799" s="30">
        <f t="shared" si="394"/>
        <v>11.61</v>
      </c>
    </row>
    <row r="1800" spans="2:13" ht="14.1" customHeight="1">
      <c r="B1800" s="8">
        <f t="shared" si="396"/>
        <v>1935.8750000002117</v>
      </c>
      <c r="I1800" s="17"/>
      <c r="J1800" s="17">
        <v>11.92</v>
      </c>
      <c r="K1800" s="28"/>
      <c r="L1800" s="31">
        <f t="shared" si="395"/>
        <v>1935.8750000002117</v>
      </c>
      <c r="M1800" s="30">
        <f t="shared" si="394"/>
        <v>11.92</v>
      </c>
    </row>
    <row r="1801" spans="2:13" ht="14.1" customHeight="1">
      <c r="B1801" s="8">
        <f t="shared" si="396"/>
        <v>1935.9583333335449</v>
      </c>
      <c r="I1801" s="17"/>
      <c r="J1801" s="17">
        <v>13.04</v>
      </c>
      <c r="K1801" s="28"/>
      <c r="L1801" s="31">
        <f t="shared" si="395"/>
        <v>1935.9583333335449</v>
      </c>
      <c r="M1801" s="30">
        <f t="shared" si="394"/>
        <v>13.04</v>
      </c>
    </row>
    <row r="1802" spans="2:13" ht="14.1" customHeight="1">
      <c r="B1802" s="8">
        <f t="shared" si="396"/>
        <v>1936.0416666668782</v>
      </c>
      <c r="I1802" s="17"/>
      <c r="J1802" s="17">
        <v>13.04</v>
      </c>
      <c r="K1802" s="28"/>
      <c r="L1802" s="31">
        <f t="shared" si="395"/>
        <v>1936.0416666668782</v>
      </c>
      <c r="M1802" s="30">
        <f t="shared" si="394"/>
        <v>13.04</v>
      </c>
    </row>
    <row r="1803" spans="2:13" ht="14.1" customHeight="1">
      <c r="B1803" s="8">
        <f t="shared" si="396"/>
        <v>1936.1250000002115</v>
      </c>
      <c r="I1803" s="17"/>
      <c r="J1803" s="17">
        <v>13.76</v>
      </c>
      <c r="K1803" s="28"/>
      <c r="L1803" s="31">
        <f t="shared" si="395"/>
        <v>1936.1250000002115</v>
      </c>
      <c r="M1803" s="30">
        <f t="shared" si="394"/>
        <v>13.76</v>
      </c>
    </row>
    <row r="1804" spans="2:13" ht="14.1" customHeight="1">
      <c r="B1804" s="8">
        <f t="shared" si="396"/>
        <v>1936.2083333335447</v>
      </c>
      <c r="I1804" s="17"/>
      <c r="J1804" s="17">
        <v>14.55</v>
      </c>
      <c r="K1804" s="28"/>
      <c r="L1804" s="31">
        <f t="shared" si="395"/>
        <v>1936.2083333335447</v>
      </c>
      <c r="M1804" s="30">
        <f t="shared" si="394"/>
        <v>14.55</v>
      </c>
    </row>
    <row r="1805" spans="2:13" ht="14.1" customHeight="1">
      <c r="B1805" s="8">
        <f t="shared" si="396"/>
        <v>1936.291666666878</v>
      </c>
      <c r="I1805" s="17"/>
      <c r="J1805" s="17">
        <v>14.86</v>
      </c>
      <c r="K1805" s="28"/>
      <c r="L1805" s="31">
        <f t="shared" si="395"/>
        <v>1936.291666666878</v>
      </c>
      <c r="M1805" s="30">
        <f t="shared" si="394"/>
        <v>14.86</v>
      </c>
    </row>
    <row r="1806" spans="2:13" ht="14.1" customHeight="1">
      <c r="B1806" s="8">
        <f t="shared" si="396"/>
        <v>1936.3750000002112</v>
      </c>
      <c r="I1806" s="17"/>
      <c r="J1806" s="17">
        <v>14.88</v>
      </c>
      <c r="K1806" s="28"/>
      <c r="L1806" s="31">
        <f t="shared" si="395"/>
        <v>1936.3750000002112</v>
      </c>
      <c r="M1806" s="30">
        <f t="shared" si="394"/>
        <v>14.88</v>
      </c>
    </row>
    <row r="1807" spans="2:13" ht="14.1" customHeight="1">
      <c r="B1807" s="8">
        <f t="shared" si="396"/>
        <v>1936.4583333335445</v>
      </c>
      <c r="I1807" s="17"/>
      <c r="J1807" s="17">
        <v>14.09</v>
      </c>
      <c r="K1807" s="28"/>
      <c r="L1807" s="31">
        <f t="shared" si="395"/>
        <v>1936.4583333335445</v>
      </c>
      <c r="M1807" s="30">
        <f t="shared" si="394"/>
        <v>14.09</v>
      </c>
    </row>
    <row r="1808" spans="2:13" ht="14.1" customHeight="1">
      <c r="B1808" s="8">
        <f t="shared" si="396"/>
        <v>1936.5416666668777</v>
      </c>
      <c r="I1808" s="17"/>
      <c r="J1808" s="17">
        <v>14.69</v>
      </c>
      <c r="K1808" s="28"/>
      <c r="L1808" s="31">
        <f t="shared" si="395"/>
        <v>1936.5416666668777</v>
      </c>
      <c r="M1808" s="30">
        <f t="shared" si="394"/>
        <v>14.69</v>
      </c>
    </row>
    <row r="1809" spans="2:13" ht="14.1" customHeight="1">
      <c r="B1809" s="8">
        <f t="shared" si="396"/>
        <v>1936.625000000211</v>
      </c>
      <c r="I1809" s="17"/>
      <c r="J1809" s="17">
        <v>15.56</v>
      </c>
      <c r="K1809" s="28"/>
      <c r="L1809" s="31">
        <f t="shared" si="395"/>
        <v>1936.625000000211</v>
      </c>
      <c r="M1809" s="30">
        <f t="shared" si="394"/>
        <v>15.56</v>
      </c>
    </row>
    <row r="1810" spans="2:13" ht="14.1" customHeight="1">
      <c r="B1810" s="8">
        <f t="shared" si="396"/>
        <v>1936.7083333335443</v>
      </c>
      <c r="I1810" s="17"/>
      <c r="J1810" s="17">
        <v>15.87</v>
      </c>
      <c r="K1810" s="28"/>
      <c r="L1810" s="31">
        <f t="shared" si="395"/>
        <v>1936.7083333335443</v>
      </c>
      <c r="M1810" s="30">
        <f t="shared" si="394"/>
        <v>15.87</v>
      </c>
    </row>
    <row r="1811" spans="2:13" ht="14.1" customHeight="1">
      <c r="B1811" s="8">
        <f t="shared" si="396"/>
        <v>1936.7916666668775</v>
      </c>
      <c r="I1811" s="17"/>
      <c r="J1811" s="17">
        <v>16.05</v>
      </c>
      <c r="K1811" s="28"/>
      <c r="L1811" s="31">
        <f t="shared" si="395"/>
        <v>1936.7916666668775</v>
      </c>
      <c r="M1811" s="30">
        <f t="shared" ref="M1811:M1874" si="397">J1811</f>
        <v>16.05</v>
      </c>
    </row>
    <row r="1812" spans="2:13" ht="14.1" customHeight="1">
      <c r="B1812" s="8">
        <f t="shared" si="396"/>
        <v>1936.8750000002108</v>
      </c>
      <c r="I1812" s="17"/>
      <c r="J1812" s="17">
        <v>16.89</v>
      </c>
      <c r="K1812" s="28"/>
      <c r="L1812" s="31">
        <f t="shared" si="395"/>
        <v>1936.8750000002108</v>
      </c>
      <c r="M1812" s="30">
        <f t="shared" si="397"/>
        <v>16.89</v>
      </c>
    </row>
    <row r="1813" spans="2:13" ht="14.1" customHeight="1">
      <c r="B1813" s="8">
        <f t="shared" si="396"/>
        <v>1936.958333333544</v>
      </c>
      <c r="I1813" s="17"/>
      <c r="J1813" s="17">
        <v>17.36</v>
      </c>
      <c r="K1813" s="28"/>
      <c r="L1813" s="31">
        <f t="shared" si="395"/>
        <v>1936.958333333544</v>
      </c>
      <c r="M1813" s="30">
        <f t="shared" si="397"/>
        <v>17.36</v>
      </c>
    </row>
    <row r="1814" spans="2:13" ht="14.1" customHeight="1">
      <c r="B1814" s="8">
        <f t="shared" si="396"/>
        <v>1937.0416666668773</v>
      </c>
      <c r="I1814" s="17"/>
      <c r="J1814" s="17">
        <v>17.059999999999999</v>
      </c>
      <c r="K1814" s="28"/>
      <c r="L1814" s="31">
        <f t="shared" si="395"/>
        <v>1937.0416666668773</v>
      </c>
      <c r="M1814" s="30">
        <f t="shared" si="397"/>
        <v>17.059999999999999</v>
      </c>
    </row>
    <row r="1815" spans="2:13" ht="14.1" customHeight="1">
      <c r="B1815" s="8">
        <f t="shared" si="396"/>
        <v>1937.1250000002105</v>
      </c>
      <c r="I1815" s="17"/>
      <c r="J1815" s="17">
        <v>17.59</v>
      </c>
      <c r="K1815" s="28"/>
      <c r="L1815" s="31">
        <f t="shared" si="395"/>
        <v>1937.1250000002105</v>
      </c>
      <c r="M1815" s="30">
        <f t="shared" si="397"/>
        <v>17.59</v>
      </c>
    </row>
    <row r="1816" spans="2:13" ht="14.1" customHeight="1">
      <c r="B1816" s="8">
        <f t="shared" si="396"/>
        <v>1937.2083333335438</v>
      </c>
      <c r="I1816" s="17"/>
      <c r="J1816" s="17">
        <v>18.11</v>
      </c>
      <c r="K1816" s="28"/>
      <c r="L1816" s="31">
        <f t="shared" si="395"/>
        <v>1937.2083333335438</v>
      </c>
      <c r="M1816" s="30">
        <f t="shared" si="397"/>
        <v>18.11</v>
      </c>
    </row>
    <row r="1817" spans="2:13" ht="14.1" customHeight="1">
      <c r="B1817" s="8">
        <f t="shared" si="396"/>
        <v>1937.2916666668771</v>
      </c>
      <c r="I1817" s="17"/>
      <c r="J1817" s="17">
        <v>18.09</v>
      </c>
      <c r="K1817" s="28"/>
      <c r="L1817" s="31">
        <f t="shared" si="395"/>
        <v>1937.2916666668771</v>
      </c>
      <c r="M1817" s="30">
        <f t="shared" si="397"/>
        <v>18.09</v>
      </c>
    </row>
    <row r="1818" spans="2:13" ht="14.1" customHeight="1">
      <c r="B1818" s="8">
        <f t="shared" si="396"/>
        <v>1937.3750000002103</v>
      </c>
      <c r="I1818" s="17"/>
      <c r="J1818" s="17">
        <v>17.010000000000002</v>
      </c>
      <c r="K1818" s="28"/>
      <c r="L1818" s="31">
        <f t="shared" si="395"/>
        <v>1937.3750000002103</v>
      </c>
      <c r="M1818" s="30">
        <f t="shared" si="397"/>
        <v>17.010000000000002</v>
      </c>
    </row>
    <row r="1819" spans="2:13" ht="14.1" customHeight="1">
      <c r="B1819" s="8">
        <f t="shared" si="396"/>
        <v>1937.4583333335436</v>
      </c>
      <c r="I1819" s="17"/>
      <c r="J1819" s="17">
        <v>16.25</v>
      </c>
      <c r="K1819" s="28"/>
      <c r="L1819" s="31">
        <f t="shared" si="395"/>
        <v>1937.4583333335436</v>
      </c>
      <c r="M1819" s="30">
        <f t="shared" si="397"/>
        <v>16.25</v>
      </c>
    </row>
    <row r="1820" spans="2:13" ht="14.1" customHeight="1">
      <c r="B1820" s="8">
        <f t="shared" si="396"/>
        <v>1937.5416666668768</v>
      </c>
      <c r="I1820" s="17"/>
      <c r="J1820" s="17">
        <v>15.64</v>
      </c>
      <c r="K1820" s="28"/>
      <c r="L1820" s="31">
        <f t="shared" si="395"/>
        <v>1937.5416666668768</v>
      </c>
      <c r="M1820" s="30">
        <f t="shared" si="397"/>
        <v>15.64</v>
      </c>
    </row>
    <row r="1821" spans="2:13" ht="14.1" customHeight="1">
      <c r="B1821" s="8">
        <f t="shared" si="396"/>
        <v>1937.6250000002101</v>
      </c>
      <c r="I1821" s="17"/>
      <c r="J1821" s="17">
        <v>16.57</v>
      </c>
      <c r="K1821" s="28"/>
      <c r="L1821" s="31">
        <f t="shared" si="395"/>
        <v>1937.6250000002101</v>
      </c>
      <c r="M1821" s="30">
        <f t="shared" si="397"/>
        <v>16.57</v>
      </c>
    </row>
    <row r="1822" spans="2:13" ht="14.1" customHeight="1">
      <c r="B1822" s="8">
        <f t="shared" si="396"/>
        <v>1937.7083333335434</v>
      </c>
      <c r="I1822" s="17"/>
      <c r="J1822" s="17">
        <v>16.739999999999998</v>
      </c>
      <c r="K1822" s="28"/>
      <c r="L1822" s="31">
        <f t="shared" si="395"/>
        <v>1937.7083333335434</v>
      </c>
      <c r="M1822" s="30">
        <f t="shared" si="397"/>
        <v>16.739999999999998</v>
      </c>
    </row>
    <row r="1823" spans="2:13" ht="14.1" customHeight="1">
      <c r="B1823" s="8">
        <f t="shared" si="396"/>
        <v>1937.7916666668766</v>
      </c>
      <c r="I1823" s="17"/>
      <c r="J1823" s="17">
        <v>14.37</v>
      </c>
      <c r="K1823" s="28"/>
      <c r="L1823" s="31">
        <f t="shared" si="395"/>
        <v>1937.7916666668766</v>
      </c>
      <c r="M1823" s="30">
        <f t="shared" si="397"/>
        <v>14.37</v>
      </c>
    </row>
    <row r="1824" spans="2:13" ht="14.1" customHeight="1">
      <c r="B1824" s="8">
        <f t="shared" si="396"/>
        <v>1937.8750000002099</v>
      </c>
      <c r="I1824" s="17"/>
      <c r="J1824" s="17">
        <v>12.28</v>
      </c>
      <c r="K1824" s="28"/>
      <c r="L1824" s="31">
        <f t="shared" si="395"/>
        <v>1937.8750000002099</v>
      </c>
      <c r="M1824" s="30">
        <f t="shared" si="397"/>
        <v>12.28</v>
      </c>
    </row>
    <row r="1825" spans="2:13" ht="14.1" customHeight="1">
      <c r="B1825" s="8">
        <f t="shared" si="396"/>
        <v>1937.9583333335431</v>
      </c>
      <c r="I1825" s="17"/>
      <c r="J1825" s="17">
        <v>11.2</v>
      </c>
      <c r="K1825" s="28"/>
      <c r="L1825" s="31">
        <f t="shared" si="395"/>
        <v>1937.9583333335431</v>
      </c>
      <c r="M1825" s="30">
        <f t="shared" si="397"/>
        <v>11.2</v>
      </c>
    </row>
    <row r="1826" spans="2:13" ht="14.1" customHeight="1">
      <c r="B1826" s="8">
        <f t="shared" si="396"/>
        <v>1938.0416666668764</v>
      </c>
      <c r="I1826" s="17"/>
      <c r="J1826" s="17">
        <v>11.02</v>
      </c>
      <c r="K1826" s="28"/>
      <c r="L1826" s="31">
        <f t="shared" si="395"/>
        <v>1938.0416666668764</v>
      </c>
      <c r="M1826" s="30">
        <f t="shared" si="397"/>
        <v>11.02</v>
      </c>
    </row>
    <row r="1827" spans="2:13" ht="14.1" customHeight="1">
      <c r="B1827" s="8">
        <f t="shared" si="396"/>
        <v>1938.1250000002096</v>
      </c>
      <c r="I1827" s="17"/>
      <c r="J1827" s="17">
        <v>11.31</v>
      </c>
      <c r="K1827" s="28"/>
      <c r="L1827" s="31">
        <f t="shared" si="395"/>
        <v>1938.1250000002096</v>
      </c>
      <c r="M1827" s="30">
        <f t="shared" si="397"/>
        <v>11.31</v>
      </c>
    </row>
    <row r="1828" spans="2:13" ht="14.1" customHeight="1">
      <c r="B1828" s="8">
        <f t="shared" si="396"/>
        <v>1938.2083333335429</v>
      </c>
      <c r="I1828" s="17"/>
      <c r="J1828" s="17">
        <v>11.04</v>
      </c>
      <c r="K1828" s="28"/>
      <c r="L1828" s="31">
        <f t="shared" si="395"/>
        <v>1938.2083333335429</v>
      </c>
      <c r="M1828" s="30">
        <f t="shared" si="397"/>
        <v>11.04</v>
      </c>
    </row>
    <row r="1829" spans="2:13" ht="14.1" customHeight="1">
      <c r="B1829" s="8">
        <f t="shared" si="396"/>
        <v>1938.2916666668762</v>
      </c>
      <c r="I1829" s="17"/>
      <c r="J1829" s="17">
        <v>10.31</v>
      </c>
      <c r="K1829" s="28"/>
      <c r="L1829" s="31">
        <f t="shared" si="395"/>
        <v>1938.2916666668762</v>
      </c>
      <c r="M1829" s="30">
        <f t="shared" si="397"/>
        <v>10.31</v>
      </c>
    </row>
    <row r="1830" spans="2:13" ht="14.1" customHeight="1">
      <c r="B1830" s="8">
        <f t="shared" si="396"/>
        <v>1938.3750000002094</v>
      </c>
      <c r="I1830" s="17"/>
      <c r="J1830" s="17">
        <v>9.89</v>
      </c>
      <c r="K1830" s="28"/>
      <c r="L1830" s="31">
        <f t="shared" si="395"/>
        <v>1938.3750000002094</v>
      </c>
      <c r="M1830" s="30">
        <f t="shared" si="397"/>
        <v>9.89</v>
      </c>
    </row>
    <row r="1831" spans="2:13" ht="14.1" customHeight="1">
      <c r="B1831" s="8">
        <f t="shared" si="396"/>
        <v>1938.4583333335427</v>
      </c>
      <c r="I1831" s="17"/>
      <c r="J1831" s="17">
        <v>9.98</v>
      </c>
      <c r="K1831" s="28"/>
      <c r="L1831" s="31">
        <f t="shared" si="395"/>
        <v>1938.4583333335427</v>
      </c>
      <c r="M1831" s="30">
        <f t="shared" si="397"/>
        <v>9.98</v>
      </c>
    </row>
    <row r="1832" spans="2:13" ht="14.1" customHeight="1">
      <c r="B1832" s="8">
        <f t="shared" si="396"/>
        <v>1938.5416666668759</v>
      </c>
      <c r="I1832" s="17"/>
      <c r="J1832" s="17">
        <v>10.210000000000001</v>
      </c>
      <c r="K1832" s="28"/>
      <c r="L1832" s="31">
        <f t="shared" si="395"/>
        <v>1938.5416666668759</v>
      </c>
      <c r="M1832" s="30">
        <f t="shared" si="397"/>
        <v>10.210000000000001</v>
      </c>
    </row>
    <row r="1833" spans="2:13" ht="14.1" customHeight="1">
      <c r="B1833" s="8">
        <f t="shared" si="396"/>
        <v>1938.6250000002092</v>
      </c>
      <c r="I1833" s="17"/>
      <c r="J1833" s="17">
        <v>12.24</v>
      </c>
      <c r="K1833" s="28"/>
      <c r="L1833" s="31">
        <f t="shared" si="395"/>
        <v>1938.6250000002092</v>
      </c>
      <c r="M1833" s="30">
        <f t="shared" si="397"/>
        <v>12.24</v>
      </c>
    </row>
    <row r="1834" spans="2:13" ht="14.1" customHeight="1">
      <c r="B1834" s="8">
        <f t="shared" si="396"/>
        <v>1938.7083333335424</v>
      </c>
      <c r="I1834" s="17"/>
      <c r="J1834" s="17">
        <v>12.31</v>
      </c>
      <c r="K1834" s="28"/>
      <c r="L1834" s="31">
        <f t="shared" si="395"/>
        <v>1938.7083333335424</v>
      </c>
      <c r="M1834" s="30">
        <f t="shared" si="397"/>
        <v>12.31</v>
      </c>
    </row>
    <row r="1835" spans="2:13" ht="14.1" customHeight="1">
      <c r="B1835" s="8">
        <f t="shared" si="396"/>
        <v>1938.7916666668757</v>
      </c>
      <c r="I1835" s="17"/>
      <c r="J1835" s="17">
        <v>11.75</v>
      </c>
      <c r="K1835" s="28"/>
      <c r="L1835" s="31">
        <f t="shared" si="395"/>
        <v>1938.7916666668757</v>
      </c>
      <c r="M1835" s="30">
        <f t="shared" si="397"/>
        <v>11.75</v>
      </c>
    </row>
    <row r="1836" spans="2:13" ht="14.1" customHeight="1">
      <c r="B1836" s="8">
        <f t="shared" si="396"/>
        <v>1938.875000000209</v>
      </c>
      <c r="I1836" s="17"/>
      <c r="J1836" s="17">
        <v>13.06</v>
      </c>
      <c r="K1836" s="28"/>
      <c r="L1836" s="31">
        <f t="shared" si="395"/>
        <v>1938.875000000209</v>
      </c>
      <c r="M1836" s="30">
        <f t="shared" si="397"/>
        <v>13.06</v>
      </c>
    </row>
    <row r="1837" spans="2:13" ht="14.1" customHeight="1">
      <c r="B1837" s="8">
        <f t="shared" si="396"/>
        <v>1938.9583333335422</v>
      </c>
      <c r="I1837" s="17"/>
      <c r="J1837" s="17">
        <v>13.07</v>
      </c>
      <c r="K1837" s="28"/>
      <c r="L1837" s="31">
        <f t="shared" si="395"/>
        <v>1938.9583333335422</v>
      </c>
      <c r="M1837" s="30">
        <f t="shared" si="397"/>
        <v>13.07</v>
      </c>
    </row>
    <row r="1838" spans="2:13" ht="14.1" customHeight="1">
      <c r="B1838" s="8">
        <f t="shared" si="396"/>
        <v>1939.0416666668755</v>
      </c>
      <c r="I1838" s="17"/>
      <c r="J1838" s="17">
        <v>12.69</v>
      </c>
      <c r="K1838" s="28"/>
      <c r="L1838" s="31">
        <f t="shared" si="395"/>
        <v>1939.0416666668755</v>
      </c>
      <c r="M1838" s="30">
        <f t="shared" si="397"/>
        <v>12.69</v>
      </c>
    </row>
    <row r="1839" spans="2:13" ht="14.1" customHeight="1">
      <c r="B1839" s="8">
        <f t="shared" si="396"/>
        <v>1939.1250000002087</v>
      </c>
      <c r="I1839" s="17"/>
      <c r="J1839" s="17">
        <v>12.5</v>
      </c>
      <c r="K1839" s="28"/>
      <c r="L1839" s="31">
        <f t="shared" si="395"/>
        <v>1939.1250000002087</v>
      </c>
      <c r="M1839" s="30">
        <f t="shared" si="397"/>
        <v>12.5</v>
      </c>
    </row>
    <row r="1840" spans="2:13" ht="14.1" customHeight="1">
      <c r="B1840" s="8">
        <f t="shared" si="396"/>
        <v>1939.208333333542</v>
      </c>
      <c r="I1840" s="17"/>
      <c r="J1840" s="17">
        <v>12.4</v>
      </c>
      <c r="K1840" s="28"/>
      <c r="L1840" s="31">
        <f t="shared" si="395"/>
        <v>1939.208333333542</v>
      </c>
      <c r="M1840" s="30">
        <f t="shared" si="397"/>
        <v>12.4</v>
      </c>
    </row>
    <row r="1841" spans="2:13" ht="14.1" customHeight="1">
      <c r="B1841" s="8">
        <f t="shared" si="396"/>
        <v>1939.2916666668752</v>
      </c>
      <c r="I1841" s="17"/>
      <c r="J1841" s="17">
        <v>12.39</v>
      </c>
      <c r="K1841" s="28"/>
      <c r="L1841" s="31">
        <f t="shared" si="395"/>
        <v>1939.2916666668752</v>
      </c>
      <c r="M1841" s="30">
        <f t="shared" si="397"/>
        <v>12.39</v>
      </c>
    </row>
    <row r="1842" spans="2:13" ht="14.1" customHeight="1">
      <c r="B1842" s="8">
        <f t="shared" si="396"/>
        <v>1939.3750000002085</v>
      </c>
      <c r="I1842" s="17"/>
      <c r="J1842" s="17">
        <v>10.83</v>
      </c>
      <c r="K1842" s="28"/>
      <c r="L1842" s="31">
        <f t="shared" si="395"/>
        <v>1939.3750000002085</v>
      </c>
      <c r="M1842" s="30">
        <f t="shared" si="397"/>
        <v>10.83</v>
      </c>
    </row>
    <row r="1843" spans="2:13" ht="14.1" customHeight="1">
      <c r="B1843" s="8">
        <f t="shared" si="396"/>
        <v>1939.4583333335418</v>
      </c>
      <c r="I1843" s="17"/>
      <c r="J1843" s="17">
        <v>11.23</v>
      </c>
      <c r="K1843" s="28"/>
      <c r="L1843" s="31">
        <f t="shared" si="395"/>
        <v>1939.4583333335418</v>
      </c>
      <c r="M1843" s="30">
        <f t="shared" si="397"/>
        <v>11.23</v>
      </c>
    </row>
    <row r="1844" spans="2:13" ht="14.1" customHeight="1">
      <c r="B1844" s="8">
        <f t="shared" si="396"/>
        <v>1939.541666666875</v>
      </c>
      <c r="I1844" s="17"/>
      <c r="J1844" s="17">
        <v>11.43</v>
      </c>
      <c r="K1844" s="28"/>
      <c r="L1844" s="31">
        <f t="shared" si="395"/>
        <v>1939.541666666875</v>
      </c>
      <c r="M1844" s="30">
        <f t="shared" si="397"/>
        <v>11.43</v>
      </c>
    </row>
    <row r="1845" spans="2:13" ht="14.1" customHeight="1">
      <c r="B1845" s="8">
        <f t="shared" si="396"/>
        <v>1939.6250000002083</v>
      </c>
      <c r="I1845" s="17"/>
      <c r="J1845" s="17">
        <v>11.71</v>
      </c>
      <c r="K1845" s="28"/>
      <c r="L1845" s="31">
        <f t="shared" si="395"/>
        <v>1939.6250000002083</v>
      </c>
      <c r="M1845" s="30">
        <f t="shared" si="397"/>
        <v>11.71</v>
      </c>
    </row>
    <row r="1846" spans="2:13" ht="14.1" customHeight="1">
      <c r="B1846" s="8">
        <f t="shared" si="396"/>
        <v>1939.7083333335415</v>
      </c>
      <c r="I1846" s="17"/>
      <c r="J1846" s="17">
        <v>11.54</v>
      </c>
      <c r="K1846" s="28"/>
      <c r="L1846" s="31">
        <f t="shared" si="395"/>
        <v>1939.7083333335415</v>
      </c>
      <c r="M1846" s="30">
        <f t="shared" si="397"/>
        <v>11.54</v>
      </c>
    </row>
    <row r="1847" spans="2:13" ht="14.1" customHeight="1">
      <c r="B1847" s="8">
        <f t="shared" si="396"/>
        <v>1939.7916666668748</v>
      </c>
      <c r="I1847" s="17"/>
      <c r="J1847" s="17">
        <v>12.77</v>
      </c>
      <c r="K1847" s="28"/>
      <c r="L1847" s="31">
        <f t="shared" si="395"/>
        <v>1939.7916666668748</v>
      </c>
      <c r="M1847" s="30">
        <f t="shared" si="397"/>
        <v>12.77</v>
      </c>
    </row>
    <row r="1848" spans="2:13" ht="14.1" customHeight="1">
      <c r="B1848" s="8">
        <f t="shared" si="396"/>
        <v>1939.875000000208</v>
      </c>
      <c r="I1848" s="17"/>
      <c r="J1848" s="17">
        <v>12.9</v>
      </c>
      <c r="K1848" s="28"/>
      <c r="L1848" s="31">
        <f t="shared" si="395"/>
        <v>1939.875000000208</v>
      </c>
      <c r="M1848" s="30">
        <f t="shared" si="397"/>
        <v>12.9</v>
      </c>
    </row>
    <row r="1849" spans="2:13" ht="14.1" customHeight="1">
      <c r="B1849" s="8">
        <f t="shared" si="396"/>
        <v>1939.9583333335413</v>
      </c>
      <c r="I1849" s="17"/>
      <c r="J1849" s="17">
        <v>12.67</v>
      </c>
      <c r="K1849" s="28"/>
      <c r="L1849" s="31">
        <f t="shared" si="395"/>
        <v>1939.9583333335413</v>
      </c>
      <c r="M1849" s="30">
        <f t="shared" si="397"/>
        <v>12.67</v>
      </c>
    </row>
    <row r="1850" spans="2:13" ht="14.1" customHeight="1">
      <c r="B1850" s="8">
        <f t="shared" si="396"/>
        <v>1940.0416666668746</v>
      </c>
      <c r="I1850" s="17"/>
      <c r="J1850" s="17">
        <v>12.37</v>
      </c>
      <c r="K1850" s="28"/>
      <c r="L1850" s="31">
        <f t="shared" si="395"/>
        <v>1940.0416666668746</v>
      </c>
      <c r="M1850" s="30">
        <f t="shared" si="397"/>
        <v>12.37</v>
      </c>
    </row>
    <row r="1851" spans="2:13" ht="14.1" customHeight="1">
      <c r="B1851" s="8">
        <f t="shared" si="396"/>
        <v>1940.1250000002078</v>
      </c>
      <c r="I1851" s="17"/>
      <c r="J1851" s="17">
        <v>12.3</v>
      </c>
      <c r="K1851" s="28"/>
      <c r="L1851" s="31">
        <f t="shared" si="395"/>
        <v>1940.1250000002078</v>
      </c>
      <c r="M1851" s="30">
        <f t="shared" si="397"/>
        <v>12.3</v>
      </c>
    </row>
    <row r="1852" spans="2:13" ht="14.1" customHeight="1">
      <c r="B1852" s="8">
        <f t="shared" si="396"/>
        <v>1940.2083333335411</v>
      </c>
      <c r="I1852" s="17"/>
      <c r="J1852" s="17">
        <v>12.22</v>
      </c>
      <c r="K1852" s="28"/>
      <c r="L1852" s="31">
        <f t="shared" si="395"/>
        <v>1940.2083333335411</v>
      </c>
      <c r="M1852" s="30">
        <f t="shared" si="397"/>
        <v>12.22</v>
      </c>
    </row>
    <row r="1853" spans="2:13" ht="14.1" customHeight="1">
      <c r="B1853" s="8">
        <f t="shared" si="396"/>
        <v>1940.2916666668743</v>
      </c>
      <c r="I1853" s="17"/>
      <c r="J1853" s="17">
        <v>12.15</v>
      </c>
      <c r="K1853" s="28"/>
      <c r="L1853" s="31">
        <f t="shared" si="395"/>
        <v>1940.2916666668743</v>
      </c>
      <c r="M1853" s="30">
        <f t="shared" si="397"/>
        <v>12.15</v>
      </c>
    </row>
    <row r="1854" spans="2:13" ht="14.1" customHeight="1">
      <c r="B1854" s="8">
        <f t="shared" si="396"/>
        <v>1940.3750000002076</v>
      </c>
      <c r="I1854" s="17"/>
      <c r="J1854" s="17">
        <v>12.27</v>
      </c>
      <c r="K1854" s="28"/>
      <c r="L1854" s="31">
        <f t="shared" si="395"/>
        <v>1940.3750000002076</v>
      </c>
      <c r="M1854" s="30">
        <f t="shared" si="397"/>
        <v>12.27</v>
      </c>
    </row>
    <row r="1855" spans="2:13" ht="14.1" customHeight="1">
      <c r="B1855" s="8">
        <f t="shared" si="396"/>
        <v>1940.4583333335408</v>
      </c>
      <c r="I1855" s="17"/>
      <c r="J1855" s="17">
        <v>10.58</v>
      </c>
      <c r="K1855" s="28"/>
      <c r="L1855" s="31">
        <f t="shared" si="395"/>
        <v>1940.4583333335408</v>
      </c>
      <c r="M1855" s="30">
        <f t="shared" si="397"/>
        <v>10.58</v>
      </c>
    </row>
    <row r="1856" spans="2:13" ht="14.1" customHeight="1">
      <c r="B1856" s="8">
        <f t="shared" si="396"/>
        <v>1940.5416666668741</v>
      </c>
      <c r="I1856" s="17"/>
      <c r="J1856" s="17">
        <v>9.67</v>
      </c>
      <c r="K1856" s="28"/>
      <c r="L1856" s="31">
        <f t="shared" si="395"/>
        <v>1940.5416666668741</v>
      </c>
      <c r="M1856" s="30">
        <f t="shared" si="397"/>
        <v>9.67</v>
      </c>
    </row>
    <row r="1857" spans="2:13" ht="14.1" customHeight="1">
      <c r="B1857" s="8">
        <f t="shared" si="396"/>
        <v>1940.6250000002074</v>
      </c>
      <c r="I1857" s="17"/>
      <c r="J1857" s="17">
        <v>9.99</v>
      </c>
      <c r="K1857" s="28"/>
      <c r="L1857" s="31">
        <f t="shared" si="395"/>
        <v>1940.6250000002074</v>
      </c>
      <c r="M1857" s="30">
        <f t="shared" si="397"/>
        <v>9.99</v>
      </c>
    </row>
    <row r="1858" spans="2:13" ht="14.1" customHeight="1">
      <c r="B1858" s="8">
        <f t="shared" si="396"/>
        <v>1940.7083333335406</v>
      </c>
      <c r="I1858" s="17"/>
      <c r="J1858" s="17">
        <v>10.199999999999999</v>
      </c>
      <c r="K1858" s="28"/>
      <c r="L1858" s="31">
        <f t="shared" ref="L1858:L1921" si="398">B1858</f>
        <v>1940.7083333335406</v>
      </c>
      <c r="M1858" s="30">
        <f t="shared" si="397"/>
        <v>10.199999999999999</v>
      </c>
    </row>
    <row r="1859" spans="2:13" ht="14.1" customHeight="1">
      <c r="B1859" s="8">
        <f t="shared" si="396"/>
        <v>1940.7916666668739</v>
      </c>
      <c r="I1859" s="17"/>
      <c r="J1859" s="17">
        <v>10.63</v>
      </c>
      <c r="K1859" s="28"/>
      <c r="L1859" s="31">
        <f t="shared" si="398"/>
        <v>1940.7916666668739</v>
      </c>
      <c r="M1859" s="30">
        <f t="shared" si="397"/>
        <v>10.63</v>
      </c>
    </row>
    <row r="1860" spans="2:13" ht="14.1" customHeight="1">
      <c r="B1860" s="8">
        <f t="shared" ref="B1860:B1923" si="399">B1859+(1/12)</f>
        <v>1940.8750000002071</v>
      </c>
      <c r="I1860" s="17"/>
      <c r="J1860" s="17">
        <v>10.73</v>
      </c>
      <c r="K1860" s="28"/>
      <c r="L1860" s="31">
        <f t="shared" si="398"/>
        <v>1940.8750000002071</v>
      </c>
      <c r="M1860" s="30">
        <f t="shared" si="397"/>
        <v>10.73</v>
      </c>
    </row>
    <row r="1861" spans="2:13" ht="14.1" customHeight="1">
      <c r="B1861" s="8">
        <f t="shared" si="399"/>
        <v>1940.9583333335404</v>
      </c>
      <c r="I1861" s="17"/>
      <c r="J1861" s="17">
        <v>10.98</v>
      </c>
      <c r="K1861" s="28"/>
      <c r="L1861" s="31">
        <f t="shared" si="398"/>
        <v>1940.9583333335404</v>
      </c>
      <c r="M1861" s="30">
        <f t="shared" si="397"/>
        <v>10.98</v>
      </c>
    </row>
    <row r="1862" spans="2:13" ht="14.1" customHeight="1">
      <c r="B1862" s="8">
        <f t="shared" si="399"/>
        <v>1941.0416666668737</v>
      </c>
      <c r="I1862" s="17"/>
      <c r="J1862" s="17">
        <v>10.53</v>
      </c>
      <c r="K1862" s="28"/>
      <c r="L1862" s="31">
        <f t="shared" si="398"/>
        <v>1941.0416666668737</v>
      </c>
      <c r="M1862" s="30">
        <f t="shared" si="397"/>
        <v>10.53</v>
      </c>
    </row>
    <row r="1863" spans="2:13" ht="14.1" customHeight="1">
      <c r="B1863" s="8">
        <f t="shared" si="399"/>
        <v>1941.1250000002069</v>
      </c>
      <c r="I1863" s="17"/>
      <c r="J1863" s="17">
        <v>10.55</v>
      </c>
      <c r="K1863" s="28"/>
      <c r="L1863" s="31">
        <f t="shared" si="398"/>
        <v>1941.1250000002069</v>
      </c>
      <c r="M1863" s="30">
        <f t="shared" si="397"/>
        <v>10.55</v>
      </c>
    </row>
    <row r="1864" spans="2:13" ht="14.1" customHeight="1">
      <c r="B1864" s="8">
        <f t="shared" si="399"/>
        <v>1941.2083333335402</v>
      </c>
      <c r="I1864" s="17"/>
      <c r="J1864" s="17">
        <v>9.89</v>
      </c>
      <c r="K1864" s="28"/>
      <c r="L1864" s="31">
        <f t="shared" si="398"/>
        <v>1941.2083333335402</v>
      </c>
      <c r="M1864" s="30">
        <f t="shared" si="397"/>
        <v>9.89</v>
      </c>
    </row>
    <row r="1865" spans="2:13" ht="14.1" customHeight="1">
      <c r="B1865" s="8">
        <f t="shared" si="399"/>
        <v>1941.2916666668734</v>
      </c>
      <c r="I1865" s="17"/>
      <c r="J1865" s="17">
        <v>9.9499999999999993</v>
      </c>
      <c r="K1865" s="28"/>
      <c r="L1865" s="31">
        <f t="shared" si="398"/>
        <v>1941.2916666668734</v>
      </c>
      <c r="M1865" s="30">
        <f t="shared" si="397"/>
        <v>9.9499999999999993</v>
      </c>
    </row>
    <row r="1866" spans="2:13" ht="14.1" customHeight="1">
      <c r="B1866" s="8">
        <f t="shared" si="399"/>
        <v>1941.3750000002067</v>
      </c>
      <c r="I1866" s="17"/>
      <c r="J1866" s="17">
        <v>9.64</v>
      </c>
      <c r="K1866" s="28"/>
      <c r="L1866" s="31">
        <f t="shared" si="398"/>
        <v>1941.3750000002067</v>
      </c>
      <c r="M1866" s="30">
        <f t="shared" si="397"/>
        <v>9.64</v>
      </c>
    </row>
    <row r="1867" spans="2:13" ht="14.1" customHeight="1">
      <c r="B1867" s="8">
        <f t="shared" si="399"/>
        <v>1941.4583333335399</v>
      </c>
      <c r="I1867" s="17"/>
      <c r="J1867" s="17">
        <v>9.43</v>
      </c>
      <c r="K1867" s="28"/>
      <c r="L1867" s="31">
        <f t="shared" si="398"/>
        <v>1941.4583333335399</v>
      </c>
      <c r="M1867" s="30">
        <f t="shared" si="397"/>
        <v>9.43</v>
      </c>
    </row>
    <row r="1868" spans="2:13" ht="14.1" customHeight="1">
      <c r="B1868" s="8">
        <f t="shared" si="399"/>
        <v>1941.5416666668732</v>
      </c>
      <c r="I1868" s="17"/>
      <c r="J1868" s="17">
        <v>9.76</v>
      </c>
      <c r="K1868" s="28"/>
      <c r="L1868" s="31">
        <f t="shared" si="398"/>
        <v>1941.5416666668732</v>
      </c>
      <c r="M1868" s="30">
        <f t="shared" si="397"/>
        <v>9.76</v>
      </c>
    </row>
    <row r="1869" spans="2:13" ht="14.1" customHeight="1">
      <c r="B1869" s="8">
        <f t="shared" si="399"/>
        <v>1941.6250000002065</v>
      </c>
      <c r="I1869" s="17"/>
      <c r="J1869" s="17">
        <v>10.26</v>
      </c>
      <c r="K1869" s="28"/>
      <c r="L1869" s="31">
        <f t="shared" si="398"/>
        <v>1941.6250000002065</v>
      </c>
      <c r="M1869" s="30">
        <f t="shared" si="397"/>
        <v>10.26</v>
      </c>
    </row>
    <row r="1870" spans="2:13" ht="14.1" customHeight="1">
      <c r="B1870" s="8">
        <f t="shared" si="399"/>
        <v>1941.7083333335397</v>
      </c>
      <c r="I1870" s="17"/>
      <c r="J1870" s="17">
        <v>10.210000000000001</v>
      </c>
      <c r="K1870" s="28"/>
      <c r="L1870" s="31">
        <f t="shared" si="398"/>
        <v>1941.7083333335397</v>
      </c>
      <c r="M1870" s="30">
        <f t="shared" si="397"/>
        <v>10.210000000000001</v>
      </c>
    </row>
    <row r="1871" spans="2:13" ht="14.1" customHeight="1">
      <c r="B1871" s="8">
        <f t="shared" si="399"/>
        <v>1941.791666666873</v>
      </c>
      <c r="I1871" s="17"/>
      <c r="J1871" s="17">
        <v>10.24</v>
      </c>
      <c r="K1871" s="28"/>
      <c r="L1871" s="31">
        <f t="shared" si="398"/>
        <v>1941.791666666873</v>
      </c>
      <c r="M1871" s="30">
        <f t="shared" si="397"/>
        <v>10.24</v>
      </c>
    </row>
    <row r="1872" spans="2:13" ht="14.1" customHeight="1">
      <c r="B1872" s="8">
        <f t="shared" si="399"/>
        <v>1941.8750000002062</v>
      </c>
      <c r="I1872" s="17"/>
      <c r="J1872" s="17">
        <v>9.83</v>
      </c>
      <c r="K1872" s="28"/>
      <c r="L1872" s="31">
        <f t="shared" si="398"/>
        <v>1941.8750000002062</v>
      </c>
      <c r="M1872" s="30">
        <f t="shared" si="397"/>
        <v>9.83</v>
      </c>
    </row>
    <row r="1873" spans="2:13" ht="14.1" customHeight="1">
      <c r="B1873" s="8">
        <f t="shared" si="399"/>
        <v>1941.9583333335395</v>
      </c>
      <c r="I1873" s="17"/>
      <c r="J1873" s="17">
        <v>9.3699999999999992</v>
      </c>
      <c r="K1873" s="28"/>
      <c r="L1873" s="31">
        <f t="shared" si="398"/>
        <v>1941.9583333335395</v>
      </c>
      <c r="M1873" s="30">
        <f t="shared" si="397"/>
        <v>9.3699999999999992</v>
      </c>
    </row>
    <row r="1874" spans="2:13" ht="14.1" customHeight="1">
      <c r="B1874" s="8">
        <f t="shared" si="399"/>
        <v>1942.0416666668727</v>
      </c>
      <c r="I1874" s="17"/>
      <c r="J1874" s="17">
        <v>8.76</v>
      </c>
      <c r="K1874" s="28"/>
      <c r="L1874" s="31">
        <f t="shared" si="398"/>
        <v>1942.0416666668727</v>
      </c>
      <c r="M1874" s="30">
        <f t="shared" si="397"/>
        <v>8.76</v>
      </c>
    </row>
    <row r="1875" spans="2:13" ht="14.1" customHeight="1">
      <c r="B1875" s="8">
        <f t="shared" si="399"/>
        <v>1942.125000000206</v>
      </c>
      <c r="I1875" s="17"/>
      <c r="J1875" s="17">
        <v>8.93</v>
      </c>
      <c r="K1875" s="28"/>
      <c r="L1875" s="31">
        <f t="shared" si="398"/>
        <v>1942.125000000206</v>
      </c>
      <c r="M1875" s="30">
        <f t="shared" ref="M1875:M1938" si="400">J1875</f>
        <v>8.93</v>
      </c>
    </row>
    <row r="1876" spans="2:13" ht="14.1" customHeight="1">
      <c r="B1876" s="8">
        <f t="shared" si="399"/>
        <v>1942.2083333335393</v>
      </c>
      <c r="I1876" s="17"/>
      <c r="J1876" s="17">
        <v>8.65</v>
      </c>
      <c r="K1876" s="28"/>
      <c r="L1876" s="31">
        <f t="shared" si="398"/>
        <v>1942.2083333335393</v>
      </c>
      <c r="M1876" s="30">
        <f t="shared" si="400"/>
        <v>8.65</v>
      </c>
    </row>
    <row r="1877" spans="2:13" ht="14.1" customHeight="1">
      <c r="B1877" s="8">
        <f t="shared" si="399"/>
        <v>1942.2916666668725</v>
      </c>
      <c r="I1877" s="17"/>
      <c r="J1877" s="17">
        <v>8.18</v>
      </c>
      <c r="K1877" s="28"/>
      <c r="L1877" s="31">
        <f t="shared" si="398"/>
        <v>1942.2916666668725</v>
      </c>
      <c r="M1877" s="30">
        <f t="shared" si="400"/>
        <v>8.18</v>
      </c>
    </row>
    <row r="1878" spans="2:13" ht="14.1" customHeight="1">
      <c r="B1878" s="8">
        <f t="shared" si="399"/>
        <v>1942.3750000002058</v>
      </c>
      <c r="I1878" s="17"/>
      <c r="J1878" s="17">
        <v>7.84</v>
      </c>
      <c r="K1878" s="28"/>
      <c r="L1878" s="31">
        <f t="shared" si="398"/>
        <v>1942.3750000002058</v>
      </c>
      <c r="M1878" s="30">
        <f t="shared" si="400"/>
        <v>7.84</v>
      </c>
    </row>
    <row r="1879" spans="2:13" ht="14.1" customHeight="1">
      <c r="B1879" s="8">
        <f t="shared" si="399"/>
        <v>1942.458333333539</v>
      </c>
      <c r="I1879" s="17"/>
      <c r="J1879" s="17">
        <v>7.9300000000000006</v>
      </c>
      <c r="K1879" s="28"/>
      <c r="L1879" s="31">
        <f t="shared" si="398"/>
        <v>1942.458333333539</v>
      </c>
      <c r="M1879" s="30">
        <f t="shared" si="400"/>
        <v>7.9300000000000006</v>
      </c>
    </row>
    <row r="1880" spans="2:13" ht="14.1" customHeight="1">
      <c r="B1880" s="8">
        <f t="shared" si="399"/>
        <v>1942.5416666668723</v>
      </c>
      <c r="I1880" s="17"/>
      <c r="J1880" s="17">
        <v>8.33</v>
      </c>
      <c r="K1880" s="28"/>
      <c r="L1880" s="31">
        <f t="shared" si="398"/>
        <v>1942.5416666668723</v>
      </c>
      <c r="M1880" s="30">
        <f t="shared" si="400"/>
        <v>8.33</v>
      </c>
    </row>
    <row r="1881" spans="2:13" ht="14.1" customHeight="1">
      <c r="B1881" s="8">
        <f t="shared" si="399"/>
        <v>1942.6250000002055</v>
      </c>
      <c r="I1881" s="17"/>
      <c r="J1881" s="17">
        <v>8.64</v>
      </c>
      <c r="K1881" s="28"/>
      <c r="L1881" s="31">
        <f t="shared" si="398"/>
        <v>1942.6250000002055</v>
      </c>
      <c r="M1881" s="30">
        <f t="shared" si="400"/>
        <v>8.64</v>
      </c>
    </row>
    <row r="1882" spans="2:13" ht="14.1" customHeight="1">
      <c r="B1882" s="8">
        <f t="shared" si="399"/>
        <v>1942.7083333335388</v>
      </c>
      <c r="I1882" s="17"/>
      <c r="J1882" s="17">
        <v>8.59</v>
      </c>
      <c r="K1882" s="28"/>
      <c r="L1882" s="31">
        <f t="shared" si="398"/>
        <v>1942.7083333335388</v>
      </c>
      <c r="M1882" s="30">
        <f t="shared" si="400"/>
        <v>8.59</v>
      </c>
    </row>
    <row r="1883" spans="2:13" ht="14.1" customHeight="1">
      <c r="B1883" s="8">
        <f t="shared" si="399"/>
        <v>1942.7916666668721</v>
      </c>
      <c r="I1883" s="17"/>
      <c r="J1883" s="17">
        <v>8.68</v>
      </c>
      <c r="K1883" s="28"/>
      <c r="L1883" s="31">
        <f t="shared" si="398"/>
        <v>1942.7916666668721</v>
      </c>
      <c r="M1883" s="30">
        <f t="shared" si="400"/>
        <v>8.68</v>
      </c>
    </row>
    <row r="1884" spans="2:13" ht="14.1" customHeight="1">
      <c r="B1884" s="8">
        <f t="shared" si="399"/>
        <v>1942.8750000002053</v>
      </c>
      <c r="I1884" s="17"/>
      <c r="J1884" s="17">
        <v>9.32</v>
      </c>
      <c r="K1884" s="28"/>
      <c r="L1884" s="31">
        <f t="shared" si="398"/>
        <v>1942.8750000002053</v>
      </c>
      <c r="M1884" s="30">
        <f t="shared" si="400"/>
        <v>9.32</v>
      </c>
    </row>
    <row r="1885" spans="2:13" ht="14.1" customHeight="1">
      <c r="B1885" s="8">
        <f t="shared" si="399"/>
        <v>1942.9583333335386</v>
      </c>
      <c r="I1885" s="17"/>
      <c r="J1885" s="17">
        <v>9.4700000000000006</v>
      </c>
      <c r="K1885" s="28"/>
      <c r="L1885" s="31">
        <f t="shared" si="398"/>
        <v>1942.9583333335386</v>
      </c>
      <c r="M1885" s="30">
        <f t="shared" si="400"/>
        <v>9.4700000000000006</v>
      </c>
    </row>
    <row r="1886" spans="2:13" ht="14.1" customHeight="1">
      <c r="B1886" s="8">
        <f t="shared" si="399"/>
        <v>1943.0416666668718</v>
      </c>
      <c r="I1886" s="17"/>
      <c r="J1886" s="17">
        <v>9.52</v>
      </c>
      <c r="K1886" s="28"/>
      <c r="L1886" s="31">
        <f t="shared" si="398"/>
        <v>1943.0416666668718</v>
      </c>
      <c r="M1886" s="30">
        <f t="shared" si="400"/>
        <v>9.52</v>
      </c>
    </row>
    <row r="1887" spans="2:13" ht="14.1" customHeight="1">
      <c r="B1887" s="8">
        <f t="shared" si="399"/>
        <v>1943.1250000002051</v>
      </c>
      <c r="I1887" s="17"/>
      <c r="J1887" s="17">
        <v>10.09</v>
      </c>
      <c r="K1887" s="28"/>
      <c r="L1887" s="31">
        <f t="shared" si="398"/>
        <v>1943.1250000002051</v>
      </c>
      <c r="M1887" s="30">
        <f t="shared" si="400"/>
        <v>10.09</v>
      </c>
    </row>
    <row r="1888" spans="2:13" ht="14.1" customHeight="1">
      <c r="B1888" s="8">
        <f t="shared" si="399"/>
        <v>1943.2083333335383</v>
      </c>
      <c r="I1888" s="17"/>
      <c r="J1888" s="17">
        <v>10.69</v>
      </c>
      <c r="K1888" s="28"/>
      <c r="L1888" s="31">
        <f t="shared" si="398"/>
        <v>1943.2083333335383</v>
      </c>
      <c r="M1888" s="30">
        <f t="shared" si="400"/>
        <v>10.69</v>
      </c>
    </row>
    <row r="1889" spans="2:13" ht="14.1" customHeight="1">
      <c r="B1889" s="8">
        <f t="shared" si="399"/>
        <v>1943.2916666668716</v>
      </c>
      <c r="I1889" s="17"/>
      <c r="J1889" s="17">
        <v>11.07</v>
      </c>
      <c r="K1889" s="28"/>
      <c r="L1889" s="31">
        <f t="shared" si="398"/>
        <v>1943.2916666668716</v>
      </c>
      <c r="M1889" s="30">
        <f t="shared" si="400"/>
        <v>11.07</v>
      </c>
    </row>
    <row r="1890" spans="2:13" ht="14.1" customHeight="1">
      <c r="B1890" s="8">
        <f t="shared" si="399"/>
        <v>1943.3750000002049</v>
      </c>
      <c r="I1890" s="17"/>
      <c r="J1890" s="17">
        <v>11.44</v>
      </c>
      <c r="K1890" s="28"/>
      <c r="L1890" s="31">
        <f t="shared" si="398"/>
        <v>1943.3750000002049</v>
      </c>
      <c r="M1890" s="30">
        <f t="shared" si="400"/>
        <v>11.44</v>
      </c>
    </row>
    <row r="1891" spans="2:13" ht="14.1" customHeight="1">
      <c r="B1891" s="8">
        <f t="shared" si="399"/>
        <v>1943.4583333335381</v>
      </c>
      <c r="I1891" s="17"/>
      <c r="J1891" s="17">
        <v>11.89</v>
      </c>
      <c r="K1891" s="28"/>
      <c r="L1891" s="31">
        <f t="shared" si="398"/>
        <v>1943.4583333335381</v>
      </c>
      <c r="M1891" s="30">
        <f t="shared" si="400"/>
        <v>11.89</v>
      </c>
    </row>
    <row r="1892" spans="2:13" ht="14.1" customHeight="1">
      <c r="B1892" s="8">
        <f t="shared" si="399"/>
        <v>1943.5416666668714</v>
      </c>
      <c r="I1892" s="17"/>
      <c r="J1892" s="17">
        <v>12.1</v>
      </c>
      <c r="K1892" s="28"/>
      <c r="L1892" s="31">
        <f t="shared" si="398"/>
        <v>1943.5416666668714</v>
      </c>
      <c r="M1892" s="30">
        <f t="shared" si="400"/>
        <v>12.1</v>
      </c>
    </row>
    <row r="1893" spans="2:13" ht="14.1" customHeight="1">
      <c r="B1893" s="8">
        <f t="shared" si="399"/>
        <v>1943.6250000002046</v>
      </c>
      <c r="I1893" s="17"/>
      <c r="J1893" s="17">
        <v>12.35</v>
      </c>
      <c r="K1893" s="28"/>
      <c r="L1893" s="31">
        <f t="shared" si="398"/>
        <v>1943.6250000002046</v>
      </c>
      <c r="M1893" s="30">
        <f t="shared" si="400"/>
        <v>12.35</v>
      </c>
    </row>
    <row r="1894" spans="2:13" ht="14.1" customHeight="1">
      <c r="B1894" s="8">
        <f t="shared" si="399"/>
        <v>1943.7083333335379</v>
      </c>
      <c r="I1894" s="17"/>
      <c r="J1894" s="17">
        <v>11.74</v>
      </c>
      <c r="K1894" s="28"/>
      <c r="L1894" s="31">
        <f t="shared" si="398"/>
        <v>1943.7083333335379</v>
      </c>
      <c r="M1894" s="30">
        <f t="shared" si="400"/>
        <v>11.74</v>
      </c>
    </row>
    <row r="1895" spans="2:13" ht="14.1" customHeight="1">
      <c r="B1895" s="8">
        <f t="shared" si="399"/>
        <v>1943.7916666668712</v>
      </c>
      <c r="I1895" s="17"/>
      <c r="J1895" s="17">
        <v>11.99</v>
      </c>
      <c r="K1895" s="28"/>
      <c r="L1895" s="31">
        <f t="shared" si="398"/>
        <v>1943.7916666668712</v>
      </c>
      <c r="M1895" s="30">
        <f t="shared" si="400"/>
        <v>11.99</v>
      </c>
    </row>
    <row r="1896" spans="2:13" ht="14.1" customHeight="1">
      <c r="B1896" s="8">
        <f t="shared" si="399"/>
        <v>1943.8750000002044</v>
      </c>
      <c r="I1896" s="17"/>
      <c r="J1896" s="17">
        <v>11.88</v>
      </c>
      <c r="K1896" s="28"/>
      <c r="L1896" s="31">
        <f t="shared" si="398"/>
        <v>1943.8750000002044</v>
      </c>
      <c r="M1896" s="30">
        <f t="shared" si="400"/>
        <v>11.88</v>
      </c>
    </row>
    <row r="1897" spans="2:13" ht="14.1" customHeight="1">
      <c r="B1897" s="8">
        <f t="shared" si="399"/>
        <v>1943.9583333335377</v>
      </c>
      <c r="I1897" s="17"/>
      <c r="J1897" s="17">
        <v>11.33</v>
      </c>
      <c r="K1897" s="28"/>
      <c r="L1897" s="31">
        <f t="shared" si="398"/>
        <v>1943.9583333335377</v>
      </c>
      <c r="M1897" s="30">
        <f t="shared" si="400"/>
        <v>11.33</v>
      </c>
    </row>
    <row r="1898" spans="2:13" ht="14.1" customHeight="1">
      <c r="B1898" s="8">
        <f t="shared" si="399"/>
        <v>1944.0416666668709</v>
      </c>
      <c r="I1898" s="17"/>
      <c r="J1898" s="17">
        <v>11.48</v>
      </c>
      <c r="K1898" s="28"/>
      <c r="L1898" s="31">
        <f t="shared" si="398"/>
        <v>1944.0416666668709</v>
      </c>
      <c r="M1898" s="30">
        <f t="shared" si="400"/>
        <v>11.48</v>
      </c>
    </row>
    <row r="1899" spans="2:13" ht="14.1" customHeight="1">
      <c r="B1899" s="8">
        <f t="shared" si="399"/>
        <v>1944.1250000002042</v>
      </c>
      <c r="I1899" s="17"/>
      <c r="J1899" s="17">
        <v>11.85</v>
      </c>
      <c r="K1899" s="28"/>
      <c r="L1899" s="31">
        <f t="shared" si="398"/>
        <v>1944.1250000002042</v>
      </c>
      <c r="M1899" s="30">
        <f t="shared" si="400"/>
        <v>11.85</v>
      </c>
    </row>
    <row r="1900" spans="2:13" ht="14.1" customHeight="1">
      <c r="B1900" s="8">
        <f t="shared" si="399"/>
        <v>1944.2083333335374</v>
      </c>
      <c r="I1900" s="17"/>
      <c r="J1900" s="17">
        <v>11.77</v>
      </c>
      <c r="K1900" s="28"/>
      <c r="L1900" s="31">
        <f t="shared" si="398"/>
        <v>1944.2083333335374</v>
      </c>
      <c r="M1900" s="30">
        <f t="shared" si="400"/>
        <v>11.77</v>
      </c>
    </row>
    <row r="1901" spans="2:13" ht="14.1" customHeight="1">
      <c r="B1901" s="8">
        <f t="shared" si="399"/>
        <v>1944.2916666668707</v>
      </c>
      <c r="I1901" s="17"/>
      <c r="J1901" s="17">
        <v>12.1</v>
      </c>
      <c r="K1901" s="28"/>
      <c r="L1901" s="31">
        <f t="shared" si="398"/>
        <v>1944.2916666668707</v>
      </c>
      <c r="M1901" s="30">
        <f t="shared" si="400"/>
        <v>12.1</v>
      </c>
    </row>
    <row r="1902" spans="2:13" ht="14.1" customHeight="1">
      <c r="B1902" s="8">
        <f t="shared" si="399"/>
        <v>1944.375000000204</v>
      </c>
      <c r="I1902" s="17"/>
      <c r="J1902" s="17">
        <v>11.89</v>
      </c>
      <c r="K1902" s="28"/>
      <c r="L1902" s="31">
        <f t="shared" si="398"/>
        <v>1944.375000000204</v>
      </c>
      <c r="M1902" s="30">
        <f t="shared" si="400"/>
        <v>11.89</v>
      </c>
    </row>
    <row r="1903" spans="2:13" ht="14.1" customHeight="1">
      <c r="B1903" s="8">
        <f t="shared" si="399"/>
        <v>1944.4583333335372</v>
      </c>
      <c r="I1903" s="17"/>
      <c r="J1903" s="17">
        <v>12.1</v>
      </c>
      <c r="K1903" s="28"/>
      <c r="L1903" s="31">
        <f t="shared" si="398"/>
        <v>1944.4583333335372</v>
      </c>
      <c r="M1903" s="30">
        <f t="shared" si="400"/>
        <v>12.1</v>
      </c>
    </row>
    <row r="1904" spans="2:13" ht="14.1" customHeight="1">
      <c r="B1904" s="8">
        <f t="shared" si="399"/>
        <v>1944.5416666668705</v>
      </c>
      <c r="I1904" s="17"/>
      <c r="J1904" s="17">
        <v>12.67</v>
      </c>
      <c r="K1904" s="28"/>
      <c r="L1904" s="31">
        <f t="shared" si="398"/>
        <v>1944.5416666668705</v>
      </c>
      <c r="M1904" s="30">
        <f t="shared" si="400"/>
        <v>12.67</v>
      </c>
    </row>
    <row r="1905" spans="2:13" ht="14.1" customHeight="1">
      <c r="B1905" s="8">
        <f t="shared" si="399"/>
        <v>1944.6250000002037</v>
      </c>
      <c r="I1905" s="17"/>
      <c r="J1905" s="17">
        <v>13</v>
      </c>
      <c r="K1905" s="28"/>
      <c r="L1905" s="31">
        <f t="shared" si="398"/>
        <v>1944.6250000002037</v>
      </c>
      <c r="M1905" s="30">
        <f t="shared" si="400"/>
        <v>13</v>
      </c>
    </row>
    <row r="1906" spans="2:13" ht="14.1" customHeight="1">
      <c r="B1906" s="8">
        <f t="shared" si="399"/>
        <v>1944.708333333537</v>
      </c>
      <c r="I1906" s="17"/>
      <c r="J1906" s="17">
        <v>12.81</v>
      </c>
      <c r="K1906" s="28"/>
      <c r="L1906" s="31">
        <f t="shared" si="398"/>
        <v>1944.708333333537</v>
      </c>
      <c r="M1906" s="30">
        <f t="shared" si="400"/>
        <v>12.81</v>
      </c>
    </row>
    <row r="1907" spans="2:13" ht="14.1" customHeight="1">
      <c r="B1907" s="8">
        <f t="shared" si="399"/>
        <v>1944.7916666668702</v>
      </c>
      <c r="I1907" s="17"/>
      <c r="J1907" s="17">
        <v>12.6</v>
      </c>
      <c r="K1907" s="28"/>
      <c r="L1907" s="31">
        <f t="shared" si="398"/>
        <v>1944.7916666668702</v>
      </c>
      <c r="M1907" s="30">
        <f t="shared" si="400"/>
        <v>12.6</v>
      </c>
    </row>
    <row r="1908" spans="2:13" ht="14.1" customHeight="1">
      <c r="B1908" s="8">
        <f t="shared" si="399"/>
        <v>1944.8750000002035</v>
      </c>
      <c r="I1908" s="17"/>
      <c r="J1908" s="17">
        <v>12.91</v>
      </c>
      <c r="K1908" s="28"/>
      <c r="L1908" s="31">
        <f t="shared" si="398"/>
        <v>1944.8750000002035</v>
      </c>
      <c r="M1908" s="30">
        <f t="shared" si="400"/>
        <v>12.91</v>
      </c>
    </row>
    <row r="1909" spans="2:13" ht="14.1" customHeight="1">
      <c r="B1909" s="8">
        <f t="shared" si="399"/>
        <v>1944.9583333335368</v>
      </c>
      <c r="I1909" s="17"/>
      <c r="J1909" s="17">
        <v>12.82</v>
      </c>
      <c r="K1909" s="28"/>
      <c r="L1909" s="31">
        <f t="shared" si="398"/>
        <v>1944.9583333335368</v>
      </c>
      <c r="M1909" s="30">
        <f t="shared" si="400"/>
        <v>12.82</v>
      </c>
    </row>
    <row r="1910" spans="2:13" ht="14.1" customHeight="1">
      <c r="B1910" s="8">
        <f t="shared" si="399"/>
        <v>1945.04166666687</v>
      </c>
      <c r="I1910" s="17"/>
      <c r="J1910" s="17">
        <v>13.1</v>
      </c>
      <c r="K1910" s="28"/>
      <c r="L1910" s="31">
        <f t="shared" si="398"/>
        <v>1945.04166666687</v>
      </c>
      <c r="M1910" s="30">
        <f t="shared" si="400"/>
        <v>13.1</v>
      </c>
    </row>
    <row r="1911" spans="2:13" ht="14.1" customHeight="1">
      <c r="B1911" s="8">
        <f t="shared" si="399"/>
        <v>1945.1250000002033</v>
      </c>
      <c r="I1911" s="17"/>
      <c r="J1911" s="17">
        <v>13.49</v>
      </c>
      <c r="K1911" s="28"/>
      <c r="L1911" s="31">
        <f t="shared" si="398"/>
        <v>1945.1250000002033</v>
      </c>
      <c r="M1911" s="30">
        <f t="shared" si="400"/>
        <v>13.49</v>
      </c>
    </row>
    <row r="1912" spans="2:13" ht="14.1" customHeight="1">
      <c r="B1912" s="8">
        <f t="shared" si="399"/>
        <v>1945.2083333335365</v>
      </c>
      <c r="I1912" s="17"/>
      <c r="J1912" s="17">
        <v>13.94</v>
      </c>
      <c r="K1912" s="28"/>
      <c r="L1912" s="31">
        <f t="shared" si="398"/>
        <v>1945.2083333335365</v>
      </c>
      <c r="M1912" s="30">
        <f t="shared" si="400"/>
        <v>13.94</v>
      </c>
    </row>
    <row r="1913" spans="2:13" ht="14.1" customHeight="1">
      <c r="B1913" s="8">
        <f t="shared" si="399"/>
        <v>1945.2916666668698</v>
      </c>
      <c r="I1913" s="17"/>
      <c r="J1913" s="17">
        <v>13.93</v>
      </c>
      <c r="K1913" s="28"/>
      <c r="L1913" s="31">
        <f t="shared" si="398"/>
        <v>1945.2916666668698</v>
      </c>
      <c r="M1913" s="30">
        <f t="shared" si="400"/>
        <v>13.93</v>
      </c>
    </row>
    <row r="1914" spans="2:13" ht="14.1" customHeight="1">
      <c r="B1914" s="8">
        <f t="shared" si="399"/>
        <v>1945.375000000203</v>
      </c>
      <c r="I1914" s="17"/>
      <c r="J1914" s="17">
        <v>14.28</v>
      </c>
      <c r="K1914" s="28"/>
      <c r="L1914" s="31">
        <f t="shared" si="398"/>
        <v>1945.375000000203</v>
      </c>
      <c r="M1914" s="30">
        <f t="shared" si="400"/>
        <v>14.28</v>
      </c>
    </row>
    <row r="1915" spans="2:13" ht="14.1" customHeight="1">
      <c r="B1915" s="8">
        <f t="shared" si="399"/>
        <v>1945.4583333335363</v>
      </c>
      <c r="I1915" s="17"/>
      <c r="J1915" s="17">
        <v>14.82</v>
      </c>
      <c r="K1915" s="28"/>
      <c r="L1915" s="31">
        <f t="shared" si="398"/>
        <v>1945.4583333335363</v>
      </c>
      <c r="M1915" s="30">
        <f t="shared" si="400"/>
        <v>14.82</v>
      </c>
    </row>
    <row r="1916" spans="2:13" ht="14.1" customHeight="1">
      <c r="B1916" s="8">
        <f t="shared" si="399"/>
        <v>1945.5416666668696</v>
      </c>
      <c r="I1916" s="17"/>
      <c r="J1916" s="17">
        <v>15.09</v>
      </c>
      <c r="K1916" s="28"/>
      <c r="L1916" s="31">
        <f t="shared" si="398"/>
        <v>1945.5416666668696</v>
      </c>
      <c r="M1916" s="30">
        <f t="shared" si="400"/>
        <v>15.09</v>
      </c>
    </row>
    <row r="1917" spans="2:13" ht="14.1" customHeight="1">
      <c r="B1917" s="8">
        <f t="shared" si="399"/>
        <v>1945.6250000002028</v>
      </c>
      <c r="I1917" s="17"/>
      <c r="J1917" s="17">
        <v>14.78</v>
      </c>
      <c r="K1917" s="28"/>
      <c r="L1917" s="31">
        <f t="shared" si="398"/>
        <v>1945.6250000002028</v>
      </c>
      <c r="M1917" s="30">
        <f t="shared" si="400"/>
        <v>14.78</v>
      </c>
    </row>
    <row r="1918" spans="2:13" ht="14.1" customHeight="1">
      <c r="B1918" s="8">
        <f t="shared" si="399"/>
        <v>1945.7083333335361</v>
      </c>
      <c r="I1918" s="17"/>
      <c r="J1918" s="17">
        <v>14.83</v>
      </c>
      <c r="K1918" s="28"/>
      <c r="L1918" s="31">
        <f t="shared" si="398"/>
        <v>1945.7083333335361</v>
      </c>
      <c r="M1918" s="30">
        <f t="shared" si="400"/>
        <v>14.83</v>
      </c>
    </row>
    <row r="1919" spans="2:13" ht="14.1" customHeight="1">
      <c r="B1919" s="8">
        <f t="shared" si="399"/>
        <v>1945.7916666668693</v>
      </c>
      <c r="I1919" s="17"/>
      <c r="J1919" s="17">
        <v>15.84</v>
      </c>
      <c r="K1919" s="28"/>
      <c r="L1919" s="31">
        <f t="shared" si="398"/>
        <v>1945.7916666668693</v>
      </c>
      <c r="M1919" s="30">
        <f t="shared" si="400"/>
        <v>15.84</v>
      </c>
    </row>
    <row r="1920" spans="2:13" ht="14.1" customHeight="1">
      <c r="B1920" s="8">
        <f t="shared" si="399"/>
        <v>1945.8750000002026</v>
      </c>
      <c r="I1920" s="17"/>
      <c r="J1920" s="17">
        <v>16.5</v>
      </c>
      <c r="K1920" s="28"/>
      <c r="L1920" s="31">
        <f t="shared" si="398"/>
        <v>1945.8750000002026</v>
      </c>
      <c r="M1920" s="30">
        <f t="shared" si="400"/>
        <v>16.5</v>
      </c>
    </row>
    <row r="1921" spans="2:13" ht="14.1" customHeight="1">
      <c r="B1921" s="8">
        <f t="shared" si="399"/>
        <v>1945.9583333335358</v>
      </c>
      <c r="I1921" s="17"/>
      <c r="J1921" s="17">
        <v>17.04</v>
      </c>
      <c r="K1921" s="28"/>
      <c r="L1921" s="31">
        <f t="shared" si="398"/>
        <v>1945.9583333335358</v>
      </c>
      <c r="M1921" s="30">
        <f t="shared" si="400"/>
        <v>17.04</v>
      </c>
    </row>
    <row r="1922" spans="2:13" ht="14.1" customHeight="1">
      <c r="B1922" s="8">
        <f t="shared" si="399"/>
        <v>1946.0416666668691</v>
      </c>
      <c r="I1922" s="17"/>
      <c r="J1922" s="17">
        <v>17.329999999999998</v>
      </c>
      <c r="K1922" s="28"/>
      <c r="L1922" s="31">
        <f t="shared" ref="L1922:L1985" si="401">B1922</f>
        <v>1946.0416666668691</v>
      </c>
      <c r="M1922" s="30">
        <f t="shared" si="400"/>
        <v>17.329999999999998</v>
      </c>
    </row>
    <row r="1923" spans="2:13" ht="14.1" customHeight="1">
      <c r="B1923" s="8">
        <f t="shared" si="399"/>
        <v>1946.1250000002024</v>
      </c>
      <c r="I1923" s="17"/>
      <c r="J1923" s="17">
        <v>18.02</v>
      </c>
      <c r="K1923" s="28"/>
      <c r="L1923" s="31">
        <f t="shared" si="401"/>
        <v>1946.1250000002024</v>
      </c>
      <c r="M1923" s="30">
        <f t="shared" si="400"/>
        <v>18.02</v>
      </c>
    </row>
    <row r="1924" spans="2:13" ht="14.1" customHeight="1">
      <c r="B1924" s="8">
        <f t="shared" ref="B1924:B1987" si="402">B1923+(1/12)</f>
        <v>1946.2083333335356</v>
      </c>
      <c r="I1924" s="17"/>
      <c r="J1924" s="17">
        <v>18.07</v>
      </c>
      <c r="K1924" s="28"/>
      <c r="L1924" s="31">
        <f t="shared" si="401"/>
        <v>1946.2083333335356</v>
      </c>
      <c r="M1924" s="30">
        <f t="shared" si="400"/>
        <v>18.07</v>
      </c>
    </row>
    <row r="1925" spans="2:13" ht="14.1" customHeight="1">
      <c r="B1925" s="8">
        <f t="shared" si="402"/>
        <v>1946.2916666668689</v>
      </c>
      <c r="I1925" s="17"/>
      <c r="J1925" s="17">
        <v>17.53</v>
      </c>
      <c r="K1925" s="28"/>
      <c r="L1925" s="31">
        <f t="shared" si="401"/>
        <v>1946.2916666668689</v>
      </c>
      <c r="M1925" s="30">
        <f t="shared" si="400"/>
        <v>17.53</v>
      </c>
    </row>
    <row r="1926" spans="2:13" ht="14.1" customHeight="1">
      <c r="B1926" s="8">
        <f t="shared" si="402"/>
        <v>1946.3750000002021</v>
      </c>
      <c r="I1926" s="17"/>
      <c r="J1926" s="17">
        <v>18.66</v>
      </c>
      <c r="K1926" s="28"/>
      <c r="L1926" s="31">
        <f t="shared" si="401"/>
        <v>1946.3750000002021</v>
      </c>
      <c r="M1926" s="30">
        <f t="shared" si="400"/>
        <v>18.66</v>
      </c>
    </row>
    <row r="1927" spans="2:13" ht="14.1" customHeight="1">
      <c r="B1927" s="8">
        <f t="shared" si="402"/>
        <v>1946.4583333335354</v>
      </c>
      <c r="I1927" s="17"/>
      <c r="J1927" s="17">
        <v>18.7</v>
      </c>
      <c r="K1927" s="28"/>
      <c r="L1927" s="31">
        <f t="shared" si="401"/>
        <v>1946.4583333335354</v>
      </c>
      <c r="M1927" s="30">
        <f t="shared" si="400"/>
        <v>18.7</v>
      </c>
    </row>
    <row r="1928" spans="2:13" ht="14.1" customHeight="1">
      <c r="B1928" s="8">
        <f t="shared" si="402"/>
        <v>1946.5416666668687</v>
      </c>
      <c r="I1928" s="17"/>
      <c r="J1928" s="17">
        <v>18.579999999999998</v>
      </c>
      <c r="K1928" s="28"/>
      <c r="L1928" s="31">
        <f t="shared" si="401"/>
        <v>1946.5416666668687</v>
      </c>
      <c r="M1928" s="30">
        <f t="shared" si="400"/>
        <v>18.579999999999998</v>
      </c>
    </row>
    <row r="1929" spans="2:13" ht="14.1" customHeight="1">
      <c r="B1929" s="8">
        <f t="shared" si="402"/>
        <v>1946.6250000002019</v>
      </c>
      <c r="I1929" s="17"/>
      <c r="J1929" s="17">
        <v>18.05</v>
      </c>
      <c r="K1929" s="28"/>
      <c r="L1929" s="31">
        <f t="shared" si="401"/>
        <v>1946.6250000002019</v>
      </c>
      <c r="M1929" s="30">
        <f t="shared" si="400"/>
        <v>18.05</v>
      </c>
    </row>
    <row r="1930" spans="2:13" ht="14.1" customHeight="1">
      <c r="B1930" s="8">
        <f t="shared" si="402"/>
        <v>1946.7083333335352</v>
      </c>
      <c r="I1930" s="17"/>
      <c r="J1930" s="17">
        <v>17.7</v>
      </c>
      <c r="K1930" s="28"/>
      <c r="L1930" s="31">
        <f t="shared" si="401"/>
        <v>1946.7083333335352</v>
      </c>
      <c r="M1930" s="30">
        <f t="shared" si="400"/>
        <v>17.7</v>
      </c>
    </row>
    <row r="1931" spans="2:13" ht="14.1" customHeight="1">
      <c r="B1931" s="8">
        <f t="shared" si="402"/>
        <v>1946.7916666668684</v>
      </c>
      <c r="I1931" s="17"/>
      <c r="J1931" s="17">
        <v>15.09</v>
      </c>
      <c r="K1931" s="28"/>
      <c r="L1931" s="31">
        <f t="shared" si="401"/>
        <v>1946.7916666668684</v>
      </c>
      <c r="M1931" s="30">
        <f t="shared" si="400"/>
        <v>15.09</v>
      </c>
    </row>
    <row r="1932" spans="2:13" ht="14.1" customHeight="1">
      <c r="B1932" s="8">
        <f t="shared" si="402"/>
        <v>1946.8750000002017</v>
      </c>
      <c r="I1932" s="17"/>
      <c r="J1932" s="17">
        <v>14.75</v>
      </c>
      <c r="K1932" s="28"/>
      <c r="L1932" s="31">
        <f t="shared" si="401"/>
        <v>1946.8750000002017</v>
      </c>
      <c r="M1932" s="30">
        <f t="shared" si="400"/>
        <v>14.75</v>
      </c>
    </row>
    <row r="1933" spans="2:13" ht="14.1" customHeight="1">
      <c r="B1933" s="8">
        <f t="shared" si="402"/>
        <v>1946.9583333335349</v>
      </c>
      <c r="I1933" s="17"/>
      <c r="J1933" s="17">
        <v>14.69</v>
      </c>
      <c r="K1933" s="28"/>
      <c r="L1933" s="31">
        <f t="shared" si="401"/>
        <v>1946.9583333335349</v>
      </c>
      <c r="M1933" s="30">
        <f t="shared" si="400"/>
        <v>14.69</v>
      </c>
    </row>
    <row r="1934" spans="2:13" ht="14.1" customHeight="1">
      <c r="B1934" s="8">
        <f t="shared" si="402"/>
        <v>1947.0416666668682</v>
      </c>
      <c r="I1934" s="17"/>
      <c r="J1934" s="17">
        <v>15.13</v>
      </c>
      <c r="K1934" s="28"/>
      <c r="L1934" s="31">
        <f t="shared" si="401"/>
        <v>1947.0416666668682</v>
      </c>
      <c r="M1934" s="30">
        <f t="shared" si="400"/>
        <v>15.13</v>
      </c>
    </row>
    <row r="1935" spans="2:13" ht="14.1" customHeight="1">
      <c r="B1935" s="8">
        <f t="shared" si="402"/>
        <v>1947.1250000002015</v>
      </c>
      <c r="I1935" s="17"/>
      <c r="J1935" s="17">
        <v>15.21</v>
      </c>
      <c r="K1935" s="28"/>
      <c r="L1935" s="31">
        <f t="shared" si="401"/>
        <v>1947.1250000002015</v>
      </c>
      <c r="M1935" s="30">
        <f t="shared" si="400"/>
        <v>15.21</v>
      </c>
    </row>
    <row r="1936" spans="2:13" ht="14.1" customHeight="1">
      <c r="B1936" s="8">
        <f t="shared" si="402"/>
        <v>1947.2083333335347</v>
      </c>
      <c r="I1936" s="17"/>
      <c r="J1936" s="17">
        <v>15.8</v>
      </c>
      <c r="K1936" s="28"/>
      <c r="L1936" s="31">
        <f t="shared" si="401"/>
        <v>1947.2083333335347</v>
      </c>
      <c r="M1936" s="30">
        <f t="shared" si="400"/>
        <v>15.8</v>
      </c>
    </row>
    <row r="1937" spans="2:13" ht="14.1" customHeight="1">
      <c r="B1937" s="8">
        <f t="shared" si="402"/>
        <v>1947.291666666868</v>
      </c>
      <c r="I1937" s="17"/>
      <c r="J1937" s="17">
        <v>15.16</v>
      </c>
      <c r="K1937" s="28"/>
      <c r="L1937" s="31">
        <f t="shared" si="401"/>
        <v>1947.291666666868</v>
      </c>
      <c r="M1937" s="30">
        <f t="shared" si="400"/>
        <v>15.16</v>
      </c>
    </row>
    <row r="1938" spans="2:13" ht="14.1" customHeight="1">
      <c r="B1938" s="8">
        <f t="shared" si="402"/>
        <v>1947.3750000002012</v>
      </c>
      <c r="I1938" s="17"/>
      <c r="J1938" s="17">
        <v>14.6</v>
      </c>
      <c r="K1938" s="28"/>
      <c r="L1938" s="31">
        <f t="shared" si="401"/>
        <v>1947.3750000002012</v>
      </c>
      <c r="M1938" s="30">
        <f t="shared" si="400"/>
        <v>14.6</v>
      </c>
    </row>
    <row r="1939" spans="2:13" ht="14.1" customHeight="1">
      <c r="B1939" s="8">
        <f t="shared" si="402"/>
        <v>1947.4583333335345</v>
      </c>
      <c r="I1939" s="17"/>
      <c r="J1939" s="17">
        <v>14.34</v>
      </c>
      <c r="K1939" s="28"/>
      <c r="L1939" s="31">
        <f t="shared" si="401"/>
        <v>1947.4583333335345</v>
      </c>
      <c r="M1939" s="30">
        <f t="shared" ref="M1939:M1969" si="403">J1939</f>
        <v>14.34</v>
      </c>
    </row>
    <row r="1940" spans="2:13" ht="14.1" customHeight="1">
      <c r="B1940" s="8">
        <f t="shared" si="402"/>
        <v>1947.5416666668677</v>
      </c>
      <c r="I1940" s="17"/>
      <c r="J1940" s="17">
        <v>14.84</v>
      </c>
      <c r="K1940" s="28"/>
      <c r="L1940" s="31">
        <f t="shared" si="401"/>
        <v>1947.5416666668677</v>
      </c>
      <c r="M1940" s="30">
        <f t="shared" si="403"/>
        <v>14.84</v>
      </c>
    </row>
    <row r="1941" spans="2:13" ht="14.1" customHeight="1">
      <c r="B1941" s="8">
        <f t="shared" si="402"/>
        <v>1947.625000000201</v>
      </c>
      <c r="I1941" s="17"/>
      <c r="J1941" s="17">
        <v>15.77</v>
      </c>
      <c r="K1941" s="28"/>
      <c r="L1941" s="31">
        <f t="shared" si="401"/>
        <v>1947.625000000201</v>
      </c>
      <c r="M1941" s="30">
        <f t="shared" si="403"/>
        <v>15.77</v>
      </c>
    </row>
    <row r="1942" spans="2:13" ht="14.1" customHeight="1">
      <c r="B1942" s="8">
        <f t="shared" si="402"/>
        <v>1947.7083333335343</v>
      </c>
      <c r="I1942" s="17"/>
      <c r="J1942" s="17">
        <v>15.46</v>
      </c>
      <c r="K1942" s="28"/>
      <c r="L1942" s="31">
        <f t="shared" si="401"/>
        <v>1947.7083333335343</v>
      </c>
      <c r="M1942" s="30">
        <f t="shared" si="403"/>
        <v>15.46</v>
      </c>
    </row>
    <row r="1943" spans="2:13" ht="14.1" customHeight="1">
      <c r="B1943" s="8">
        <f t="shared" si="402"/>
        <v>1947.7916666668675</v>
      </c>
      <c r="I1943" s="17"/>
      <c r="J1943" s="17">
        <v>15.06</v>
      </c>
      <c r="K1943" s="28"/>
      <c r="L1943" s="31">
        <f t="shared" si="401"/>
        <v>1947.7916666668675</v>
      </c>
      <c r="M1943" s="30">
        <f t="shared" si="403"/>
        <v>15.06</v>
      </c>
    </row>
    <row r="1944" spans="2:13" ht="14.1" customHeight="1">
      <c r="B1944" s="8">
        <f t="shared" si="402"/>
        <v>1947.8750000002008</v>
      </c>
      <c r="I1944" s="17"/>
      <c r="J1944" s="17">
        <v>15.45</v>
      </c>
      <c r="K1944" s="28"/>
      <c r="L1944" s="31">
        <f t="shared" si="401"/>
        <v>1947.8750000002008</v>
      </c>
      <c r="M1944" s="30">
        <f t="shared" si="403"/>
        <v>15.45</v>
      </c>
    </row>
    <row r="1945" spans="2:13" ht="14.1" customHeight="1">
      <c r="B1945" s="8">
        <f t="shared" si="402"/>
        <v>1947.958333333534</v>
      </c>
      <c r="I1945" s="17"/>
      <c r="J1945" s="17">
        <v>15.27</v>
      </c>
      <c r="K1945" s="28"/>
      <c r="L1945" s="31">
        <f t="shared" si="401"/>
        <v>1947.958333333534</v>
      </c>
      <c r="M1945" s="30">
        <f t="shared" si="403"/>
        <v>15.27</v>
      </c>
    </row>
    <row r="1946" spans="2:13" ht="14.1" customHeight="1">
      <c r="B1946" s="8">
        <f t="shared" si="402"/>
        <v>1948.0416666668673</v>
      </c>
      <c r="I1946" s="17"/>
      <c r="J1946" s="17">
        <v>15.03</v>
      </c>
      <c r="K1946" s="28"/>
      <c r="L1946" s="31">
        <f t="shared" si="401"/>
        <v>1948.0416666668673</v>
      </c>
      <c r="M1946" s="30">
        <f t="shared" si="403"/>
        <v>15.03</v>
      </c>
    </row>
    <row r="1947" spans="2:13" ht="14.1" customHeight="1">
      <c r="B1947" s="8">
        <f t="shared" si="402"/>
        <v>1948.1250000002005</v>
      </c>
      <c r="I1947" s="17"/>
      <c r="J1947" s="17">
        <v>14.83</v>
      </c>
      <c r="K1947" s="28"/>
      <c r="L1947" s="31">
        <f t="shared" si="401"/>
        <v>1948.1250000002005</v>
      </c>
      <c r="M1947" s="30">
        <f t="shared" si="403"/>
        <v>14.83</v>
      </c>
    </row>
    <row r="1948" spans="2:13" ht="14.1" customHeight="1">
      <c r="B1948" s="8">
        <f t="shared" si="402"/>
        <v>1948.2083333335338</v>
      </c>
      <c r="I1948" s="17"/>
      <c r="J1948" s="17">
        <v>14.1</v>
      </c>
      <c r="K1948" s="28"/>
      <c r="L1948" s="31">
        <f t="shared" si="401"/>
        <v>1948.2083333335338</v>
      </c>
      <c r="M1948" s="30">
        <f t="shared" si="403"/>
        <v>14.1</v>
      </c>
    </row>
    <row r="1949" spans="2:13" ht="14.1" customHeight="1">
      <c r="B1949" s="8">
        <f t="shared" si="402"/>
        <v>1948.2916666668671</v>
      </c>
      <c r="I1949" s="17"/>
      <c r="J1949" s="17">
        <v>14.3</v>
      </c>
      <c r="K1949" s="28"/>
      <c r="L1949" s="31">
        <f t="shared" si="401"/>
        <v>1948.2916666668671</v>
      </c>
      <c r="M1949" s="30">
        <f t="shared" si="403"/>
        <v>14.3</v>
      </c>
    </row>
    <row r="1950" spans="2:13" ht="14.1" customHeight="1">
      <c r="B1950" s="8">
        <f t="shared" si="402"/>
        <v>1948.3750000002003</v>
      </c>
      <c r="I1950" s="17"/>
      <c r="J1950" s="17">
        <v>15.4</v>
      </c>
      <c r="K1950" s="28"/>
      <c r="L1950" s="31">
        <f t="shared" si="401"/>
        <v>1948.3750000002003</v>
      </c>
      <c r="M1950" s="30">
        <f t="shared" si="403"/>
        <v>15.4</v>
      </c>
    </row>
    <row r="1951" spans="2:13" ht="14.1" customHeight="1">
      <c r="B1951" s="8">
        <f t="shared" si="402"/>
        <v>1948.4583333335336</v>
      </c>
      <c r="I1951" s="17"/>
      <c r="J1951" s="17">
        <v>16.149999999999999</v>
      </c>
      <c r="K1951" s="28"/>
      <c r="L1951" s="31">
        <f t="shared" si="401"/>
        <v>1948.4583333335336</v>
      </c>
      <c r="M1951" s="30">
        <f t="shared" si="403"/>
        <v>16.149999999999999</v>
      </c>
    </row>
    <row r="1952" spans="2:13" ht="14.1" customHeight="1">
      <c r="B1952" s="8">
        <f t="shared" si="402"/>
        <v>1948.5416666668668</v>
      </c>
      <c r="I1952" s="17"/>
      <c r="J1952" s="17">
        <v>16.82</v>
      </c>
      <c r="K1952" s="28"/>
      <c r="L1952" s="31">
        <f t="shared" si="401"/>
        <v>1948.5416666668668</v>
      </c>
      <c r="M1952" s="30">
        <f t="shared" si="403"/>
        <v>16.82</v>
      </c>
    </row>
    <row r="1953" spans="2:13" ht="14.1" customHeight="1">
      <c r="B1953" s="8">
        <f t="shared" si="402"/>
        <v>1948.6250000002001</v>
      </c>
      <c r="I1953" s="17"/>
      <c r="J1953" s="17">
        <v>16.420000000000002</v>
      </c>
      <c r="K1953" s="28"/>
      <c r="L1953" s="31">
        <f t="shared" si="401"/>
        <v>1948.6250000002001</v>
      </c>
      <c r="M1953" s="30">
        <f t="shared" si="403"/>
        <v>16.420000000000002</v>
      </c>
    </row>
    <row r="1954" spans="2:13" ht="14.1" customHeight="1">
      <c r="B1954" s="8">
        <f t="shared" si="402"/>
        <v>1948.7083333335333</v>
      </c>
      <c r="I1954" s="17"/>
      <c r="J1954" s="17">
        <v>15.94</v>
      </c>
      <c r="K1954" s="28"/>
      <c r="L1954" s="31">
        <f t="shared" si="401"/>
        <v>1948.7083333335333</v>
      </c>
      <c r="M1954" s="30">
        <f t="shared" si="403"/>
        <v>15.94</v>
      </c>
    </row>
    <row r="1955" spans="2:13" ht="14.1" customHeight="1">
      <c r="B1955" s="8">
        <f t="shared" si="402"/>
        <v>1948.7916666668666</v>
      </c>
      <c r="I1955" s="17"/>
      <c r="J1955" s="17">
        <v>15.76</v>
      </c>
      <c r="K1955" s="28"/>
      <c r="L1955" s="31">
        <f t="shared" si="401"/>
        <v>1948.7916666668666</v>
      </c>
      <c r="M1955" s="30">
        <f t="shared" si="403"/>
        <v>15.76</v>
      </c>
    </row>
    <row r="1956" spans="2:13" ht="14.1" customHeight="1">
      <c r="B1956" s="8">
        <f t="shared" si="402"/>
        <v>1948.8750000001999</v>
      </c>
      <c r="I1956" s="17"/>
      <c r="J1956" s="17">
        <v>16.190000000000001</v>
      </c>
      <c r="K1956" s="28"/>
      <c r="L1956" s="31">
        <f t="shared" si="401"/>
        <v>1948.8750000001999</v>
      </c>
      <c r="M1956" s="30">
        <f t="shared" si="403"/>
        <v>16.190000000000001</v>
      </c>
    </row>
    <row r="1957" spans="2:13" ht="14.1" customHeight="1">
      <c r="B1957" s="8">
        <f t="shared" si="402"/>
        <v>1948.9583333335331</v>
      </c>
      <c r="I1957" s="17"/>
      <c r="J1957" s="17">
        <v>15.29</v>
      </c>
      <c r="K1957" s="28"/>
      <c r="L1957" s="31">
        <f t="shared" si="401"/>
        <v>1948.9583333335331</v>
      </c>
      <c r="M1957" s="30">
        <f t="shared" si="403"/>
        <v>15.29</v>
      </c>
    </row>
    <row r="1958" spans="2:13" ht="14.1" customHeight="1">
      <c r="B1958" s="8">
        <f t="shared" si="402"/>
        <v>1949.0416666668664</v>
      </c>
      <c r="I1958" s="17"/>
      <c r="J1958" s="17">
        <v>15.19</v>
      </c>
      <c r="K1958" s="28"/>
      <c r="L1958" s="31">
        <f t="shared" si="401"/>
        <v>1949.0416666668664</v>
      </c>
      <c r="M1958" s="30">
        <f t="shared" si="403"/>
        <v>15.19</v>
      </c>
    </row>
    <row r="1959" spans="2:13" ht="14.1" customHeight="1">
      <c r="B1959" s="8">
        <f t="shared" si="402"/>
        <v>1949.1250000001996</v>
      </c>
      <c r="I1959" s="17"/>
      <c r="J1959" s="17">
        <v>15.36</v>
      </c>
      <c r="K1959" s="28"/>
      <c r="L1959" s="31">
        <f t="shared" si="401"/>
        <v>1949.1250000001996</v>
      </c>
      <c r="M1959" s="30">
        <f t="shared" si="403"/>
        <v>15.36</v>
      </c>
    </row>
    <row r="1960" spans="2:13" ht="14.1" customHeight="1">
      <c r="B1960" s="8">
        <f t="shared" si="402"/>
        <v>1949.2083333335329</v>
      </c>
      <c r="I1960" s="17"/>
      <c r="J1960" s="17">
        <v>14.77</v>
      </c>
      <c r="K1960" s="28"/>
      <c r="L1960" s="31">
        <f t="shared" si="401"/>
        <v>1949.2083333335329</v>
      </c>
      <c r="M1960" s="30">
        <f t="shared" si="403"/>
        <v>14.77</v>
      </c>
    </row>
    <row r="1961" spans="2:13" ht="14.1" customHeight="1">
      <c r="B1961" s="8">
        <f t="shared" si="402"/>
        <v>1949.2916666668661</v>
      </c>
      <c r="I1961" s="17"/>
      <c r="J1961" s="17">
        <v>14.91</v>
      </c>
      <c r="K1961" s="28"/>
      <c r="L1961" s="31">
        <f t="shared" si="401"/>
        <v>1949.2916666668661</v>
      </c>
      <c r="M1961" s="30">
        <f t="shared" si="403"/>
        <v>14.91</v>
      </c>
    </row>
    <row r="1962" spans="2:13" ht="14.1" customHeight="1">
      <c r="B1962" s="8">
        <f t="shared" si="402"/>
        <v>1949.3750000001994</v>
      </c>
      <c r="I1962" s="17"/>
      <c r="J1962" s="17">
        <v>14.89</v>
      </c>
      <c r="K1962" s="28"/>
      <c r="L1962" s="31">
        <f t="shared" si="401"/>
        <v>1949.3750000001994</v>
      </c>
      <c r="M1962" s="30">
        <f t="shared" si="403"/>
        <v>14.89</v>
      </c>
    </row>
    <row r="1963" spans="2:13" ht="14.1" customHeight="1">
      <c r="B1963" s="8">
        <f t="shared" si="402"/>
        <v>1949.4583333335327</v>
      </c>
      <c r="I1963" s="17"/>
      <c r="J1963" s="17">
        <v>14.78</v>
      </c>
      <c r="K1963" s="28"/>
      <c r="L1963" s="31">
        <f t="shared" si="401"/>
        <v>1949.4583333335327</v>
      </c>
      <c r="M1963" s="30">
        <f t="shared" si="403"/>
        <v>14.78</v>
      </c>
    </row>
    <row r="1964" spans="2:13" ht="14.1" customHeight="1">
      <c r="B1964" s="8">
        <f t="shared" si="402"/>
        <v>1949.5416666668659</v>
      </c>
      <c r="I1964" s="17"/>
      <c r="J1964" s="17">
        <v>13.97</v>
      </c>
      <c r="K1964" s="28"/>
      <c r="L1964" s="31">
        <f t="shared" si="401"/>
        <v>1949.5416666668659</v>
      </c>
      <c r="M1964" s="30">
        <f t="shared" si="403"/>
        <v>13.97</v>
      </c>
    </row>
    <row r="1965" spans="2:13" ht="14.1" customHeight="1">
      <c r="B1965" s="8">
        <f t="shared" si="402"/>
        <v>1949.6250000001992</v>
      </c>
      <c r="I1965" s="17"/>
      <c r="J1965" s="17">
        <v>14.76</v>
      </c>
      <c r="K1965" s="28"/>
      <c r="L1965" s="31">
        <f t="shared" si="401"/>
        <v>1949.6250000001992</v>
      </c>
      <c r="M1965" s="30">
        <f t="shared" si="403"/>
        <v>14.76</v>
      </c>
    </row>
    <row r="1966" spans="2:13" ht="14.1" customHeight="1">
      <c r="B1966" s="8">
        <f t="shared" si="402"/>
        <v>1949.7083333335324</v>
      </c>
      <c r="I1966" s="17"/>
      <c r="J1966" s="17">
        <v>15.29</v>
      </c>
      <c r="K1966" s="28"/>
      <c r="L1966" s="31">
        <f t="shared" si="401"/>
        <v>1949.7083333335324</v>
      </c>
      <c r="M1966" s="30">
        <f t="shared" si="403"/>
        <v>15.29</v>
      </c>
    </row>
    <row r="1967" spans="2:13" ht="14.1" customHeight="1">
      <c r="B1967" s="8">
        <f t="shared" si="402"/>
        <v>1949.7916666668657</v>
      </c>
      <c r="I1967" s="17"/>
      <c r="J1967" s="17">
        <v>15.49</v>
      </c>
      <c r="K1967" s="28"/>
      <c r="L1967" s="31">
        <f t="shared" si="401"/>
        <v>1949.7916666668657</v>
      </c>
      <c r="M1967" s="30">
        <f t="shared" si="403"/>
        <v>15.49</v>
      </c>
    </row>
    <row r="1968" spans="2:13" ht="14.1" customHeight="1">
      <c r="B1968" s="8">
        <f t="shared" si="402"/>
        <v>1949.875000000199</v>
      </c>
      <c r="I1968" s="17"/>
      <c r="J1968" s="17">
        <v>15.89</v>
      </c>
      <c r="K1968" s="28"/>
      <c r="L1968" s="31">
        <f t="shared" si="401"/>
        <v>1949.875000000199</v>
      </c>
      <c r="M1968" s="30">
        <f t="shared" si="403"/>
        <v>15.89</v>
      </c>
    </row>
    <row r="1969" spans="2:13" ht="14.1" customHeight="1">
      <c r="B1969" s="8">
        <f t="shared" si="402"/>
        <v>1949.9583333335322</v>
      </c>
      <c r="I1969" s="17"/>
      <c r="J1969" s="17">
        <v>16.11</v>
      </c>
      <c r="K1969" s="28"/>
      <c r="L1969" s="31">
        <f t="shared" si="401"/>
        <v>1949.9583333335322</v>
      </c>
      <c r="M1969" s="30">
        <f t="shared" si="403"/>
        <v>16.11</v>
      </c>
    </row>
    <row r="1970" spans="2:13" ht="14.1" customHeight="1">
      <c r="B1970" s="8">
        <f t="shared" si="402"/>
        <v>1950.0416666668655</v>
      </c>
      <c r="I1970" s="17">
        <v>17.05</v>
      </c>
      <c r="J1970" s="17">
        <v>16.54</v>
      </c>
      <c r="K1970" s="28"/>
      <c r="L1970" s="31">
        <f t="shared" si="401"/>
        <v>1950.0416666668655</v>
      </c>
      <c r="M1970" s="30">
        <f>I1970</f>
        <v>17.05</v>
      </c>
    </row>
    <row r="1971" spans="2:13" ht="14.1" customHeight="1">
      <c r="B1971" s="8">
        <f t="shared" si="402"/>
        <v>1950.1250000001987</v>
      </c>
      <c r="I1971" s="17">
        <v>17.22</v>
      </c>
      <c r="J1971" s="17">
        <v>16.88</v>
      </c>
      <c r="K1971" s="28"/>
      <c r="L1971" s="31">
        <f t="shared" si="401"/>
        <v>1950.1250000001987</v>
      </c>
      <c r="M1971" s="30">
        <f t="shared" ref="M1971:M2034" si="404">I1971</f>
        <v>17.22</v>
      </c>
    </row>
    <row r="1972" spans="2:13" ht="14.1" customHeight="1">
      <c r="B1972" s="8">
        <f t="shared" si="402"/>
        <v>1950.208333333532</v>
      </c>
      <c r="I1972" s="17">
        <v>17.29</v>
      </c>
      <c r="J1972" s="17">
        <v>17.21</v>
      </c>
      <c r="K1972" s="28"/>
      <c r="L1972" s="31">
        <f t="shared" si="401"/>
        <v>1950.208333333532</v>
      </c>
      <c r="M1972" s="30">
        <f t="shared" si="404"/>
        <v>17.29</v>
      </c>
    </row>
    <row r="1973" spans="2:13" ht="14.1" customHeight="1">
      <c r="B1973" s="8">
        <f t="shared" si="402"/>
        <v>1950.2916666668652</v>
      </c>
      <c r="I1973" s="17">
        <v>17.96</v>
      </c>
      <c r="J1973" s="17">
        <v>17.350000000000001</v>
      </c>
      <c r="K1973" s="28"/>
      <c r="L1973" s="31">
        <f t="shared" si="401"/>
        <v>1950.2916666668652</v>
      </c>
      <c r="M1973" s="30">
        <f t="shared" si="404"/>
        <v>17.96</v>
      </c>
    </row>
    <row r="1974" spans="2:13" ht="14.1" customHeight="1">
      <c r="B1974" s="8">
        <f t="shared" si="402"/>
        <v>1950.3750000001985</v>
      </c>
      <c r="I1974" s="17">
        <v>18.78</v>
      </c>
      <c r="J1974" s="17">
        <v>17.84</v>
      </c>
      <c r="K1974" s="28"/>
      <c r="L1974" s="31">
        <f t="shared" si="401"/>
        <v>1950.3750000001985</v>
      </c>
      <c r="M1974" s="30">
        <f t="shared" si="404"/>
        <v>18.78</v>
      </c>
    </row>
    <row r="1975" spans="2:13" ht="14.1" customHeight="1">
      <c r="B1975" s="8">
        <f t="shared" si="402"/>
        <v>1950.4583333335318</v>
      </c>
      <c r="I1975" s="17">
        <v>17.690000000000001</v>
      </c>
      <c r="J1975" s="17">
        <v>18.440000000000001</v>
      </c>
      <c r="K1975" s="28"/>
      <c r="L1975" s="31">
        <f t="shared" si="401"/>
        <v>1950.4583333335318</v>
      </c>
      <c r="M1975" s="30">
        <f t="shared" si="404"/>
        <v>17.690000000000001</v>
      </c>
    </row>
    <row r="1976" spans="2:13" ht="14.1" customHeight="1">
      <c r="B1976" s="8">
        <f t="shared" si="402"/>
        <v>1950.541666666865</v>
      </c>
      <c r="I1976" s="17">
        <v>17.84</v>
      </c>
      <c r="J1976" s="17">
        <v>18.739999999999998</v>
      </c>
      <c r="K1976" s="28"/>
      <c r="L1976" s="31">
        <f t="shared" si="401"/>
        <v>1950.541666666865</v>
      </c>
      <c r="M1976" s="30">
        <f t="shared" si="404"/>
        <v>17.84</v>
      </c>
    </row>
    <row r="1977" spans="2:13" ht="14.1" customHeight="1">
      <c r="B1977" s="8">
        <f t="shared" si="402"/>
        <v>1950.6250000001983</v>
      </c>
      <c r="I1977" s="17">
        <v>18.420000000000002</v>
      </c>
      <c r="J1977" s="17">
        <v>17.38</v>
      </c>
      <c r="K1977" s="28"/>
      <c r="L1977" s="31">
        <f t="shared" si="401"/>
        <v>1950.6250000001983</v>
      </c>
      <c r="M1977" s="30">
        <f t="shared" si="404"/>
        <v>18.420000000000002</v>
      </c>
    </row>
    <row r="1978" spans="2:13" ht="14.1" customHeight="1">
      <c r="B1978" s="8">
        <f t="shared" si="402"/>
        <v>1950.7083333335315</v>
      </c>
      <c r="I1978" s="17">
        <v>19.45</v>
      </c>
      <c r="J1978" s="17">
        <v>18.43</v>
      </c>
      <c r="K1978" s="28"/>
      <c r="L1978" s="31">
        <f t="shared" si="401"/>
        <v>1950.7083333335315</v>
      </c>
      <c r="M1978" s="30">
        <f t="shared" si="404"/>
        <v>19.45</v>
      </c>
    </row>
    <row r="1979" spans="2:13" ht="14.1" customHeight="1">
      <c r="B1979" s="8">
        <f t="shared" si="402"/>
        <v>1950.7916666668648</v>
      </c>
      <c r="I1979" s="17">
        <v>19.53</v>
      </c>
      <c r="J1979" s="17">
        <v>19.079999999999998</v>
      </c>
      <c r="K1979" s="28"/>
      <c r="L1979" s="31">
        <f t="shared" si="401"/>
        <v>1950.7916666668648</v>
      </c>
      <c r="M1979" s="30">
        <f t="shared" si="404"/>
        <v>19.53</v>
      </c>
    </row>
    <row r="1980" spans="2:13" ht="14.1" customHeight="1">
      <c r="B1980" s="8">
        <f t="shared" si="402"/>
        <v>1950.875000000198</v>
      </c>
      <c r="I1980" s="17">
        <v>19.510000000000002</v>
      </c>
      <c r="J1980" s="17">
        <v>19.87</v>
      </c>
      <c r="K1980" s="28"/>
      <c r="L1980" s="31">
        <f t="shared" si="401"/>
        <v>1950.875000000198</v>
      </c>
      <c r="M1980" s="30">
        <f t="shared" si="404"/>
        <v>19.510000000000002</v>
      </c>
    </row>
    <row r="1981" spans="2:13" ht="14.1" customHeight="1">
      <c r="B1981" s="8">
        <f t="shared" si="402"/>
        <v>1950.9583333335313</v>
      </c>
      <c r="I1981" s="17">
        <v>20.43</v>
      </c>
      <c r="J1981" s="17">
        <v>19.829999999999998</v>
      </c>
      <c r="K1981" s="28"/>
      <c r="L1981" s="31">
        <f t="shared" si="401"/>
        <v>1950.9583333335313</v>
      </c>
      <c r="M1981" s="30">
        <f t="shared" si="404"/>
        <v>20.43</v>
      </c>
    </row>
    <row r="1982" spans="2:13" ht="14.1" customHeight="1">
      <c r="B1982" s="8">
        <f t="shared" si="402"/>
        <v>1951.0416666668646</v>
      </c>
      <c r="I1982" s="17">
        <v>21.66</v>
      </c>
      <c r="J1982" s="17">
        <v>19.75</v>
      </c>
      <c r="K1982" s="28"/>
      <c r="L1982" s="31">
        <f t="shared" si="401"/>
        <v>1951.0416666668646</v>
      </c>
      <c r="M1982" s="30">
        <f t="shared" si="404"/>
        <v>21.66</v>
      </c>
    </row>
    <row r="1983" spans="2:13" ht="14.1" customHeight="1">
      <c r="B1983" s="8">
        <f t="shared" si="402"/>
        <v>1951.1250000001978</v>
      </c>
      <c r="I1983" s="17">
        <v>21.8</v>
      </c>
      <c r="J1983" s="17">
        <v>21.21</v>
      </c>
      <c r="K1983" s="28"/>
      <c r="L1983" s="31">
        <f t="shared" si="401"/>
        <v>1951.1250000001978</v>
      </c>
      <c r="M1983" s="30">
        <f t="shared" si="404"/>
        <v>21.8</v>
      </c>
    </row>
    <row r="1984" spans="2:13" ht="14.1" customHeight="1">
      <c r="B1984" s="8">
        <f t="shared" si="402"/>
        <v>1951.2083333335311</v>
      </c>
      <c r="I1984" s="17">
        <v>21.48</v>
      </c>
      <c r="J1984" s="17">
        <v>22</v>
      </c>
      <c r="K1984" s="28"/>
      <c r="L1984" s="31">
        <f t="shared" si="401"/>
        <v>1951.2083333335311</v>
      </c>
      <c r="M1984" s="30">
        <f t="shared" si="404"/>
        <v>21.48</v>
      </c>
    </row>
    <row r="1985" spans="2:13" ht="14.1" customHeight="1">
      <c r="B1985" s="8">
        <f t="shared" si="402"/>
        <v>1951.2916666668643</v>
      </c>
      <c r="I1985" s="17">
        <v>22.43</v>
      </c>
      <c r="J1985" s="17">
        <v>21.63</v>
      </c>
      <c r="K1985" s="28"/>
      <c r="L1985" s="31">
        <f t="shared" si="401"/>
        <v>1951.2916666668643</v>
      </c>
      <c r="M1985" s="30">
        <f t="shared" si="404"/>
        <v>22.43</v>
      </c>
    </row>
    <row r="1986" spans="2:13" ht="14.1" customHeight="1">
      <c r="B1986" s="8">
        <f t="shared" si="402"/>
        <v>1951.3750000001976</v>
      </c>
      <c r="I1986" s="17">
        <v>21.52</v>
      </c>
      <c r="J1986" s="17">
        <v>21.92</v>
      </c>
      <c r="K1986" s="28"/>
      <c r="L1986" s="31">
        <f t="shared" ref="L1986:L2049" si="405">B1986</f>
        <v>1951.3750000001976</v>
      </c>
      <c r="M1986" s="30">
        <f t="shared" si="404"/>
        <v>21.52</v>
      </c>
    </row>
    <row r="1987" spans="2:13" ht="14.1" customHeight="1">
      <c r="B1987" s="8">
        <f t="shared" si="402"/>
        <v>1951.4583333335308</v>
      </c>
      <c r="I1987" s="17">
        <v>20.96</v>
      </c>
      <c r="J1987" s="17">
        <v>21.93</v>
      </c>
      <c r="K1987" s="28"/>
      <c r="L1987" s="31">
        <f t="shared" si="405"/>
        <v>1951.4583333335308</v>
      </c>
      <c r="M1987" s="30">
        <f t="shared" si="404"/>
        <v>20.96</v>
      </c>
    </row>
    <row r="1988" spans="2:13" ht="14.1" customHeight="1">
      <c r="B1988" s="8">
        <f t="shared" ref="B1988:B2051" si="406">B1987+(1/12)</f>
        <v>1951.5416666668641</v>
      </c>
      <c r="I1988" s="17">
        <v>22.4</v>
      </c>
      <c r="J1988" s="17">
        <v>21.55</v>
      </c>
      <c r="K1988" s="28"/>
      <c r="L1988" s="31">
        <f t="shared" si="405"/>
        <v>1951.5416666668641</v>
      </c>
      <c r="M1988" s="30">
        <f t="shared" si="404"/>
        <v>22.4</v>
      </c>
    </row>
    <row r="1989" spans="2:13" ht="14.1" customHeight="1">
      <c r="B1989" s="8">
        <f t="shared" si="406"/>
        <v>1951.6250000001974</v>
      </c>
      <c r="I1989" s="17">
        <v>23.28</v>
      </c>
      <c r="J1989" s="17">
        <v>21.93</v>
      </c>
      <c r="K1989" s="28"/>
      <c r="L1989" s="31">
        <f t="shared" si="405"/>
        <v>1951.6250000001974</v>
      </c>
      <c r="M1989" s="30">
        <f t="shared" si="404"/>
        <v>23.28</v>
      </c>
    </row>
    <row r="1990" spans="2:13" ht="14.1" customHeight="1">
      <c r="B1990" s="8">
        <f t="shared" si="406"/>
        <v>1951.7083333335306</v>
      </c>
      <c r="I1990" s="17">
        <v>23.26</v>
      </c>
      <c r="J1990" s="17">
        <v>22.89</v>
      </c>
      <c r="K1990" s="28"/>
      <c r="L1990" s="31">
        <f t="shared" si="405"/>
        <v>1951.7083333335306</v>
      </c>
      <c r="M1990" s="30">
        <f t="shared" si="404"/>
        <v>23.26</v>
      </c>
    </row>
    <row r="1991" spans="2:13" ht="14.1" customHeight="1">
      <c r="B1991" s="8">
        <f t="shared" si="406"/>
        <v>1951.7916666668639</v>
      </c>
      <c r="I1991" s="17">
        <v>22.94</v>
      </c>
      <c r="J1991" s="17">
        <v>23.48</v>
      </c>
      <c r="K1991" s="28"/>
      <c r="L1991" s="31">
        <f t="shared" si="405"/>
        <v>1951.7916666668639</v>
      </c>
      <c r="M1991" s="30">
        <f t="shared" si="404"/>
        <v>22.94</v>
      </c>
    </row>
    <row r="1992" spans="2:13" ht="14.1" customHeight="1">
      <c r="B1992" s="8">
        <f t="shared" si="406"/>
        <v>1951.8750000001971</v>
      </c>
      <c r="I1992" s="17">
        <v>22.88</v>
      </c>
      <c r="J1992" s="17">
        <v>23.36</v>
      </c>
      <c r="K1992" s="28"/>
      <c r="L1992" s="31">
        <f t="shared" si="405"/>
        <v>1951.8750000001971</v>
      </c>
      <c r="M1992" s="30">
        <f t="shared" si="404"/>
        <v>22.88</v>
      </c>
    </row>
    <row r="1993" spans="2:13" ht="14.1" customHeight="1">
      <c r="B1993" s="8">
        <f t="shared" si="406"/>
        <v>1951.9583333335304</v>
      </c>
      <c r="I1993" s="17">
        <v>23.77</v>
      </c>
      <c r="J1993" s="17">
        <v>22.71</v>
      </c>
      <c r="K1993" s="28"/>
      <c r="L1993" s="31">
        <f t="shared" si="405"/>
        <v>1951.9583333335304</v>
      </c>
      <c r="M1993" s="30">
        <f t="shared" si="404"/>
        <v>23.77</v>
      </c>
    </row>
    <row r="1994" spans="2:13" ht="14.1" customHeight="1">
      <c r="B1994" s="8">
        <f t="shared" si="406"/>
        <v>1952.0416666668636</v>
      </c>
      <c r="I1994" s="17">
        <v>24.14</v>
      </c>
      <c r="J1994" s="17">
        <v>23.41</v>
      </c>
      <c r="K1994" s="28"/>
      <c r="L1994" s="31">
        <f t="shared" si="405"/>
        <v>1952.0416666668636</v>
      </c>
      <c r="M1994" s="30">
        <f t="shared" si="404"/>
        <v>24.14</v>
      </c>
    </row>
    <row r="1995" spans="2:13" ht="14.1" customHeight="1">
      <c r="B1995" s="8">
        <f t="shared" si="406"/>
        <v>1952.1250000001969</v>
      </c>
      <c r="I1995" s="17">
        <v>23.26</v>
      </c>
      <c r="J1995" s="17">
        <v>24.19</v>
      </c>
      <c r="K1995" s="28"/>
      <c r="L1995" s="31">
        <f t="shared" si="405"/>
        <v>1952.1250000001969</v>
      </c>
      <c r="M1995" s="30">
        <f t="shared" si="404"/>
        <v>23.26</v>
      </c>
    </row>
    <row r="1996" spans="2:13" ht="14.1" customHeight="1">
      <c r="B1996" s="8">
        <f t="shared" si="406"/>
        <v>1952.2083333335302</v>
      </c>
      <c r="I1996" s="17">
        <v>24.37</v>
      </c>
      <c r="J1996" s="17">
        <v>23.75</v>
      </c>
      <c r="K1996" s="28"/>
      <c r="L1996" s="31">
        <f t="shared" si="405"/>
        <v>1952.2083333335302</v>
      </c>
      <c r="M1996" s="30">
        <f t="shared" si="404"/>
        <v>24.37</v>
      </c>
    </row>
    <row r="1997" spans="2:13" ht="14.1" customHeight="1">
      <c r="B1997" s="8">
        <f t="shared" si="406"/>
        <v>1952.2916666668634</v>
      </c>
      <c r="I1997" s="17">
        <v>23.32</v>
      </c>
      <c r="J1997" s="17">
        <v>23.81</v>
      </c>
      <c r="K1997" s="28"/>
      <c r="L1997" s="31">
        <f t="shared" si="405"/>
        <v>1952.2916666668634</v>
      </c>
      <c r="M1997" s="30">
        <f t="shared" si="404"/>
        <v>23.32</v>
      </c>
    </row>
    <row r="1998" spans="2:13" ht="14.1" customHeight="1">
      <c r="B1998" s="8">
        <f t="shared" si="406"/>
        <v>1952.3750000001967</v>
      </c>
      <c r="I1998" s="17">
        <v>23.86</v>
      </c>
      <c r="J1998" s="17">
        <v>23.74</v>
      </c>
      <c r="K1998" s="28"/>
      <c r="L1998" s="31">
        <f t="shared" si="405"/>
        <v>1952.3750000001967</v>
      </c>
      <c r="M1998" s="30">
        <f t="shared" si="404"/>
        <v>23.86</v>
      </c>
    </row>
    <row r="1999" spans="2:13" ht="14.1" customHeight="1">
      <c r="B1999" s="8">
        <f t="shared" si="406"/>
        <v>1952.4583333335299</v>
      </c>
      <c r="I1999" s="17">
        <v>24.96</v>
      </c>
      <c r="J1999" s="17">
        <v>23.73</v>
      </c>
      <c r="K1999" s="28"/>
      <c r="L1999" s="31">
        <f t="shared" si="405"/>
        <v>1952.4583333335299</v>
      </c>
      <c r="M1999" s="30">
        <f t="shared" si="404"/>
        <v>24.96</v>
      </c>
    </row>
    <row r="2000" spans="2:13" ht="14.1" customHeight="1">
      <c r="B2000" s="8">
        <f t="shared" si="406"/>
        <v>1952.5416666668632</v>
      </c>
      <c r="I2000" s="17">
        <v>25.4</v>
      </c>
      <c r="J2000" s="17">
        <v>24.38</v>
      </c>
      <c r="K2000" s="28"/>
      <c r="L2000" s="31">
        <f t="shared" si="405"/>
        <v>1952.5416666668632</v>
      </c>
      <c r="M2000" s="30">
        <f t="shared" si="404"/>
        <v>25.4</v>
      </c>
    </row>
    <row r="2001" spans="2:13" ht="14.1" customHeight="1">
      <c r="B2001" s="8">
        <f t="shared" si="406"/>
        <v>1952.6250000001965</v>
      </c>
      <c r="I2001" s="17">
        <v>25.03</v>
      </c>
      <c r="J2001" s="17">
        <v>25.08</v>
      </c>
      <c r="K2001" s="28"/>
      <c r="L2001" s="31">
        <f t="shared" si="405"/>
        <v>1952.6250000001965</v>
      </c>
      <c r="M2001" s="30">
        <f t="shared" si="404"/>
        <v>25.03</v>
      </c>
    </row>
    <row r="2002" spans="2:13" ht="14.1" customHeight="1">
      <c r="B2002" s="8">
        <f t="shared" si="406"/>
        <v>1952.7083333335297</v>
      </c>
      <c r="I2002" s="17">
        <v>24.54</v>
      </c>
      <c r="J2002" s="17">
        <v>25.18</v>
      </c>
      <c r="K2002" s="28"/>
      <c r="L2002" s="31">
        <f t="shared" si="405"/>
        <v>1952.7083333335297</v>
      </c>
      <c r="M2002" s="30">
        <f t="shared" si="404"/>
        <v>24.54</v>
      </c>
    </row>
    <row r="2003" spans="2:13" ht="14.1" customHeight="1">
      <c r="B2003" s="8">
        <f t="shared" si="406"/>
        <v>1952.791666666863</v>
      </c>
      <c r="I2003" s="17">
        <v>24.52</v>
      </c>
      <c r="J2003" s="17">
        <v>24.78</v>
      </c>
      <c r="K2003" s="28"/>
      <c r="L2003" s="31">
        <f t="shared" si="405"/>
        <v>1952.791666666863</v>
      </c>
      <c r="M2003" s="30">
        <f t="shared" si="404"/>
        <v>24.52</v>
      </c>
    </row>
    <row r="2004" spans="2:13" ht="14.1" customHeight="1">
      <c r="B2004" s="8">
        <f t="shared" si="406"/>
        <v>1952.8750000001962</v>
      </c>
      <c r="I2004" s="17">
        <v>25.66</v>
      </c>
      <c r="J2004" s="17">
        <v>24.26</v>
      </c>
      <c r="K2004" s="28"/>
      <c r="L2004" s="31">
        <f t="shared" si="405"/>
        <v>1952.8750000001962</v>
      </c>
      <c r="M2004" s="30">
        <f t="shared" si="404"/>
        <v>25.66</v>
      </c>
    </row>
    <row r="2005" spans="2:13" ht="14.1" customHeight="1">
      <c r="B2005" s="8">
        <f t="shared" si="406"/>
        <v>1952.9583333335295</v>
      </c>
      <c r="I2005" s="17">
        <v>26.57</v>
      </c>
      <c r="J2005" s="17">
        <v>25.03</v>
      </c>
      <c r="K2005" s="28"/>
      <c r="L2005" s="31">
        <f t="shared" si="405"/>
        <v>1952.9583333335295</v>
      </c>
      <c r="M2005" s="30">
        <f t="shared" si="404"/>
        <v>26.57</v>
      </c>
    </row>
    <row r="2006" spans="2:13" ht="14.1" customHeight="1">
      <c r="B2006" s="8">
        <f t="shared" si="406"/>
        <v>1953.0416666668627</v>
      </c>
      <c r="I2006" s="17">
        <v>26.38</v>
      </c>
      <c r="J2006" s="17">
        <v>26.04</v>
      </c>
      <c r="K2006" s="28"/>
      <c r="L2006" s="31">
        <f t="shared" si="405"/>
        <v>1953.0416666668627</v>
      </c>
      <c r="M2006" s="30">
        <f t="shared" si="404"/>
        <v>26.38</v>
      </c>
    </row>
    <row r="2007" spans="2:13" ht="14.1" customHeight="1">
      <c r="B2007" s="8">
        <f t="shared" si="406"/>
        <v>1953.125000000196</v>
      </c>
      <c r="I2007" s="17">
        <v>25.9</v>
      </c>
      <c r="J2007" s="17">
        <v>26.18</v>
      </c>
      <c r="K2007" s="28"/>
      <c r="L2007" s="31">
        <f t="shared" si="405"/>
        <v>1953.125000000196</v>
      </c>
      <c r="M2007" s="30">
        <f t="shared" si="404"/>
        <v>25.9</v>
      </c>
    </row>
    <row r="2008" spans="2:13" ht="14.1" customHeight="1">
      <c r="B2008" s="8">
        <f t="shared" si="406"/>
        <v>1953.2083333335293</v>
      </c>
      <c r="I2008" s="17">
        <v>25.29</v>
      </c>
      <c r="J2008" s="17">
        <v>25.86</v>
      </c>
      <c r="K2008" s="28"/>
      <c r="L2008" s="31">
        <f t="shared" si="405"/>
        <v>1953.2083333335293</v>
      </c>
      <c r="M2008" s="30">
        <f t="shared" si="404"/>
        <v>25.29</v>
      </c>
    </row>
    <row r="2009" spans="2:13" ht="14.1" customHeight="1">
      <c r="B2009" s="8">
        <f t="shared" si="406"/>
        <v>1953.2916666668625</v>
      </c>
      <c r="I2009" s="17">
        <v>24.62</v>
      </c>
      <c r="J2009" s="17">
        <v>25.99</v>
      </c>
      <c r="K2009" s="28"/>
      <c r="L2009" s="31">
        <f t="shared" si="405"/>
        <v>1953.2916666668625</v>
      </c>
      <c r="M2009" s="30">
        <f t="shared" si="404"/>
        <v>24.62</v>
      </c>
    </row>
    <row r="2010" spans="2:13" ht="14.1" customHeight="1">
      <c r="B2010" s="8">
        <f t="shared" si="406"/>
        <v>1953.3750000001958</v>
      </c>
      <c r="I2010" s="17">
        <v>24.54</v>
      </c>
      <c r="J2010" s="17">
        <v>24.71</v>
      </c>
      <c r="K2010" s="28"/>
      <c r="L2010" s="31">
        <f t="shared" si="405"/>
        <v>1953.3750000001958</v>
      </c>
      <c r="M2010" s="30">
        <f t="shared" si="404"/>
        <v>24.54</v>
      </c>
    </row>
    <row r="2011" spans="2:13" ht="14.1" customHeight="1">
      <c r="B2011" s="8">
        <f t="shared" si="406"/>
        <v>1953.458333333529</v>
      </c>
      <c r="I2011" s="17">
        <v>24.14</v>
      </c>
      <c r="J2011" s="17">
        <v>24.84</v>
      </c>
      <c r="K2011" s="28"/>
      <c r="L2011" s="31">
        <f t="shared" si="405"/>
        <v>1953.458333333529</v>
      </c>
      <c r="M2011" s="30">
        <f t="shared" si="404"/>
        <v>24.14</v>
      </c>
    </row>
    <row r="2012" spans="2:13" ht="14.1" customHeight="1">
      <c r="B2012" s="8">
        <f t="shared" si="406"/>
        <v>1953.5416666668623</v>
      </c>
      <c r="I2012" s="17">
        <v>24.75</v>
      </c>
      <c r="J2012" s="17">
        <v>23.95</v>
      </c>
      <c r="K2012" s="28"/>
      <c r="L2012" s="31">
        <f t="shared" si="405"/>
        <v>1953.5416666668623</v>
      </c>
      <c r="M2012" s="30">
        <f t="shared" si="404"/>
        <v>24.75</v>
      </c>
    </row>
    <row r="2013" spans="2:13" ht="14.1" customHeight="1">
      <c r="B2013" s="8">
        <f t="shared" si="406"/>
        <v>1953.6250000001955</v>
      </c>
      <c r="I2013" s="17">
        <v>23.32</v>
      </c>
      <c r="J2013" s="17">
        <v>24.29</v>
      </c>
      <c r="K2013" s="28"/>
      <c r="L2013" s="31">
        <f t="shared" si="405"/>
        <v>1953.6250000001955</v>
      </c>
      <c r="M2013" s="30">
        <f t="shared" si="404"/>
        <v>23.32</v>
      </c>
    </row>
    <row r="2014" spans="2:13" ht="14.1" customHeight="1">
      <c r="B2014" s="8">
        <f t="shared" si="406"/>
        <v>1953.7083333335288</v>
      </c>
      <c r="I2014" s="17">
        <v>23.35</v>
      </c>
      <c r="J2014" s="17">
        <v>24.39</v>
      </c>
      <c r="K2014" s="28"/>
      <c r="L2014" s="31">
        <f t="shared" si="405"/>
        <v>1953.7083333335288</v>
      </c>
      <c r="M2014" s="30">
        <f t="shared" si="404"/>
        <v>23.35</v>
      </c>
    </row>
    <row r="2015" spans="2:13" ht="14.1" customHeight="1">
      <c r="B2015" s="8">
        <f t="shared" si="406"/>
        <v>1953.7916666668621</v>
      </c>
      <c r="I2015" s="17">
        <v>24.54</v>
      </c>
      <c r="J2015" s="17">
        <v>23.27</v>
      </c>
      <c r="K2015" s="28"/>
      <c r="L2015" s="31">
        <f t="shared" si="405"/>
        <v>1953.7916666668621</v>
      </c>
      <c r="M2015" s="30">
        <f t="shared" si="404"/>
        <v>24.54</v>
      </c>
    </row>
    <row r="2016" spans="2:13" ht="14.1" customHeight="1">
      <c r="B2016" s="8">
        <f t="shared" si="406"/>
        <v>1953.8750000001953</v>
      </c>
      <c r="I2016" s="17">
        <v>24.76</v>
      </c>
      <c r="J2016" s="17">
        <v>23.97</v>
      </c>
      <c r="K2016" s="28"/>
      <c r="L2016" s="31">
        <f t="shared" si="405"/>
        <v>1953.8750000001953</v>
      </c>
      <c r="M2016" s="30">
        <f t="shared" si="404"/>
        <v>24.76</v>
      </c>
    </row>
    <row r="2017" spans="2:13" ht="14.1" customHeight="1">
      <c r="B2017" s="8">
        <f t="shared" si="406"/>
        <v>1953.9583333335286</v>
      </c>
      <c r="I2017" s="17">
        <v>24.81</v>
      </c>
      <c r="J2017" s="17">
        <v>24.5</v>
      </c>
      <c r="K2017" s="28"/>
      <c r="L2017" s="31">
        <f t="shared" si="405"/>
        <v>1953.9583333335286</v>
      </c>
      <c r="M2017" s="30">
        <f t="shared" si="404"/>
        <v>24.81</v>
      </c>
    </row>
    <row r="2018" spans="2:13" ht="14.1" customHeight="1">
      <c r="B2018" s="8">
        <f t="shared" si="406"/>
        <v>1954.0416666668618</v>
      </c>
      <c r="I2018" s="17">
        <v>26.08</v>
      </c>
      <c r="J2018" s="17">
        <v>24.83</v>
      </c>
      <c r="K2018" s="28"/>
      <c r="L2018" s="31">
        <f t="shared" si="405"/>
        <v>1954.0416666668618</v>
      </c>
      <c r="M2018" s="30">
        <f t="shared" si="404"/>
        <v>26.08</v>
      </c>
    </row>
    <row r="2019" spans="2:13" ht="14.1" customHeight="1">
      <c r="B2019" s="8">
        <f t="shared" si="406"/>
        <v>1954.1250000001951</v>
      </c>
      <c r="I2019" s="17">
        <v>26.15</v>
      </c>
      <c r="J2019" s="17">
        <v>25.46</v>
      </c>
      <c r="K2019" s="28"/>
      <c r="L2019" s="31">
        <f t="shared" si="405"/>
        <v>1954.1250000001951</v>
      </c>
      <c r="M2019" s="30">
        <f t="shared" si="404"/>
        <v>26.15</v>
      </c>
    </row>
    <row r="2020" spans="2:13" ht="14.1" customHeight="1">
      <c r="B2020" s="8">
        <f t="shared" si="406"/>
        <v>1954.2083333335283</v>
      </c>
      <c r="I2020" s="17">
        <v>26.94</v>
      </c>
      <c r="J2020" s="17">
        <v>26.02</v>
      </c>
      <c r="K2020" s="28"/>
      <c r="L2020" s="31">
        <f t="shared" si="405"/>
        <v>1954.2083333335283</v>
      </c>
      <c r="M2020" s="30">
        <f t="shared" si="404"/>
        <v>26.94</v>
      </c>
    </row>
    <row r="2021" spans="2:13" ht="14.1" customHeight="1">
      <c r="B2021" s="8">
        <f t="shared" si="406"/>
        <v>1954.2916666668616</v>
      </c>
      <c r="I2021" s="17">
        <v>28.26</v>
      </c>
      <c r="J2021" s="17">
        <v>26.57</v>
      </c>
      <c r="K2021" s="28"/>
      <c r="L2021" s="31">
        <f t="shared" si="405"/>
        <v>1954.2916666668616</v>
      </c>
      <c r="M2021" s="30">
        <f t="shared" si="404"/>
        <v>28.26</v>
      </c>
    </row>
    <row r="2022" spans="2:13" ht="14.1" customHeight="1">
      <c r="B2022" s="8">
        <f t="shared" si="406"/>
        <v>1954.3750000001949</v>
      </c>
      <c r="I2022" s="17">
        <v>29.19</v>
      </c>
      <c r="J2022" s="17">
        <v>27.63</v>
      </c>
      <c r="K2022" s="28"/>
      <c r="L2022" s="31">
        <f t="shared" si="405"/>
        <v>1954.3750000001949</v>
      </c>
      <c r="M2022" s="30">
        <f t="shared" si="404"/>
        <v>29.19</v>
      </c>
    </row>
    <row r="2023" spans="2:13" ht="14.1" customHeight="1">
      <c r="B2023" s="8">
        <f t="shared" si="406"/>
        <v>1954.4583333335281</v>
      </c>
      <c r="I2023" s="17">
        <v>29.21</v>
      </c>
      <c r="J2023" s="17">
        <v>28.73</v>
      </c>
      <c r="K2023" s="28"/>
      <c r="L2023" s="31">
        <f t="shared" si="405"/>
        <v>1954.4583333335281</v>
      </c>
      <c r="M2023" s="30">
        <f t="shared" si="404"/>
        <v>29.21</v>
      </c>
    </row>
    <row r="2024" spans="2:13" ht="14.1" customHeight="1">
      <c r="B2024" s="8">
        <f t="shared" si="406"/>
        <v>1954.5416666668614</v>
      </c>
      <c r="I2024" s="17">
        <v>30.88</v>
      </c>
      <c r="J2024" s="17">
        <v>28.96</v>
      </c>
      <c r="K2024" s="28"/>
      <c r="L2024" s="31">
        <f t="shared" si="405"/>
        <v>1954.5416666668614</v>
      </c>
      <c r="M2024" s="30">
        <f t="shared" si="404"/>
        <v>30.88</v>
      </c>
    </row>
    <row r="2025" spans="2:13" ht="14.1" customHeight="1">
      <c r="B2025" s="8">
        <f t="shared" si="406"/>
        <v>1954.6250000001946</v>
      </c>
      <c r="I2025" s="17">
        <v>29.83</v>
      </c>
      <c r="J2025" s="17">
        <v>30.13</v>
      </c>
      <c r="K2025" s="28"/>
      <c r="L2025" s="31">
        <f t="shared" si="405"/>
        <v>1954.6250000001946</v>
      </c>
      <c r="M2025" s="30">
        <f t="shared" si="404"/>
        <v>29.83</v>
      </c>
    </row>
    <row r="2026" spans="2:13" ht="14.1" customHeight="1">
      <c r="B2026" s="8">
        <f t="shared" si="406"/>
        <v>1954.7083333335279</v>
      </c>
      <c r="I2026" s="17">
        <v>32.31</v>
      </c>
      <c r="J2026" s="17">
        <v>30.73</v>
      </c>
      <c r="K2026" s="28"/>
      <c r="L2026" s="31">
        <f t="shared" si="405"/>
        <v>1954.7083333335279</v>
      </c>
      <c r="M2026" s="30">
        <f t="shared" si="404"/>
        <v>32.31</v>
      </c>
    </row>
    <row r="2027" spans="2:13" ht="14.1" customHeight="1">
      <c r="B2027" s="8">
        <f t="shared" si="406"/>
        <v>1954.7916666668611</v>
      </c>
      <c r="I2027" s="17">
        <v>31.68</v>
      </c>
      <c r="J2027" s="17">
        <v>31.45</v>
      </c>
      <c r="K2027" s="28"/>
      <c r="L2027" s="31">
        <f t="shared" si="405"/>
        <v>1954.7916666668611</v>
      </c>
      <c r="M2027" s="30">
        <f t="shared" si="404"/>
        <v>31.68</v>
      </c>
    </row>
    <row r="2028" spans="2:13" ht="14.1" customHeight="1">
      <c r="B2028" s="8">
        <f t="shared" si="406"/>
        <v>1954.8750000001944</v>
      </c>
      <c r="I2028" s="17">
        <v>34.24</v>
      </c>
      <c r="J2028" s="17">
        <v>32.18</v>
      </c>
      <c r="K2028" s="28"/>
      <c r="L2028" s="31">
        <f t="shared" si="405"/>
        <v>1954.8750000001944</v>
      </c>
      <c r="M2028" s="30">
        <f t="shared" si="404"/>
        <v>34.24</v>
      </c>
    </row>
    <row r="2029" spans="2:13" ht="14.1" customHeight="1">
      <c r="B2029" s="8">
        <f t="shared" si="406"/>
        <v>1954.9583333335277</v>
      </c>
      <c r="I2029" s="17">
        <v>35.979999999999997</v>
      </c>
      <c r="J2029" s="17">
        <v>33.44</v>
      </c>
      <c r="K2029" s="28"/>
      <c r="L2029" s="31">
        <f t="shared" si="405"/>
        <v>1954.9583333335277</v>
      </c>
      <c r="M2029" s="30">
        <f t="shared" si="404"/>
        <v>35.979999999999997</v>
      </c>
    </row>
    <row r="2030" spans="2:13" ht="14.1" customHeight="1">
      <c r="B2030" s="8">
        <f t="shared" si="406"/>
        <v>1955.0416666668609</v>
      </c>
      <c r="I2030" s="17">
        <v>36.630000000000003</v>
      </c>
      <c r="J2030" s="17">
        <v>34.97</v>
      </c>
      <c r="K2030" s="28"/>
      <c r="L2030" s="31">
        <f t="shared" si="405"/>
        <v>1955.0416666668609</v>
      </c>
      <c r="M2030" s="30">
        <f t="shared" si="404"/>
        <v>36.630000000000003</v>
      </c>
    </row>
    <row r="2031" spans="2:13" ht="14.1" customHeight="1">
      <c r="B2031" s="8">
        <f t="shared" si="406"/>
        <v>1955.1250000001942</v>
      </c>
      <c r="I2031" s="17">
        <v>36.76</v>
      </c>
      <c r="J2031" s="17">
        <v>35.6</v>
      </c>
      <c r="K2031" s="28"/>
      <c r="L2031" s="31">
        <f t="shared" si="405"/>
        <v>1955.1250000001942</v>
      </c>
      <c r="M2031" s="30">
        <f t="shared" si="404"/>
        <v>36.76</v>
      </c>
    </row>
    <row r="2032" spans="2:13" ht="14.1" customHeight="1">
      <c r="B2032" s="8">
        <f t="shared" si="406"/>
        <v>1955.2083333335274</v>
      </c>
      <c r="I2032" s="17">
        <v>36.58</v>
      </c>
      <c r="J2032" s="17">
        <v>36.79</v>
      </c>
      <c r="K2032" s="28"/>
      <c r="L2032" s="31">
        <f t="shared" si="405"/>
        <v>1955.2083333335274</v>
      </c>
      <c r="M2032" s="30">
        <f t="shared" si="404"/>
        <v>36.58</v>
      </c>
    </row>
    <row r="2033" spans="2:13" ht="14.1" customHeight="1">
      <c r="B2033" s="8">
        <f t="shared" si="406"/>
        <v>1955.2916666668607</v>
      </c>
      <c r="I2033" s="17">
        <v>37.96</v>
      </c>
      <c r="J2033" s="17">
        <v>36.5</v>
      </c>
      <c r="K2033" s="28"/>
      <c r="L2033" s="31">
        <f t="shared" si="405"/>
        <v>1955.2916666668607</v>
      </c>
      <c r="M2033" s="30">
        <f t="shared" si="404"/>
        <v>37.96</v>
      </c>
    </row>
    <row r="2034" spans="2:13" ht="14.1" customHeight="1">
      <c r="B2034" s="8">
        <f t="shared" si="406"/>
        <v>1955.3750000001939</v>
      </c>
      <c r="I2034" s="17">
        <v>37.909999999999997</v>
      </c>
      <c r="J2034" s="17">
        <v>37.76</v>
      </c>
      <c r="K2034" s="28"/>
      <c r="L2034" s="31">
        <f t="shared" si="405"/>
        <v>1955.3750000001939</v>
      </c>
      <c r="M2034" s="30">
        <f t="shared" si="404"/>
        <v>37.909999999999997</v>
      </c>
    </row>
    <row r="2035" spans="2:13" ht="14.1" customHeight="1">
      <c r="B2035" s="8">
        <f t="shared" si="406"/>
        <v>1955.4583333335272</v>
      </c>
      <c r="I2035" s="17">
        <v>41.03</v>
      </c>
      <c r="J2035" s="17">
        <v>37.6</v>
      </c>
      <c r="K2035" s="28"/>
      <c r="L2035" s="31">
        <f t="shared" si="405"/>
        <v>1955.4583333335272</v>
      </c>
      <c r="M2035" s="30">
        <f t="shared" ref="M2035:M2098" si="407">I2035</f>
        <v>41.03</v>
      </c>
    </row>
    <row r="2036" spans="2:13" ht="14.1" customHeight="1">
      <c r="B2036" s="8">
        <f t="shared" si="406"/>
        <v>1955.5416666668605</v>
      </c>
      <c r="I2036" s="17">
        <v>43.52</v>
      </c>
      <c r="J2036" s="17">
        <v>39.78</v>
      </c>
      <c r="K2036" s="28"/>
      <c r="L2036" s="31">
        <f t="shared" si="405"/>
        <v>1955.5416666668605</v>
      </c>
      <c r="M2036" s="30">
        <f t="shared" si="407"/>
        <v>43.52</v>
      </c>
    </row>
    <row r="2037" spans="2:13" ht="14.1" customHeight="1">
      <c r="B2037" s="8">
        <f t="shared" si="406"/>
        <v>1955.6250000001937</v>
      </c>
      <c r="I2037" s="17">
        <v>43.18</v>
      </c>
      <c r="J2037" s="17">
        <v>42.69</v>
      </c>
      <c r="K2037" s="28"/>
      <c r="L2037" s="31">
        <f t="shared" si="405"/>
        <v>1955.6250000001937</v>
      </c>
      <c r="M2037" s="30">
        <f t="shared" si="407"/>
        <v>43.18</v>
      </c>
    </row>
    <row r="2038" spans="2:13" ht="14.1" customHeight="1">
      <c r="B2038" s="8">
        <f t="shared" si="406"/>
        <v>1955.708333333527</v>
      </c>
      <c r="I2038" s="17">
        <v>43.67</v>
      </c>
      <c r="J2038" s="17">
        <v>42.43</v>
      </c>
      <c r="K2038" s="28"/>
      <c r="L2038" s="31">
        <f t="shared" si="405"/>
        <v>1955.708333333527</v>
      </c>
      <c r="M2038" s="30">
        <f t="shared" si="407"/>
        <v>43.67</v>
      </c>
    </row>
    <row r="2039" spans="2:13" ht="14.1" customHeight="1">
      <c r="B2039" s="8">
        <f t="shared" si="406"/>
        <v>1955.7916666668602</v>
      </c>
      <c r="I2039" s="17">
        <v>42.34</v>
      </c>
      <c r="J2039" s="17">
        <v>44.34</v>
      </c>
      <c r="K2039" s="28"/>
      <c r="L2039" s="31">
        <f t="shared" si="405"/>
        <v>1955.7916666668602</v>
      </c>
      <c r="M2039" s="30">
        <f t="shared" si="407"/>
        <v>42.34</v>
      </c>
    </row>
    <row r="2040" spans="2:13" ht="14.1" customHeight="1">
      <c r="B2040" s="8">
        <f t="shared" si="406"/>
        <v>1955.8750000001935</v>
      </c>
      <c r="I2040" s="17">
        <v>45.51</v>
      </c>
      <c r="J2040" s="17">
        <v>42.11</v>
      </c>
      <c r="K2040" s="28"/>
      <c r="L2040" s="31">
        <f t="shared" si="405"/>
        <v>1955.8750000001935</v>
      </c>
      <c r="M2040" s="30">
        <f t="shared" si="407"/>
        <v>45.51</v>
      </c>
    </row>
    <row r="2041" spans="2:13" ht="14.1" customHeight="1">
      <c r="B2041" s="8">
        <f t="shared" si="406"/>
        <v>1955.9583333335268</v>
      </c>
      <c r="I2041" s="17">
        <v>45.48</v>
      </c>
      <c r="J2041" s="17">
        <v>44.95</v>
      </c>
      <c r="K2041" s="28"/>
      <c r="L2041" s="31">
        <f t="shared" si="405"/>
        <v>1955.9583333335268</v>
      </c>
      <c r="M2041" s="30">
        <f t="shared" si="407"/>
        <v>45.48</v>
      </c>
    </row>
    <row r="2042" spans="2:13" ht="14.1" customHeight="1">
      <c r="B2042" s="8">
        <f t="shared" si="406"/>
        <v>1956.04166666686</v>
      </c>
      <c r="I2042" s="17">
        <v>43.82</v>
      </c>
      <c r="J2042" s="17">
        <v>45.37</v>
      </c>
      <c r="K2042" s="28"/>
      <c r="L2042" s="31">
        <f t="shared" si="405"/>
        <v>1956.04166666686</v>
      </c>
      <c r="M2042" s="30">
        <f t="shared" si="407"/>
        <v>43.82</v>
      </c>
    </row>
    <row r="2043" spans="2:13" ht="14.1" customHeight="1">
      <c r="B2043" s="8">
        <f t="shared" si="406"/>
        <v>1956.1250000001933</v>
      </c>
      <c r="I2043" s="17">
        <v>45.34</v>
      </c>
      <c r="J2043" s="17">
        <v>44.15</v>
      </c>
      <c r="K2043" s="28"/>
      <c r="L2043" s="31">
        <f t="shared" si="405"/>
        <v>1956.1250000001933</v>
      </c>
      <c r="M2043" s="30">
        <f t="shared" si="407"/>
        <v>45.34</v>
      </c>
    </row>
    <row r="2044" spans="2:13" ht="14.1" customHeight="1">
      <c r="B2044" s="8">
        <f t="shared" si="406"/>
        <v>1956.2083333335265</v>
      </c>
      <c r="I2044" s="17">
        <v>48.48</v>
      </c>
      <c r="J2044" s="17">
        <v>44.43</v>
      </c>
      <c r="K2044" s="28"/>
      <c r="L2044" s="31">
        <f t="shared" si="405"/>
        <v>1956.2083333335265</v>
      </c>
      <c r="M2044" s="30">
        <f t="shared" si="407"/>
        <v>48.48</v>
      </c>
    </row>
    <row r="2045" spans="2:13" ht="14.1" customHeight="1">
      <c r="B2045" s="8">
        <f t="shared" si="406"/>
        <v>1956.2916666668598</v>
      </c>
      <c r="I2045" s="17">
        <v>48.38</v>
      </c>
      <c r="J2045" s="17">
        <v>47.49</v>
      </c>
      <c r="K2045" s="28"/>
      <c r="L2045" s="31">
        <f t="shared" si="405"/>
        <v>1956.2916666668598</v>
      </c>
      <c r="M2045" s="30">
        <f t="shared" si="407"/>
        <v>48.38</v>
      </c>
    </row>
    <row r="2046" spans="2:13" ht="14.1" customHeight="1">
      <c r="B2046" s="8">
        <f t="shared" si="406"/>
        <v>1956.375000000193</v>
      </c>
      <c r="I2046" s="17">
        <v>45.2</v>
      </c>
      <c r="J2046" s="17">
        <v>48.05</v>
      </c>
      <c r="K2046" s="28"/>
      <c r="L2046" s="31">
        <f t="shared" si="405"/>
        <v>1956.375000000193</v>
      </c>
      <c r="M2046" s="30">
        <f t="shared" si="407"/>
        <v>45.2</v>
      </c>
    </row>
    <row r="2047" spans="2:13" ht="14.1" customHeight="1">
      <c r="B2047" s="8">
        <f t="shared" si="406"/>
        <v>1956.4583333335263</v>
      </c>
      <c r="I2047" s="17">
        <v>46.97</v>
      </c>
      <c r="J2047" s="17">
        <v>46.54</v>
      </c>
      <c r="K2047" s="28"/>
      <c r="L2047" s="31">
        <f t="shared" si="405"/>
        <v>1956.4583333335263</v>
      </c>
      <c r="M2047" s="30">
        <f t="shared" si="407"/>
        <v>46.97</v>
      </c>
    </row>
    <row r="2048" spans="2:13" ht="14.1" customHeight="1">
      <c r="B2048" s="8">
        <f t="shared" si="406"/>
        <v>1956.5416666668596</v>
      </c>
      <c r="I2048" s="17">
        <v>49.39</v>
      </c>
      <c r="J2048" s="17">
        <v>46.27</v>
      </c>
      <c r="K2048" s="28"/>
      <c r="L2048" s="31">
        <f t="shared" si="405"/>
        <v>1956.5416666668596</v>
      </c>
      <c r="M2048" s="30">
        <f t="shared" si="407"/>
        <v>49.39</v>
      </c>
    </row>
    <row r="2049" spans="2:13" ht="14.1" customHeight="1">
      <c r="B2049" s="8">
        <f t="shared" si="406"/>
        <v>1956.6250000001928</v>
      </c>
      <c r="I2049" s="17">
        <v>47.51</v>
      </c>
      <c r="J2049" s="17">
        <v>48.78</v>
      </c>
      <c r="K2049" s="28"/>
      <c r="L2049" s="31">
        <f t="shared" si="405"/>
        <v>1956.6250000001928</v>
      </c>
      <c r="M2049" s="30">
        <f t="shared" si="407"/>
        <v>47.51</v>
      </c>
    </row>
    <row r="2050" spans="2:13" ht="14.1" customHeight="1">
      <c r="B2050" s="8">
        <f t="shared" si="406"/>
        <v>1956.7083333335261</v>
      </c>
      <c r="I2050" s="17">
        <v>45.35</v>
      </c>
      <c r="J2050" s="17">
        <v>48.49</v>
      </c>
      <c r="K2050" s="28"/>
      <c r="L2050" s="31">
        <f t="shared" ref="L2050:L2113" si="408">B2050</f>
        <v>1956.7083333335261</v>
      </c>
      <c r="M2050" s="30">
        <f t="shared" si="407"/>
        <v>45.35</v>
      </c>
    </row>
    <row r="2051" spans="2:13" ht="14.1" customHeight="1">
      <c r="B2051" s="8">
        <f t="shared" si="406"/>
        <v>1956.7916666668593</v>
      </c>
      <c r="I2051" s="17">
        <v>45.58</v>
      </c>
      <c r="J2051" s="17">
        <v>46.84</v>
      </c>
      <c r="K2051" s="28"/>
      <c r="L2051" s="31">
        <f t="shared" si="408"/>
        <v>1956.7916666668593</v>
      </c>
      <c r="M2051" s="30">
        <f t="shared" si="407"/>
        <v>45.58</v>
      </c>
    </row>
    <row r="2052" spans="2:13" ht="14.1" customHeight="1">
      <c r="B2052" s="8">
        <f t="shared" ref="B2052:B2115" si="409">B2051+(1/12)</f>
        <v>1956.8750000001926</v>
      </c>
      <c r="I2052" s="17">
        <v>45.08</v>
      </c>
      <c r="J2052" s="17">
        <v>46.24</v>
      </c>
      <c r="K2052" s="28"/>
      <c r="L2052" s="31">
        <f t="shared" si="408"/>
        <v>1956.8750000001926</v>
      </c>
      <c r="M2052" s="30">
        <f t="shared" si="407"/>
        <v>45.08</v>
      </c>
    </row>
    <row r="2053" spans="2:13" ht="14.1" customHeight="1">
      <c r="B2053" s="8">
        <f t="shared" si="409"/>
        <v>1956.9583333335258</v>
      </c>
      <c r="I2053" s="17">
        <v>46.67</v>
      </c>
      <c r="J2053" s="17">
        <v>45.76</v>
      </c>
      <c r="K2053" s="28"/>
      <c r="L2053" s="31">
        <f t="shared" si="408"/>
        <v>1956.9583333335258</v>
      </c>
      <c r="M2053" s="30">
        <f t="shared" si="407"/>
        <v>46.67</v>
      </c>
    </row>
    <row r="2054" spans="2:13" ht="14.1" customHeight="1">
      <c r="B2054" s="8">
        <f t="shared" si="409"/>
        <v>1957.0416666668591</v>
      </c>
      <c r="I2054" s="17">
        <v>44.72</v>
      </c>
      <c r="J2054" s="17">
        <v>46.44</v>
      </c>
      <c r="K2054" s="28"/>
      <c r="L2054" s="31">
        <f t="shared" si="408"/>
        <v>1957.0416666668591</v>
      </c>
      <c r="M2054" s="30">
        <f t="shared" si="407"/>
        <v>44.72</v>
      </c>
    </row>
    <row r="2055" spans="2:13" ht="14.1" customHeight="1">
      <c r="B2055" s="8">
        <f t="shared" si="409"/>
        <v>1957.1250000001924</v>
      </c>
      <c r="I2055" s="17">
        <v>43.26</v>
      </c>
      <c r="J2055" s="17">
        <v>45.43</v>
      </c>
      <c r="K2055" s="28"/>
      <c r="L2055" s="31">
        <f t="shared" si="408"/>
        <v>1957.1250000001924</v>
      </c>
      <c r="M2055" s="30">
        <f t="shared" si="407"/>
        <v>43.26</v>
      </c>
    </row>
    <row r="2056" spans="2:13" ht="14.1" customHeight="1">
      <c r="B2056" s="8">
        <f t="shared" si="409"/>
        <v>1957.2083333335256</v>
      </c>
      <c r="I2056" s="17">
        <v>44.11</v>
      </c>
      <c r="J2056" s="17">
        <v>43.47</v>
      </c>
      <c r="K2056" s="28"/>
      <c r="L2056" s="31">
        <f t="shared" si="408"/>
        <v>1957.2083333335256</v>
      </c>
      <c r="M2056" s="30">
        <f t="shared" si="407"/>
        <v>44.11</v>
      </c>
    </row>
    <row r="2057" spans="2:13" ht="14.1" customHeight="1">
      <c r="B2057" s="8">
        <f t="shared" si="409"/>
        <v>1957.2916666668589</v>
      </c>
      <c r="I2057" s="17">
        <v>45.74</v>
      </c>
      <c r="J2057" s="17">
        <v>44.03</v>
      </c>
      <c r="K2057" s="28"/>
      <c r="L2057" s="31">
        <f t="shared" si="408"/>
        <v>1957.2916666668589</v>
      </c>
      <c r="M2057" s="30">
        <f t="shared" si="407"/>
        <v>45.74</v>
      </c>
    </row>
    <row r="2058" spans="2:13" ht="14.1" customHeight="1">
      <c r="B2058" s="8">
        <f t="shared" si="409"/>
        <v>1957.3750000001921</v>
      </c>
      <c r="I2058" s="17">
        <v>47.43</v>
      </c>
      <c r="J2058" s="17">
        <v>45.05</v>
      </c>
      <c r="K2058" s="28"/>
      <c r="L2058" s="31">
        <f t="shared" si="408"/>
        <v>1957.3750000001921</v>
      </c>
      <c r="M2058" s="30">
        <f t="shared" si="407"/>
        <v>47.43</v>
      </c>
    </row>
    <row r="2059" spans="2:13" ht="14.1" customHeight="1">
      <c r="B2059" s="8">
        <f t="shared" si="409"/>
        <v>1957.4583333335254</v>
      </c>
      <c r="I2059" s="17">
        <v>47.37</v>
      </c>
      <c r="J2059" s="17">
        <v>46.78</v>
      </c>
      <c r="K2059" s="28"/>
      <c r="L2059" s="31">
        <f t="shared" si="408"/>
        <v>1957.4583333335254</v>
      </c>
      <c r="M2059" s="30">
        <f t="shared" si="407"/>
        <v>47.37</v>
      </c>
    </row>
    <row r="2060" spans="2:13" ht="14.1" customHeight="1">
      <c r="B2060" s="8">
        <f t="shared" si="409"/>
        <v>1957.5416666668586</v>
      </c>
      <c r="I2060" s="17">
        <v>47.91</v>
      </c>
      <c r="J2060" s="17">
        <v>47.55</v>
      </c>
      <c r="K2060" s="28"/>
      <c r="L2060" s="31">
        <f t="shared" si="408"/>
        <v>1957.5416666668586</v>
      </c>
      <c r="M2060" s="30">
        <f t="shared" si="407"/>
        <v>47.91</v>
      </c>
    </row>
    <row r="2061" spans="2:13" ht="14.1" customHeight="1">
      <c r="B2061" s="8">
        <f t="shared" si="409"/>
        <v>1957.6250000001919</v>
      </c>
      <c r="I2061" s="17">
        <v>45.22</v>
      </c>
      <c r="J2061" s="17">
        <v>48.51</v>
      </c>
      <c r="K2061" s="28"/>
      <c r="L2061" s="31">
        <f t="shared" si="408"/>
        <v>1957.6250000001919</v>
      </c>
      <c r="M2061" s="30">
        <f t="shared" si="407"/>
        <v>45.22</v>
      </c>
    </row>
    <row r="2062" spans="2:13" ht="14.1" customHeight="1">
      <c r="B2062" s="8">
        <f t="shared" si="409"/>
        <v>1957.7083333335252</v>
      </c>
      <c r="I2062" s="17">
        <v>42.42</v>
      </c>
      <c r="J2062" s="17">
        <v>45.84</v>
      </c>
      <c r="K2062" s="28"/>
      <c r="L2062" s="31">
        <f t="shared" si="408"/>
        <v>1957.7083333335252</v>
      </c>
      <c r="M2062" s="30">
        <f t="shared" si="407"/>
        <v>42.42</v>
      </c>
    </row>
    <row r="2063" spans="2:13" ht="14.1" customHeight="1">
      <c r="B2063" s="8">
        <f t="shared" si="409"/>
        <v>1957.7916666668584</v>
      </c>
      <c r="I2063" s="17">
        <v>41.06</v>
      </c>
      <c r="J2063" s="17">
        <v>43.98</v>
      </c>
      <c r="K2063" s="28"/>
      <c r="L2063" s="31">
        <f t="shared" si="408"/>
        <v>1957.7916666668584</v>
      </c>
      <c r="M2063" s="30">
        <f t="shared" si="407"/>
        <v>41.06</v>
      </c>
    </row>
    <row r="2064" spans="2:13" ht="14.1" customHeight="1">
      <c r="B2064" s="8">
        <f t="shared" si="409"/>
        <v>1957.8750000001917</v>
      </c>
      <c r="I2064" s="17">
        <v>41.72</v>
      </c>
      <c r="J2064" s="17">
        <v>41.24</v>
      </c>
      <c r="K2064" s="28"/>
      <c r="L2064" s="31">
        <f t="shared" si="408"/>
        <v>1957.8750000001917</v>
      </c>
      <c r="M2064" s="30">
        <f t="shared" si="407"/>
        <v>41.72</v>
      </c>
    </row>
    <row r="2065" spans="2:13" ht="14.1" customHeight="1">
      <c r="B2065" s="8">
        <f t="shared" si="409"/>
        <v>1957.9583333335249</v>
      </c>
      <c r="I2065" s="17">
        <v>39.99</v>
      </c>
      <c r="J2065" s="17">
        <v>40.35</v>
      </c>
      <c r="K2065" s="28"/>
      <c r="L2065" s="31">
        <f t="shared" si="408"/>
        <v>1957.9583333335249</v>
      </c>
      <c r="M2065" s="30">
        <f t="shared" si="407"/>
        <v>39.99</v>
      </c>
    </row>
    <row r="2066" spans="2:13" ht="14.1" customHeight="1">
      <c r="B2066" s="8">
        <f t="shared" si="409"/>
        <v>1958.0416666668582</v>
      </c>
      <c r="I2066" s="17">
        <v>41.7</v>
      </c>
      <c r="J2066" s="17">
        <v>40.33</v>
      </c>
      <c r="K2066" s="28"/>
      <c r="L2066" s="31">
        <f t="shared" si="408"/>
        <v>1958.0416666668582</v>
      </c>
      <c r="M2066" s="30">
        <f t="shared" si="407"/>
        <v>41.7</v>
      </c>
    </row>
    <row r="2067" spans="2:13" ht="14.1" customHeight="1">
      <c r="B2067" s="8">
        <f t="shared" si="409"/>
        <v>1958.1250000001914</v>
      </c>
      <c r="I2067" s="17">
        <v>40.840000000000003</v>
      </c>
      <c r="J2067" s="17">
        <v>41.12</v>
      </c>
      <c r="K2067" s="28"/>
      <c r="L2067" s="31">
        <f t="shared" si="408"/>
        <v>1958.1250000001914</v>
      </c>
      <c r="M2067" s="30">
        <f t="shared" si="407"/>
        <v>40.840000000000003</v>
      </c>
    </row>
    <row r="2068" spans="2:13" ht="14.1" customHeight="1">
      <c r="B2068" s="8">
        <f t="shared" si="409"/>
        <v>1958.2083333335247</v>
      </c>
      <c r="I2068" s="17">
        <v>42.1</v>
      </c>
      <c r="J2068" s="17">
        <v>41.26</v>
      </c>
      <c r="K2068" s="28"/>
      <c r="L2068" s="31">
        <f t="shared" si="408"/>
        <v>1958.2083333335247</v>
      </c>
      <c r="M2068" s="30">
        <f t="shared" si="407"/>
        <v>42.1</v>
      </c>
    </row>
    <row r="2069" spans="2:13" ht="14.1" customHeight="1">
      <c r="B2069" s="8">
        <f t="shared" si="409"/>
        <v>1958.291666666858</v>
      </c>
      <c r="I2069" s="17">
        <v>43.44</v>
      </c>
      <c r="J2069" s="17">
        <v>42.11</v>
      </c>
      <c r="K2069" s="28"/>
      <c r="L2069" s="31">
        <f t="shared" si="408"/>
        <v>1958.291666666858</v>
      </c>
      <c r="M2069" s="30">
        <f t="shared" si="407"/>
        <v>43.44</v>
      </c>
    </row>
    <row r="2070" spans="2:13" ht="14.1" customHeight="1">
      <c r="B2070" s="8">
        <f t="shared" si="409"/>
        <v>1958.3750000001912</v>
      </c>
      <c r="I2070" s="17">
        <v>44.09</v>
      </c>
      <c r="J2070" s="17">
        <v>42.34</v>
      </c>
      <c r="K2070" s="28"/>
      <c r="L2070" s="31">
        <f t="shared" si="408"/>
        <v>1958.3750000001912</v>
      </c>
      <c r="M2070" s="30">
        <f t="shared" si="407"/>
        <v>44.09</v>
      </c>
    </row>
    <row r="2071" spans="2:13" ht="14.1" customHeight="1">
      <c r="B2071" s="8">
        <f t="shared" si="409"/>
        <v>1958.4583333335245</v>
      </c>
      <c r="I2071" s="17">
        <v>45.24</v>
      </c>
      <c r="J2071" s="17">
        <v>43.7</v>
      </c>
      <c r="K2071" s="28"/>
      <c r="L2071" s="31">
        <f t="shared" si="408"/>
        <v>1958.4583333335245</v>
      </c>
      <c r="M2071" s="30">
        <f t="shared" si="407"/>
        <v>45.24</v>
      </c>
    </row>
    <row r="2072" spans="2:13" ht="14.1" customHeight="1">
      <c r="B2072" s="8">
        <f t="shared" si="409"/>
        <v>1958.5416666668577</v>
      </c>
      <c r="I2072" s="17">
        <v>47.19</v>
      </c>
      <c r="J2072" s="17">
        <v>44.75</v>
      </c>
      <c r="K2072" s="28"/>
      <c r="L2072" s="31">
        <f t="shared" si="408"/>
        <v>1958.5416666668577</v>
      </c>
      <c r="M2072" s="30">
        <f t="shared" si="407"/>
        <v>47.19</v>
      </c>
    </row>
    <row r="2073" spans="2:13" ht="14.1" customHeight="1">
      <c r="B2073" s="8">
        <f t="shared" si="409"/>
        <v>1958.625000000191</v>
      </c>
      <c r="I2073" s="17">
        <v>47.75</v>
      </c>
      <c r="J2073" s="17">
        <v>45.98</v>
      </c>
      <c r="K2073" s="28"/>
      <c r="L2073" s="31">
        <f t="shared" si="408"/>
        <v>1958.625000000191</v>
      </c>
      <c r="M2073" s="30">
        <f t="shared" si="407"/>
        <v>47.75</v>
      </c>
    </row>
    <row r="2074" spans="2:13" ht="14.1" customHeight="1">
      <c r="B2074" s="8">
        <f t="shared" si="409"/>
        <v>1958.7083333335243</v>
      </c>
      <c r="I2074" s="17">
        <v>50.06</v>
      </c>
      <c r="J2074" s="17">
        <v>47.7</v>
      </c>
      <c r="K2074" s="28"/>
      <c r="L2074" s="31">
        <f t="shared" si="408"/>
        <v>1958.7083333335243</v>
      </c>
      <c r="M2074" s="30">
        <f t="shared" si="407"/>
        <v>50.06</v>
      </c>
    </row>
    <row r="2075" spans="2:13" ht="14.1" customHeight="1">
      <c r="B2075" s="8">
        <f t="shared" si="409"/>
        <v>1958.7916666668575</v>
      </c>
      <c r="I2075" s="17">
        <v>51.33</v>
      </c>
      <c r="J2075" s="17">
        <v>48.96</v>
      </c>
      <c r="K2075" s="28"/>
      <c r="L2075" s="31">
        <f t="shared" si="408"/>
        <v>1958.7916666668575</v>
      </c>
      <c r="M2075" s="30">
        <f t="shared" si="407"/>
        <v>51.33</v>
      </c>
    </row>
    <row r="2076" spans="2:13" ht="14.1" customHeight="1">
      <c r="B2076" s="8">
        <f t="shared" si="409"/>
        <v>1958.8750000001908</v>
      </c>
      <c r="I2076" s="17">
        <v>52.48</v>
      </c>
      <c r="J2076" s="17">
        <v>50.95</v>
      </c>
      <c r="K2076" s="28"/>
      <c r="L2076" s="31">
        <f t="shared" si="408"/>
        <v>1958.8750000001908</v>
      </c>
      <c r="M2076" s="30">
        <f t="shared" si="407"/>
        <v>52.48</v>
      </c>
    </row>
    <row r="2077" spans="2:13" ht="14.1" customHeight="1">
      <c r="B2077" s="8">
        <f t="shared" si="409"/>
        <v>1958.958333333524</v>
      </c>
      <c r="I2077" s="17">
        <v>55.21</v>
      </c>
      <c r="J2077" s="17">
        <v>52.5</v>
      </c>
      <c r="K2077" s="28"/>
      <c r="L2077" s="31">
        <f t="shared" si="408"/>
        <v>1958.958333333524</v>
      </c>
      <c r="M2077" s="30">
        <f t="shared" si="407"/>
        <v>55.21</v>
      </c>
    </row>
    <row r="2078" spans="2:13" ht="14.1" customHeight="1">
      <c r="B2078" s="8">
        <f t="shared" si="409"/>
        <v>1959.0416666668573</v>
      </c>
      <c r="I2078" s="17">
        <v>55.45</v>
      </c>
      <c r="J2078" s="17">
        <v>53.49</v>
      </c>
      <c r="K2078" s="28"/>
      <c r="L2078" s="31">
        <f t="shared" si="408"/>
        <v>1959.0416666668573</v>
      </c>
      <c r="M2078" s="30">
        <f t="shared" si="407"/>
        <v>55.45</v>
      </c>
    </row>
    <row r="2079" spans="2:13" ht="14.1" customHeight="1">
      <c r="B2079" s="8">
        <f t="shared" si="409"/>
        <v>1959.1250000001905</v>
      </c>
      <c r="I2079" s="17">
        <v>55.41</v>
      </c>
      <c r="J2079" s="17">
        <v>55.62</v>
      </c>
      <c r="K2079" s="28"/>
      <c r="L2079" s="31">
        <f t="shared" si="408"/>
        <v>1959.1250000001905</v>
      </c>
      <c r="M2079" s="30">
        <f t="shared" si="407"/>
        <v>55.41</v>
      </c>
    </row>
    <row r="2080" spans="2:13" ht="14.1" customHeight="1">
      <c r="B2080" s="8">
        <f t="shared" si="409"/>
        <v>1959.2083333335238</v>
      </c>
      <c r="I2080" s="17">
        <v>55.44</v>
      </c>
      <c r="J2080" s="17">
        <v>54.77</v>
      </c>
      <c r="K2080" s="28"/>
      <c r="L2080" s="31">
        <f t="shared" si="408"/>
        <v>1959.2083333335238</v>
      </c>
      <c r="M2080" s="30">
        <f t="shared" si="407"/>
        <v>55.44</v>
      </c>
    </row>
    <row r="2081" spans="2:13" ht="14.1" customHeight="1">
      <c r="B2081" s="8">
        <f t="shared" si="409"/>
        <v>1959.2916666668571</v>
      </c>
      <c r="I2081" s="17">
        <v>57.59</v>
      </c>
      <c r="J2081" s="17">
        <v>56.15</v>
      </c>
      <c r="K2081" s="28"/>
      <c r="L2081" s="31">
        <f t="shared" si="408"/>
        <v>1959.2916666668571</v>
      </c>
      <c r="M2081" s="30">
        <f t="shared" si="407"/>
        <v>57.59</v>
      </c>
    </row>
    <row r="2082" spans="2:13" ht="14.1" customHeight="1">
      <c r="B2082" s="8">
        <f t="shared" si="409"/>
        <v>1959.3750000001903</v>
      </c>
      <c r="I2082" s="17">
        <v>58.68</v>
      </c>
      <c r="J2082" s="17">
        <v>57.1</v>
      </c>
      <c r="K2082" s="28"/>
      <c r="L2082" s="31">
        <f t="shared" si="408"/>
        <v>1959.3750000001903</v>
      </c>
      <c r="M2082" s="30">
        <f t="shared" si="407"/>
        <v>58.68</v>
      </c>
    </row>
    <row r="2083" spans="2:13" ht="14.1" customHeight="1">
      <c r="B2083" s="8">
        <f t="shared" si="409"/>
        <v>1959.4583333335236</v>
      </c>
      <c r="I2083" s="17">
        <v>58.47</v>
      </c>
      <c r="J2083" s="17">
        <v>57.96</v>
      </c>
      <c r="K2083" s="28"/>
      <c r="L2083" s="31">
        <f t="shared" si="408"/>
        <v>1959.4583333335236</v>
      </c>
      <c r="M2083" s="30">
        <f t="shared" si="407"/>
        <v>58.47</v>
      </c>
    </row>
    <row r="2084" spans="2:13" ht="14.1" customHeight="1">
      <c r="B2084" s="8">
        <f t="shared" si="409"/>
        <v>1959.5416666668568</v>
      </c>
      <c r="I2084" s="17">
        <v>60.51</v>
      </c>
      <c r="J2084" s="17">
        <v>57.46</v>
      </c>
      <c r="K2084" s="28"/>
      <c r="L2084" s="31">
        <f t="shared" si="408"/>
        <v>1959.5416666668568</v>
      </c>
      <c r="M2084" s="30">
        <f t="shared" si="407"/>
        <v>60.51</v>
      </c>
    </row>
    <row r="2085" spans="2:13" ht="14.1" customHeight="1">
      <c r="B2085" s="8">
        <f t="shared" si="409"/>
        <v>1959.6250000001901</v>
      </c>
      <c r="I2085" s="17">
        <v>59.6</v>
      </c>
      <c r="J2085" s="17">
        <v>59.74</v>
      </c>
      <c r="K2085" s="28"/>
      <c r="L2085" s="31">
        <f t="shared" si="408"/>
        <v>1959.6250000001901</v>
      </c>
      <c r="M2085" s="30">
        <f t="shared" si="407"/>
        <v>59.6</v>
      </c>
    </row>
    <row r="2086" spans="2:13" ht="14.1" customHeight="1">
      <c r="B2086" s="8">
        <f t="shared" si="409"/>
        <v>1959.7083333335233</v>
      </c>
      <c r="I2086" s="17">
        <v>56.88</v>
      </c>
      <c r="J2086" s="17">
        <v>59.4</v>
      </c>
      <c r="K2086" s="28"/>
      <c r="L2086" s="31">
        <f t="shared" si="408"/>
        <v>1959.7083333335233</v>
      </c>
      <c r="M2086" s="30">
        <f t="shared" si="407"/>
        <v>56.88</v>
      </c>
    </row>
    <row r="2087" spans="2:13" ht="14.1" customHeight="1">
      <c r="B2087" s="8">
        <f t="shared" si="409"/>
        <v>1959.7916666668566</v>
      </c>
      <c r="I2087" s="17">
        <v>57.52</v>
      </c>
      <c r="J2087" s="17">
        <v>57.05</v>
      </c>
      <c r="K2087" s="28"/>
      <c r="L2087" s="31">
        <f t="shared" si="408"/>
        <v>1959.7916666668566</v>
      </c>
      <c r="M2087" s="30">
        <f t="shared" si="407"/>
        <v>57.52</v>
      </c>
    </row>
    <row r="2088" spans="2:13" ht="14.1" customHeight="1">
      <c r="B2088" s="8">
        <f t="shared" si="409"/>
        <v>1959.8750000001899</v>
      </c>
      <c r="I2088" s="17">
        <v>58.28</v>
      </c>
      <c r="J2088" s="17">
        <v>57</v>
      </c>
      <c r="K2088" s="28"/>
      <c r="L2088" s="31">
        <f t="shared" si="408"/>
        <v>1959.8750000001899</v>
      </c>
      <c r="M2088" s="30">
        <f t="shared" si="407"/>
        <v>58.28</v>
      </c>
    </row>
    <row r="2089" spans="2:13" ht="14.1" customHeight="1">
      <c r="B2089" s="8">
        <f t="shared" si="409"/>
        <v>1959.9583333335231</v>
      </c>
      <c r="I2089" s="17">
        <v>59.89</v>
      </c>
      <c r="J2089" s="17">
        <v>57.23</v>
      </c>
      <c r="K2089" s="28"/>
      <c r="L2089" s="31">
        <f t="shared" si="408"/>
        <v>1959.9583333335231</v>
      </c>
      <c r="M2089" s="30">
        <f t="shared" si="407"/>
        <v>59.89</v>
      </c>
    </row>
    <row r="2090" spans="2:13" ht="14.1" customHeight="1">
      <c r="B2090" s="8">
        <f t="shared" si="409"/>
        <v>1960.0416666668564</v>
      </c>
      <c r="I2090" s="17">
        <v>55.61</v>
      </c>
      <c r="J2090" s="17">
        <v>59.06</v>
      </c>
      <c r="K2090" s="28"/>
      <c r="L2090" s="31">
        <f t="shared" si="408"/>
        <v>1960.0416666668564</v>
      </c>
      <c r="M2090" s="30">
        <f t="shared" si="407"/>
        <v>55.61</v>
      </c>
    </row>
    <row r="2091" spans="2:13" ht="14.1" customHeight="1">
      <c r="B2091" s="8">
        <f t="shared" si="409"/>
        <v>1960.1250000001896</v>
      </c>
      <c r="I2091" s="17">
        <v>56.12</v>
      </c>
      <c r="J2091" s="17">
        <v>58.03</v>
      </c>
      <c r="K2091" s="28"/>
      <c r="L2091" s="31">
        <f t="shared" si="408"/>
        <v>1960.1250000001896</v>
      </c>
      <c r="M2091" s="30">
        <f t="shared" si="407"/>
        <v>56.12</v>
      </c>
    </row>
    <row r="2092" spans="2:13" ht="14.1" customHeight="1">
      <c r="B2092" s="8">
        <f t="shared" si="409"/>
        <v>1960.2083333335229</v>
      </c>
      <c r="I2092" s="17">
        <v>55.34</v>
      </c>
      <c r="J2092" s="17">
        <v>55.78</v>
      </c>
      <c r="K2092" s="28"/>
      <c r="L2092" s="31">
        <f t="shared" si="408"/>
        <v>1960.2083333335229</v>
      </c>
      <c r="M2092" s="30">
        <f t="shared" si="407"/>
        <v>55.34</v>
      </c>
    </row>
    <row r="2093" spans="2:13" ht="14.1" customHeight="1">
      <c r="B2093" s="8">
        <f t="shared" si="409"/>
        <v>1960.2916666668561</v>
      </c>
      <c r="I2093" s="17">
        <v>54.37</v>
      </c>
      <c r="J2093" s="17">
        <v>55.02</v>
      </c>
      <c r="K2093" s="28"/>
      <c r="L2093" s="31">
        <f t="shared" si="408"/>
        <v>1960.2916666668561</v>
      </c>
      <c r="M2093" s="30">
        <f t="shared" si="407"/>
        <v>54.37</v>
      </c>
    </row>
    <row r="2094" spans="2:13" ht="14.1" customHeight="1">
      <c r="B2094" s="8">
        <f t="shared" si="409"/>
        <v>1960.3750000001894</v>
      </c>
      <c r="I2094" s="17">
        <v>55.83</v>
      </c>
      <c r="J2094" s="17">
        <v>55.73</v>
      </c>
      <c r="K2094" s="28"/>
      <c r="L2094" s="31">
        <f t="shared" si="408"/>
        <v>1960.3750000001894</v>
      </c>
      <c r="M2094" s="30">
        <f t="shared" si="407"/>
        <v>55.83</v>
      </c>
    </row>
    <row r="2095" spans="2:13" ht="14.1" customHeight="1">
      <c r="B2095" s="8">
        <f t="shared" si="409"/>
        <v>1960.4583333335227</v>
      </c>
      <c r="I2095" s="17">
        <v>56.92</v>
      </c>
      <c r="J2095" s="17">
        <v>55.22</v>
      </c>
      <c r="K2095" s="28"/>
      <c r="L2095" s="31">
        <f t="shared" si="408"/>
        <v>1960.4583333335227</v>
      </c>
      <c r="M2095" s="30">
        <f t="shared" si="407"/>
        <v>56.92</v>
      </c>
    </row>
    <row r="2096" spans="2:13" ht="14.1" customHeight="1">
      <c r="B2096" s="8">
        <f t="shared" si="409"/>
        <v>1960.5416666668559</v>
      </c>
      <c r="I2096" s="17">
        <v>55.51</v>
      </c>
      <c r="J2096" s="17">
        <v>57.26</v>
      </c>
      <c r="K2096" s="28"/>
      <c r="L2096" s="31">
        <f t="shared" si="408"/>
        <v>1960.5416666668559</v>
      </c>
      <c r="M2096" s="30">
        <f t="shared" si="407"/>
        <v>55.51</v>
      </c>
    </row>
    <row r="2097" spans="2:13" ht="14.1" customHeight="1">
      <c r="B2097" s="8">
        <f t="shared" si="409"/>
        <v>1960.6250000001892</v>
      </c>
      <c r="I2097" s="17">
        <v>56.96</v>
      </c>
      <c r="J2097" s="17">
        <v>55.84</v>
      </c>
      <c r="K2097" s="28"/>
      <c r="L2097" s="31">
        <f t="shared" si="408"/>
        <v>1960.6250000001892</v>
      </c>
      <c r="M2097" s="30">
        <f t="shared" si="407"/>
        <v>56.96</v>
      </c>
    </row>
    <row r="2098" spans="2:13" ht="14.1" customHeight="1">
      <c r="B2098" s="8">
        <f t="shared" si="409"/>
        <v>1960.7083333335224</v>
      </c>
      <c r="I2098" s="17">
        <v>53.52</v>
      </c>
      <c r="J2098" s="17">
        <v>56.51</v>
      </c>
      <c r="K2098" s="28"/>
      <c r="L2098" s="31">
        <f t="shared" si="408"/>
        <v>1960.7083333335224</v>
      </c>
      <c r="M2098" s="30">
        <f t="shared" si="407"/>
        <v>53.52</v>
      </c>
    </row>
    <row r="2099" spans="2:13" ht="14.1" customHeight="1">
      <c r="B2099" s="8">
        <f t="shared" si="409"/>
        <v>1960.7916666668557</v>
      </c>
      <c r="I2099" s="17">
        <v>53.39</v>
      </c>
      <c r="J2099" s="17">
        <v>54.81</v>
      </c>
      <c r="K2099" s="28"/>
      <c r="L2099" s="31">
        <f t="shared" si="408"/>
        <v>1960.7916666668557</v>
      </c>
      <c r="M2099" s="30">
        <f t="shared" ref="M2099:M2162" si="410">I2099</f>
        <v>53.39</v>
      </c>
    </row>
    <row r="2100" spans="2:13" ht="14.1" customHeight="1">
      <c r="B2100" s="8">
        <f t="shared" si="409"/>
        <v>1960.8750000001889</v>
      </c>
      <c r="I2100" s="17">
        <v>55.54</v>
      </c>
      <c r="J2100" s="17">
        <v>53.73</v>
      </c>
      <c r="K2100" s="28"/>
      <c r="L2100" s="31">
        <f t="shared" si="408"/>
        <v>1960.8750000001889</v>
      </c>
      <c r="M2100" s="30">
        <f t="shared" si="410"/>
        <v>55.54</v>
      </c>
    </row>
    <row r="2101" spans="2:13" ht="14.1" customHeight="1">
      <c r="B2101" s="8">
        <f t="shared" si="409"/>
        <v>1960.9583333335222</v>
      </c>
      <c r="I2101" s="17">
        <v>58.11</v>
      </c>
      <c r="J2101" s="17">
        <v>55.47</v>
      </c>
      <c r="K2101" s="28"/>
      <c r="L2101" s="31">
        <f t="shared" si="408"/>
        <v>1960.9583333335222</v>
      </c>
      <c r="M2101" s="30">
        <f t="shared" si="410"/>
        <v>58.11</v>
      </c>
    </row>
    <row r="2102" spans="2:13" ht="14.1" customHeight="1">
      <c r="B2102" s="8">
        <f t="shared" si="409"/>
        <v>1961.0416666668555</v>
      </c>
      <c r="I2102" s="17">
        <v>61.78</v>
      </c>
      <c r="J2102" s="17">
        <v>56.8</v>
      </c>
      <c r="K2102" s="28"/>
      <c r="L2102" s="31">
        <f t="shared" si="408"/>
        <v>1961.0416666668555</v>
      </c>
      <c r="M2102" s="30">
        <f t="shared" si="410"/>
        <v>61.78</v>
      </c>
    </row>
    <row r="2103" spans="2:13" ht="14.1" customHeight="1">
      <c r="B2103" s="8">
        <f t="shared" si="409"/>
        <v>1961.1250000001887</v>
      </c>
      <c r="I2103" s="17">
        <v>63.44</v>
      </c>
      <c r="J2103" s="17">
        <v>59.72</v>
      </c>
      <c r="K2103" s="28"/>
      <c r="L2103" s="31">
        <f t="shared" si="408"/>
        <v>1961.1250000001887</v>
      </c>
      <c r="M2103" s="30">
        <f t="shared" si="410"/>
        <v>63.44</v>
      </c>
    </row>
    <row r="2104" spans="2:13" ht="14.1" customHeight="1">
      <c r="B2104" s="8">
        <f t="shared" si="409"/>
        <v>1961.208333333522</v>
      </c>
      <c r="I2104" s="17">
        <v>65.06</v>
      </c>
      <c r="J2104" s="17">
        <v>62.17</v>
      </c>
      <c r="K2104" s="28"/>
      <c r="L2104" s="31">
        <f t="shared" si="408"/>
        <v>1961.208333333522</v>
      </c>
      <c r="M2104" s="30">
        <f t="shared" si="410"/>
        <v>65.06</v>
      </c>
    </row>
    <row r="2105" spans="2:13" ht="14.1" customHeight="1">
      <c r="B2105" s="8">
        <f t="shared" si="409"/>
        <v>1961.2916666668552</v>
      </c>
      <c r="I2105" s="17">
        <v>65.31</v>
      </c>
      <c r="J2105" s="17">
        <v>64.12</v>
      </c>
      <c r="K2105" s="28"/>
      <c r="L2105" s="31">
        <f t="shared" si="408"/>
        <v>1961.2916666668552</v>
      </c>
      <c r="M2105" s="30">
        <f t="shared" si="410"/>
        <v>65.31</v>
      </c>
    </row>
    <row r="2106" spans="2:13" ht="14.1" customHeight="1">
      <c r="B2106" s="8">
        <f t="shared" si="409"/>
        <v>1961.3750000001885</v>
      </c>
      <c r="I2106" s="17">
        <v>66.56</v>
      </c>
      <c r="J2106" s="17">
        <v>65.83</v>
      </c>
      <c r="K2106" s="28"/>
      <c r="L2106" s="31">
        <f t="shared" si="408"/>
        <v>1961.3750000001885</v>
      </c>
      <c r="M2106" s="30">
        <f t="shared" si="410"/>
        <v>66.56</v>
      </c>
    </row>
    <row r="2107" spans="2:13" ht="14.1" customHeight="1">
      <c r="B2107" s="8">
        <f t="shared" si="409"/>
        <v>1961.4583333335218</v>
      </c>
      <c r="I2107" s="17">
        <v>64.64</v>
      </c>
      <c r="J2107" s="17">
        <v>66.5</v>
      </c>
      <c r="K2107" s="28"/>
      <c r="L2107" s="31">
        <f t="shared" si="408"/>
        <v>1961.4583333335218</v>
      </c>
      <c r="M2107" s="30">
        <f t="shared" si="410"/>
        <v>64.64</v>
      </c>
    </row>
    <row r="2108" spans="2:13" ht="14.1" customHeight="1">
      <c r="B2108" s="8">
        <f t="shared" si="409"/>
        <v>1961.541666666855</v>
      </c>
      <c r="I2108" s="17">
        <v>66.760000000000005</v>
      </c>
      <c r="J2108" s="17">
        <v>65.62</v>
      </c>
      <c r="K2108" s="28"/>
      <c r="L2108" s="31">
        <f t="shared" si="408"/>
        <v>1961.541666666855</v>
      </c>
      <c r="M2108" s="30">
        <f t="shared" si="410"/>
        <v>66.760000000000005</v>
      </c>
    </row>
    <row r="2109" spans="2:13" ht="14.1" customHeight="1">
      <c r="B2109" s="8">
        <f t="shared" si="409"/>
        <v>1961.6250000001883</v>
      </c>
      <c r="I2109" s="17">
        <v>68.069999999999993</v>
      </c>
      <c r="J2109" s="17">
        <v>65.38</v>
      </c>
      <c r="K2109" s="28"/>
      <c r="L2109" s="31">
        <f t="shared" si="408"/>
        <v>1961.6250000001883</v>
      </c>
      <c r="M2109" s="30">
        <f t="shared" si="410"/>
        <v>68.069999999999993</v>
      </c>
    </row>
    <row r="2110" spans="2:13" ht="14.1" customHeight="1">
      <c r="B2110" s="8">
        <f t="shared" si="409"/>
        <v>1961.7083333335215</v>
      </c>
      <c r="I2110" s="17">
        <v>66.73</v>
      </c>
      <c r="J2110" s="17">
        <v>67.790000000000006</v>
      </c>
      <c r="K2110" s="28"/>
      <c r="L2110" s="31">
        <f t="shared" si="408"/>
        <v>1961.7083333335215</v>
      </c>
      <c r="M2110" s="30">
        <f t="shared" si="410"/>
        <v>66.73</v>
      </c>
    </row>
    <row r="2111" spans="2:13" ht="14.1" customHeight="1">
      <c r="B2111" s="8">
        <f t="shared" si="409"/>
        <v>1961.7916666668548</v>
      </c>
      <c r="I2111" s="17">
        <v>68.62</v>
      </c>
      <c r="J2111" s="17">
        <v>67.260000000000005</v>
      </c>
      <c r="K2111" s="28"/>
      <c r="L2111" s="31">
        <f t="shared" si="408"/>
        <v>1961.7916666668548</v>
      </c>
      <c r="M2111" s="30">
        <f t="shared" si="410"/>
        <v>68.62</v>
      </c>
    </row>
    <row r="2112" spans="2:13" ht="14.1" customHeight="1">
      <c r="B2112" s="8">
        <f t="shared" si="409"/>
        <v>1961.875000000188</v>
      </c>
      <c r="I2112" s="17">
        <v>71.319999999999993</v>
      </c>
      <c r="J2112" s="17">
        <v>68</v>
      </c>
      <c r="K2112" s="28"/>
      <c r="L2112" s="31">
        <f t="shared" si="408"/>
        <v>1961.875000000188</v>
      </c>
      <c r="M2112" s="30">
        <f t="shared" si="410"/>
        <v>71.319999999999993</v>
      </c>
    </row>
    <row r="2113" spans="2:13" ht="14.1" customHeight="1">
      <c r="B2113" s="8">
        <f t="shared" si="409"/>
        <v>1961.9583333335213</v>
      </c>
      <c r="I2113" s="17">
        <v>71.55</v>
      </c>
      <c r="J2113" s="17">
        <v>71.08</v>
      </c>
      <c r="K2113" s="28"/>
      <c r="L2113" s="31">
        <f t="shared" si="408"/>
        <v>1961.9583333335213</v>
      </c>
      <c r="M2113" s="30">
        <f t="shared" si="410"/>
        <v>71.55</v>
      </c>
    </row>
    <row r="2114" spans="2:13" ht="14.1" customHeight="1">
      <c r="B2114" s="8">
        <f t="shared" si="409"/>
        <v>1962.0416666668546</v>
      </c>
      <c r="I2114" s="17">
        <v>68.84</v>
      </c>
      <c r="J2114" s="17">
        <v>71.739999999999995</v>
      </c>
      <c r="K2114" s="28"/>
      <c r="L2114" s="31">
        <f t="shared" ref="L2114:L2177" si="411">B2114</f>
        <v>1962.0416666668546</v>
      </c>
      <c r="M2114" s="30">
        <f t="shared" si="410"/>
        <v>68.84</v>
      </c>
    </row>
    <row r="2115" spans="2:13" ht="14.1" customHeight="1">
      <c r="B2115" s="8">
        <f t="shared" si="409"/>
        <v>1962.1250000001878</v>
      </c>
      <c r="I2115" s="17">
        <v>69.959999999999994</v>
      </c>
      <c r="J2115" s="17">
        <v>69.069999999999993</v>
      </c>
      <c r="K2115" s="28"/>
      <c r="L2115" s="31">
        <f t="shared" si="411"/>
        <v>1962.1250000001878</v>
      </c>
      <c r="M2115" s="30">
        <f t="shared" si="410"/>
        <v>69.959999999999994</v>
      </c>
    </row>
    <row r="2116" spans="2:13" ht="14.1" customHeight="1">
      <c r="B2116" s="8">
        <f t="shared" ref="B2116:B2179" si="412">B2115+(1/12)</f>
        <v>1962.2083333335211</v>
      </c>
      <c r="I2116" s="17">
        <v>69.55</v>
      </c>
      <c r="J2116" s="17">
        <v>70.22</v>
      </c>
      <c r="K2116" s="28"/>
      <c r="L2116" s="31">
        <f t="shared" si="411"/>
        <v>1962.2083333335211</v>
      </c>
      <c r="M2116" s="30">
        <f t="shared" si="410"/>
        <v>69.55</v>
      </c>
    </row>
    <row r="2117" spans="2:13" ht="14.1" customHeight="1">
      <c r="B2117" s="8">
        <f t="shared" si="412"/>
        <v>1962.2916666668543</v>
      </c>
      <c r="I2117" s="17">
        <v>65.239999999999995</v>
      </c>
      <c r="J2117" s="17">
        <v>70.290000000000006</v>
      </c>
      <c r="K2117" s="28"/>
      <c r="L2117" s="31">
        <f t="shared" si="411"/>
        <v>1962.2916666668543</v>
      </c>
      <c r="M2117" s="30">
        <f t="shared" si="410"/>
        <v>65.239999999999995</v>
      </c>
    </row>
    <row r="2118" spans="2:13" ht="14.1" customHeight="1">
      <c r="B2118" s="8">
        <f t="shared" si="412"/>
        <v>1962.3750000001876</v>
      </c>
      <c r="I2118" s="17">
        <v>59.63</v>
      </c>
      <c r="J2118" s="17">
        <v>68.05</v>
      </c>
      <c r="K2118" s="28"/>
      <c r="L2118" s="31">
        <f t="shared" si="411"/>
        <v>1962.3750000001876</v>
      </c>
      <c r="M2118" s="30">
        <f t="shared" si="410"/>
        <v>59.63</v>
      </c>
    </row>
    <row r="2119" spans="2:13" ht="14.1" customHeight="1">
      <c r="B2119" s="8">
        <f t="shared" si="412"/>
        <v>1962.4583333335208</v>
      </c>
      <c r="I2119" s="17">
        <v>54.75</v>
      </c>
      <c r="J2119" s="17">
        <v>62.99</v>
      </c>
      <c r="K2119" s="28"/>
      <c r="L2119" s="31">
        <f t="shared" si="411"/>
        <v>1962.4583333335208</v>
      </c>
      <c r="M2119" s="30">
        <f t="shared" si="410"/>
        <v>54.75</v>
      </c>
    </row>
    <row r="2120" spans="2:13" ht="14.1" customHeight="1">
      <c r="B2120" s="8">
        <f t="shared" si="412"/>
        <v>1962.5416666668541</v>
      </c>
      <c r="I2120" s="17">
        <v>58.23</v>
      </c>
      <c r="J2120" s="17">
        <v>55.63</v>
      </c>
      <c r="K2120" s="28"/>
      <c r="L2120" s="31">
        <f t="shared" si="411"/>
        <v>1962.5416666668541</v>
      </c>
      <c r="M2120" s="30">
        <f t="shared" si="410"/>
        <v>58.23</v>
      </c>
    </row>
    <row r="2121" spans="2:13" ht="14.1" customHeight="1">
      <c r="B2121" s="8">
        <f t="shared" si="412"/>
        <v>1962.6250000001874</v>
      </c>
      <c r="I2121" s="17">
        <v>59.12</v>
      </c>
      <c r="J2121" s="17">
        <v>56.97</v>
      </c>
      <c r="K2121" s="28"/>
      <c r="L2121" s="31">
        <f t="shared" si="411"/>
        <v>1962.6250000001874</v>
      </c>
      <c r="M2121" s="30">
        <f t="shared" si="410"/>
        <v>59.12</v>
      </c>
    </row>
    <row r="2122" spans="2:13" ht="14.1" customHeight="1">
      <c r="B2122" s="8">
        <f t="shared" si="412"/>
        <v>1962.7083333335206</v>
      </c>
      <c r="I2122" s="17">
        <v>56.27</v>
      </c>
      <c r="J2122" s="17">
        <v>58.52</v>
      </c>
      <c r="K2122" s="28"/>
      <c r="L2122" s="31">
        <f t="shared" si="411"/>
        <v>1962.7083333335206</v>
      </c>
      <c r="M2122" s="30">
        <f t="shared" si="410"/>
        <v>56.27</v>
      </c>
    </row>
    <row r="2123" spans="2:13" ht="14.1" customHeight="1">
      <c r="B2123" s="8">
        <f t="shared" si="412"/>
        <v>1962.7916666668539</v>
      </c>
      <c r="I2123" s="17">
        <v>56.52</v>
      </c>
      <c r="J2123" s="17">
        <v>58</v>
      </c>
      <c r="K2123" s="28"/>
      <c r="L2123" s="31">
        <f t="shared" si="411"/>
        <v>1962.7916666668539</v>
      </c>
      <c r="M2123" s="30">
        <f t="shared" si="410"/>
        <v>56.52</v>
      </c>
    </row>
    <row r="2124" spans="2:13" ht="14.1" customHeight="1">
      <c r="B2124" s="8">
        <f t="shared" si="412"/>
        <v>1962.8750000001871</v>
      </c>
      <c r="I2124" s="17">
        <v>62.26</v>
      </c>
      <c r="J2124" s="17">
        <v>56.17</v>
      </c>
      <c r="K2124" s="28"/>
      <c r="L2124" s="31">
        <f t="shared" si="411"/>
        <v>1962.8750000001871</v>
      </c>
      <c r="M2124" s="30">
        <f t="shared" si="410"/>
        <v>62.26</v>
      </c>
    </row>
    <row r="2125" spans="2:13" ht="14.1" customHeight="1">
      <c r="B2125" s="8">
        <f t="shared" si="412"/>
        <v>1962.9583333335204</v>
      </c>
      <c r="I2125" s="17">
        <v>63.1</v>
      </c>
      <c r="J2125" s="17">
        <v>60.04</v>
      </c>
      <c r="K2125" s="28"/>
      <c r="L2125" s="31">
        <f t="shared" si="411"/>
        <v>1962.9583333335204</v>
      </c>
      <c r="M2125" s="30">
        <f t="shared" si="410"/>
        <v>63.1</v>
      </c>
    </row>
    <row r="2126" spans="2:13" ht="14.1" customHeight="1">
      <c r="B2126" s="8">
        <f t="shared" si="412"/>
        <v>1963.0416666668536</v>
      </c>
      <c r="I2126" s="17">
        <v>66.2</v>
      </c>
      <c r="J2126" s="17">
        <v>62.64</v>
      </c>
      <c r="K2126" s="28"/>
      <c r="L2126" s="31">
        <f t="shared" si="411"/>
        <v>1963.0416666668536</v>
      </c>
      <c r="M2126" s="30">
        <f t="shared" si="410"/>
        <v>66.2</v>
      </c>
    </row>
    <row r="2127" spans="2:13" ht="14.1" customHeight="1">
      <c r="B2127" s="8">
        <f t="shared" si="412"/>
        <v>1963.1250000001869</v>
      </c>
      <c r="I2127" s="17">
        <v>64.290000000000006</v>
      </c>
      <c r="J2127" s="17">
        <v>65.06</v>
      </c>
      <c r="K2127" s="28"/>
      <c r="L2127" s="31">
        <f t="shared" si="411"/>
        <v>1963.1250000001869</v>
      </c>
      <c r="M2127" s="30">
        <f t="shared" si="410"/>
        <v>64.290000000000006</v>
      </c>
    </row>
    <row r="2128" spans="2:13" ht="14.1" customHeight="1">
      <c r="B2128" s="8">
        <f t="shared" si="412"/>
        <v>1963.2083333335202</v>
      </c>
      <c r="I2128" s="17">
        <v>66.569999999999993</v>
      </c>
      <c r="J2128" s="17">
        <v>65.92</v>
      </c>
      <c r="K2128" s="28"/>
      <c r="L2128" s="31">
        <f t="shared" si="411"/>
        <v>1963.2083333335202</v>
      </c>
      <c r="M2128" s="30">
        <f t="shared" si="410"/>
        <v>66.569999999999993</v>
      </c>
    </row>
    <row r="2129" spans="2:13" ht="14.1" customHeight="1">
      <c r="B2129" s="8">
        <f t="shared" si="412"/>
        <v>1963.2916666668534</v>
      </c>
      <c r="I2129" s="17">
        <v>69.8</v>
      </c>
      <c r="J2129" s="17">
        <v>65.67</v>
      </c>
      <c r="K2129" s="28"/>
      <c r="L2129" s="31">
        <f t="shared" si="411"/>
        <v>1963.2916666668534</v>
      </c>
      <c r="M2129" s="30">
        <f t="shared" si="410"/>
        <v>69.8</v>
      </c>
    </row>
    <row r="2130" spans="2:13" ht="14.1" customHeight="1">
      <c r="B2130" s="8">
        <f t="shared" si="412"/>
        <v>1963.3750000001867</v>
      </c>
      <c r="I2130" s="17">
        <v>70.8</v>
      </c>
      <c r="J2130" s="17">
        <v>68.760000000000005</v>
      </c>
      <c r="K2130" s="28"/>
      <c r="L2130" s="31">
        <f t="shared" si="411"/>
        <v>1963.3750000001867</v>
      </c>
      <c r="M2130" s="30">
        <f t="shared" si="410"/>
        <v>70.8</v>
      </c>
    </row>
    <row r="2131" spans="2:13" ht="14.1" customHeight="1">
      <c r="B2131" s="8">
        <f t="shared" si="412"/>
        <v>1963.4583333335199</v>
      </c>
      <c r="I2131" s="17">
        <v>69.37</v>
      </c>
      <c r="J2131" s="17">
        <v>70.14</v>
      </c>
      <c r="K2131" s="28"/>
      <c r="L2131" s="31">
        <f t="shared" si="411"/>
        <v>1963.4583333335199</v>
      </c>
      <c r="M2131" s="30">
        <f t="shared" si="410"/>
        <v>69.37</v>
      </c>
    </row>
    <row r="2132" spans="2:13" ht="14.1" customHeight="1">
      <c r="B2132" s="8">
        <f t="shared" si="412"/>
        <v>1963.5416666668532</v>
      </c>
      <c r="I2132" s="17">
        <v>69.13</v>
      </c>
      <c r="J2132" s="17">
        <v>70.11</v>
      </c>
      <c r="K2132" s="28"/>
      <c r="L2132" s="31">
        <f t="shared" si="411"/>
        <v>1963.5416666668532</v>
      </c>
      <c r="M2132" s="30">
        <f t="shared" si="410"/>
        <v>69.13</v>
      </c>
    </row>
    <row r="2133" spans="2:13" ht="14.1" customHeight="1">
      <c r="B2133" s="8">
        <f t="shared" si="412"/>
        <v>1963.6250000001864</v>
      </c>
      <c r="I2133" s="17">
        <v>72.5</v>
      </c>
      <c r="J2133" s="17">
        <v>69.069999999999993</v>
      </c>
      <c r="K2133" s="28"/>
      <c r="L2133" s="31">
        <f t="shared" si="411"/>
        <v>1963.6250000001864</v>
      </c>
      <c r="M2133" s="30">
        <f t="shared" si="410"/>
        <v>72.5</v>
      </c>
    </row>
    <row r="2134" spans="2:13" ht="14.1" customHeight="1">
      <c r="B2134" s="8">
        <f t="shared" si="412"/>
        <v>1963.7083333335197</v>
      </c>
      <c r="I2134" s="17">
        <v>71.7</v>
      </c>
      <c r="J2134" s="17">
        <v>70.98</v>
      </c>
      <c r="K2134" s="28"/>
      <c r="L2134" s="31">
        <f t="shared" si="411"/>
        <v>1963.7083333335197</v>
      </c>
      <c r="M2134" s="30">
        <f t="shared" si="410"/>
        <v>71.7</v>
      </c>
    </row>
    <row r="2135" spans="2:13" ht="14.1" customHeight="1">
      <c r="B2135" s="8">
        <f t="shared" si="412"/>
        <v>1963.791666666853</v>
      </c>
      <c r="I2135" s="17">
        <v>74.010000000000005</v>
      </c>
      <c r="J2135" s="17">
        <v>72.849999999999994</v>
      </c>
      <c r="K2135" s="28"/>
      <c r="L2135" s="31">
        <f t="shared" si="411"/>
        <v>1963.791666666853</v>
      </c>
      <c r="M2135" s="30">
        <f t="shared" si="410"/>
        <v>74.010000000000005</v>
      </c>
    </row>
    <row r="2136" spans="2:13" ht="14.1" customHeight="1">
      <c r="B2136" s="8">
        <f t="shared" si="412"/>
        <v>1963.8750000001862</v>
      </c>
      <c r="I2136" s="17">
        <v>73.23</v>
      </c>
      <c r="J2136" s="17">
        <v>73.03</v>
      </c>
      <c r="K2136" s="28"/>
      <c r="L2136" s="31">
        <f t="shared" si="411"/>
        <v>1963.8750000001862</v>
      </c>
      <c r="M2136" s="30">
        <f t="shared" si="410"/>
        <v>73.23</v>
      </c>
    </row>
    <row r="2137" spans="2:13" ht="14.1" customHeight="1">
      <c r="B2137" s="8">
        <f t="shared" si="412"/>
        <v>1963.9583333335195</v>
      </c>
      <c r="I2137" s="17">
        <v>75.02</v>
      </c>
      <c r="J2137" s="17">
        <v>72.62</v>
      </c>
      <c r="K2137" s="28"/>
      <c r="L2137" s="31">
        <f t="shared" si="411"/>
        <v>1963.9583333335195</v>
      </c>
      <c r="M2137" s="30">
        <f t="shared" si="410"/>
        <v>75.02</v>
      </c>
    </row>
    <row r="2138" spans="2:13" ht="14.1" customHeight="1">
      <c r="B2138" s="8">
        <f t="shared" si="412"/>
        <v>1964.0416666668527</v>
      </c>
      <c r="I2138" s="17">
        <v>77.040000000000006</v>
      </c>
      <c r="J2138" s="17">
        <v>74.17</v>
      </c>
      <c r="K2138" s="28"/>
      <c r="L2138" s="31">
        <f t="shared" si="411"/>
        <v>1964.0416666668527</v>
      </c>
      <c r="M2138" s="30">
        <f t="shared" si="410"/>
        <v>77.040000000000006</v>
      </c>
    </row>
    <row r="2139" spans="2:13" ht="14.1" customHeight="1">
      <c r="B2139" s="8">
        <f t="shared" si="412"/>
        <v>1964.125000000186</v>
      </c>
      <c r="I2139" s="17">
        <v>77.8</v>
      </c>
      <c r="J2139" s="17">
        <v>76.45</v>
      </c>
      <c r="K2139" s="28"/>
      <c r="L2139" s="31">
        <f t="shared" si="411"/>
        <v>1964.125000000186</v>
      </c>
      <c r="M2139" s="30">
        <f t="shared" si="410"/>
        <v>77.8</v>
      </c>
    </row>
    <row r="2140" spans="2:13" ht="14.1" customHeight="1">
      <c r="B2140" s="8">
        <f t="shared" si="412"/>
        <v>1964.2083333335192</v>
      </c>
      <c r="I2140" s="17">
        <v>78.98</v>
      </c>
      <c r="J2140" s="17">
        <v>77.39</v>
      </c>
      <c r="K2140" s="28"/>
      <c r="L2140" s="31">
        <f t="shared" si="411"/>
        <v>1964.2083333335192</v>
      </c>
      <c r="M2140" s="30">
        <f t="shared" si="410"/>
        <v>78.98</v>
      </c>
    </row>
    <row r="2141" spans="2:13" ht="14.1" customHeight="1">
      <c r="B2141" s="8">
        <f t="shared" si="412"/>
        <v>1964.2916666668525</v>
      </c>
      <c r="I2141" s="17">
        <v>79.459999999999994</v>
      </c>
      <c r="J2141" s="17">
        <v>78.8</v>
      </c>
      <c r="K2141" s="28"/>
      <c r="L2141" s="31">
        <f t="shared" si="411"/>
        <v>1964.2916666668525</v>
      </c>
      <c r="M2141" s="30">
        <f t="shared" si="410"/>
        <v>79.459999999999994</v>
      </c>
    </row>
    <row r="2142" spans="2:13" ht="14.1" customHeight="1">
      <c r="B2142" s="8">
        <f t="shared" si="412"/>
        <v>1964.3750000001858</v>
      </c>
      <c r="I2142" s="17">
        <v>80.37</v>
      </c>
      <c r="J2142" s="17">
        <v>79.94</v>
      </c>
      <c r="K2142" s="28"/>
      <c r="L2142" s="31">
        <f t="shared" si="411"/>
        <v>1964.3750000001858</v>
      </c>
      <c r="M2142" s="30">
        <f t="shared" si="410"/>
        <v>80.37</v>
      </c>
    </row>
    <row r="2143" spans="2:13" ht="14.1" customHeight="1">
      <c r="B2143" s="8">
        <f t="shared" si="412"/>
        <v>1964.458333333519</v>
      </c>
      <c r="I2143" s="17">
        <v>81.69</v>
      </c>
      <c r="J2143" s="17">
        <v>80.72</v>
      </c>
      <c r="K2143" s="28"/>
      <c r="L2143" s="31">
        <f t="shared" si="411"/>
        <v>1964.458333333519</v>
      </c>
      <c r="M2143" s="30">
        <f t="shared" si="410"/>
        <v>81.69</v>
      </c>
    </row>
    <row r="2144" spans="2:13" ht="14.1" customHeight="1">
      <c r="B2144" s="8">
        <f t="shared" si="412"/>
        <v>1964.5416666668523</v>
      </c>
      <c r="I2144" s="17">
        <v>83.18</v>
      </c>
      <c r="J2144" s="17">
        <v>80.239999999999995</v>
      </c>
      <c r="K2144" s="28"/>
      <c r="L2144" s="31">
        <f t="shared" si="411"/>
        <v>1964.5416666668523</v>
      </c>
      <c r="M2144" s="30">
        <f t="shared" si="410"/>
        <v>83.18</v>
      </c>
    </row>
    <row r="2145" spans="2:13" ht="14.1" customHeight="1">
      <c r="B2145" s="8">
        <f t="shared" si="412"/>
        <v>1964.6250000001855</v>
      </c>
      <c r="I2145" s="17">
        <v>81.83</v>
      </c>
      <c r="J2145" s="17">
        <v>83.22</v>
      </c>
      <c r="K2145" s="28"/>
      <c r="L2145" s="31">
        <f t="shared" si="411"/>
        <v>1964.6250000001855</v>
      </c>
      <c r="M2145" s="30">
        <f t="shared" si="410"/>
        <v>81.83</v>
      </c>
    </row>
    <row r="2146" spans="2:13" ht="14.1" customHeight="1">
      <c r="B2146" s="8">
        <f t="shared" si="412"/>
        <v>1964.7083333335188</v>
      </c>
      <c r="I2146" s="17">
        <v>84.18</v>
      </c>
      <c r="J2146" s="17">
        <v>82</v>
      </c>
      <c r="K2146" s="28"/>
      <c r="L2146" s="31">
        <f t="shared" si="411"/>
        <v>1964.7083333335188</v>
      </c>
      <c r="M2146" s="30">
        <f t="shared" si="410"/>
        <v>84.18</v>
      </c>
    </row>
    <row r="2147" spans="2:13" ht="14.1" customHeight="1">
      <c r="B2147" s="8">
        <f t="shared" si="412"/>
        <v>1964.7916666668521</v>
      </c>
      <c r="I2147" s="17">
        <v>84.86</v>
      </c>
      <c r="J2147" s="17">
        <v>83.41</v>
      </c>
      <c r="K2147" s="28"/>
      <c r="L2147" s="31">
        <f t="shared" si="411"/>
        <v>1964.7916666668521</v>
      </c>
      <c r="M2147" s="30">
        <f t="shared" si="410"/>
        <v>84.86</v>
      </c>
    </row>
    <row r="2148" spans="2:13" ht="14.1" customHeight="1">
      <c r="B2148" s="8">
        <f t="shared" si="412"/>
        <v>1964.8750000001853</v>
      </c>
      <c r="I2148" s="17">
        <v>84.42</v>
      </c>
      <c r="J2148" s="17">
        <v>84.85</v>
      </c>
      <c r="K2148" s="28"/>
      <c r="L2148" s="31">
        <f t="shared" si="411"/>
        <v>1964.8750000001853</v>
      </c>
      <c r="M2148" s="30">
        <f t="shared" si="410"/>
        <v>84.42</v>
      </c>
    </row>
    <row r="2149" spans="2:13" ht="14.1" customHeight="1">
      <c r="B2149" s="8">
        <f t="shared" si="412"/>
        <v>1964.9583333335186</v>
      </c>
      <c r="I2149" s="17">
        <v>84.75</v>
      </c>
      <c r="J2149" s="17">
        <v>85.44</v>
      </c>
      <c r="K2149" s="28"/>
      <c r="L2149" s="31">
        <f t="shared" si="411"/>
        <v>1964.9583333335186</v>
      </c>
      <c r="M2149" s="30">
        <f t="shared" si="410"/>
        <v>84.75</v>
      </c>
    </row>
    <row r="2150" spans="2:13" ht="14.1" customHeight="1">
      <c r="B2150" s="8">
        <f t="shared" si="412"/>
        <v>1965.0416666668518</v>
      </c>
      <c r="I2150" s="17">
        <v>87.56</v>
      </c>
      <c r="J2150" s="17">
        <v>83.96</v>
      </c>
      <c r="K2150" s="28"/>
      <c r="L2150" s="31">
        <f t="shared" si="411"/>
        <v>1965.0416666668518</v>
      </c>
      <c r="M2150" s="30">
        <f t="shared" si="410"/>
        <v>87.56</v>
      </c>
    </row>
    <row r="2151" spans="2:13" ht="14.1" customHeight="1">
      <c r="B2151" s="8">
        <f t="shared" si="412"/>
        <v>1965.1250000001851</v>
      </c>
      <c r="I2151" s="17">
        <v>87.43</v>
      </c>
      <c r="J2151" s="17">
        <v>86.12</v>
      </c>
      <c r="K2151" s="28"/>
      <c r="L2151" s="31">
        <f t="shared" si="411"/>
        <v>1965.1250000001851</v>
      </c>
      <c r="M2151" s="30">
        <f t="shared" si="410"/>
        <v>87.43</v>
      </c>
    </row>
    <row r="2152" spans="2:13" ht="14.1" customHeight="1">
      <c r="B2152" s="8">
        <f t="shared" si="412"/>
        <v>1965.2083333335183</v>
      </c>
      <c r="I2152" s="17">
        <v>86.16</v>
      </c>
      <c r="J2152" s="17">
        <v>86.75</v>
      </c>
      <c r="K2152" s="28"/>
      <c r="L2152" s="31">
        <f t="shared" si="411"/>
        <v>1965.2083333335183</v>
      </c>
      <c r="M2152" s="30">
        <f t="shared" si="410"/>
        <v>86.16</v>
      </c>
    </row>
    <row r="2153" spans="2:13" ht="14.1" customHeight="1">
      <c r="B2153" s="8">
        <f t="shared" si="412"/>
        <v>1965.2916666668516</v>
      </c>
      <c r="I2153" s="17">
        <v>89.11</v>
      </c>
      <c r="J2153" s="17">
        <v>86.83</v>
      </c>
      <c r="K2153" s="28"/>
      <c r="L2153" s="31">
        <f t="shared" si="411"/>
        <v>1965.2916666668516</v>
      </c>
      <c r="M2153" s="30">
        <f t="shared" si="410"/>
        <v>89.11</v>
      </c>
    </row>
    <row r="2154" spans="2:13" ht="14.1" customHeight="1">
      <c r="B2154" s="8">
        <f t="shared" si="412"/>
        <v>1965.3750000001849</v>
      </c>
      <c r="I2154" s="17">
        <v>88.42</v>
      </c>
      <c r="J2154" s="17">
        <v>87.97</v>
      </c>
      <c r="K2154" s="28"/>
      <c r="L2154" s="31">
        <f t="shared" si="411"/>
        <v>1965.3750000001849</v>
      </c>
      <c r="M2154" s="30">
        <f t="shared" si="410"/>
        <v>88.42</v>
      </c>
    </row>
    <row r="2155" spans="2:13" ht="14.1" customHeight="1">
      <c r="B2155" s="8">
        <f t="shared" si="412"/>
        <v>1965.4583333335181</v>
      </c>
      <c r="I2155" s="17">
        <v>84.12</v>
      </c>
      <c r="J2155" s="17">
        <v>89.28</v>
      </c>
      <c r="K2155" s="28"/>
      <c r="L2155" s="31">
        <f t="shared" si="411"/>
        <v>1965.4583333335181</v>
      </c>
      <c r="M2155" s="30">
        <f t="shared" si="410"/>
        <v>84.12</v>
      </c>
    </row>
    <row r="2156" spans="2:13" ht="14.1" customHeight="1">
      <c r="B2156" s="8">
        <f t="shared" si="412"/>
        <v>1965.5416666668514</v>
      </c>
      <c r="I2156" s="17">
        <v>85.25</v>
      </c>
      <c r="J2156" s="17">
        <v>85.04</v>
      </c>
      <c r="K2156" s="28"/>
      <c r="L2156" s="31">
        <f t="shared" si="411"/>
        <v>1965.5416666668514</v>
      </c>
      <c r="M2156" s="30">
        <f t="shared" si="410"/>
        <v>85.25</v>
      </c>
    </row>
    <row r="2157" spans="2:13" ht="14.1" customHeight="1">
      <c r="B2157" s="8">
        <f t="shared" si="412"/>
        <v>1965.6250000001846</v>
      </c>
      <c r="I2157" s="17">
        <v>87.17</v>
      </c>
      <c r="J2157" s="17">
        <v>84.91</v>
      </c>
      <c r="K2157" s="28"/>
      <c r="L2157" s="31">
        <f t="shared" si="411"/>
        <v>1965.6250000001846</v>
      </c>
      <c r="M2157" s="30">
        <f t="shared" si="410"/>
        <v>87.17</v>
      </c>
    </row>
    <row r="2158" spans="2:13" ht="14.1" customHeight="1">
      <c r="B2158" s="8">
        <f t="shared" si="412"/>
        <v>1965.7083333335179</v>
      </c>
      <c r="I2158" s="17">
        <v>89.96</v>
      </c>
      <c r="J2158" s="17">
        <v>86.49</v>
      </c>
      <c r="K2158" s="28"/>
      <c r="L2158" s="31">
        <f t="shared" si="411"/>
        <v>1965.7083333335179</v>
      </c>
      <c r="M2158" s="30">
        <f t="shared" si="410"/>
        <v>89.96</v>
      </c>
    </row>
    <row r="2159" spans="2:13" ht="14.1" customHeight="1">
      <c r="B2159" s="8">
        <f t="shared" si="412"/>
        <v>1965.7916666668511</v>
      </c>
      <c r="I2159" s="17">
        <v>92.42</v>
      </c>
      <c r="J2159" s="17">
        <v>89.38</v>
      </c>
      <c r="K2159" s="28"/>
      <c r="L2159" s="31">
        <f t="shared" si="411"/>
        <v>1965.7916666668511</v>
      </c>
      <c r="M2159" s="30">
        <f t="shared" si="410"/>
        <v>92.42</v>
      </c>
    </row>
    <row r="2160" spans="2:13" ht="14.1" customHeight="1">
      <c r="B2160" s="8">
        <f t="shared" si="412"/>
        <v>1965.8750000001844</v>
      </c>
      <c r="I2160" s="17">
        <v>91.61</v>
      </c>
      <c r="J2160" s="17">
        <v>91.39</v>
      </c>
      <c r="K2160" s="28"/>
      <c r="L2160" s="31">
        <f t="shared" si="411"/>
        <v>1965.8750000001844</v>
      </c>
      <c r="M2160" s="30">
        <f t="shared" si="410"/>
        <v>91.61</v>
      </c>
    </row>
    <row r="2161" spans="2:13" ht="14.1" customHeight="1">
      <c r="B2161" s="8">
        <f t="shared" si="412"/>
        <v>1965.9583333335177</v>
      </c>
      <c r="I2161" s="17">
        <v>92.43</v>
      </c>
      <c r="J2161" s="17">
        <v>92.15</v>
      </c>
      <c r="K2161" s="28"/>
      <c r="L2161" s="31">
        <f t="shared" si="411"/>
        <v>1965.9583333335177</v>
      </c>
      <c r="M2161" s="30">
        <f t="shared" si="410"/>
        <v>92.43</v>
      </c>
    </row>
    <row r="2162" spans="2:13" ht="14.1" customHeight="1">
      <c r="B2162" s="8">
        <f t="shared" si="412"/>
        <v>1966.0416666668509</v>
      </c>
      <c r="I2162" s="17">
        <v>92.88</v>
      </c>
      <c r="J2162" s="17">
        <v>91.73</v>
      </c>
      <c r="K2162" s="28"/>
      <c r="L2162" s="31">
        <f t="shared" si="411"/>
        <v>1966.0416666668509</v>
      </c>
      <c r="M2162" s="30">
        <f t="shared" si="410"/>
        <v>92.88</v>
      </c>
    </row>
    <row r="2163" spans="2:13" ht="14.1" customHeight="1">
      <c r="B2163" s="8">
        <f t="shared" si="412"/>
        <v>1966.1250000001842</v>
      </c>
      <c r="I2163" s="17">
        <v>91.22</v>
      </c>
      <c r="J2163" s="17">
        <v>93.32</v>
      </c>
      <c r="K2163" s="28"/>
      <c r="L2163" s="31">
        <f t="shared" si="411"/>
        <v>1966.1250000001842</v>
      </c>
      <c r="M2163" s="30">
        <f t="shared" ref="M2163:M2226" si="413">I2163</f>
        <v>91.22</v>
      </c>
    </row>
    <row r="2164" spans="2:13" ht="14.1" customHeight="1">
      <c r="B2164" s="8">
        <f t="shared" si="412"/>
        <v>1966.2083333335174</v>
      </c>
      <c r="I2164" s="17">
        <v>89.23</v>
      </c>
      <c r="J2164" s="17">
        <v>92.69</v>
      </c>
      <c r="K2164" s="28"/>
      <c r="L2164" s="31">
        <f t="shared" si="411"/>
        <v>1966.2083333335174</v>
      </c>
      <c r="M2164" s="30">
        <f t="shared" si="413"/>
        <v>89.23</v>
      </c>
    </row>
    <row r="2165" spans="2:13" ht="14.1" customHeight="1">
      <c r="B2165" s="8">
        <f t="shared" si="412"/>
        <v>1966.2916666668507</v>
      </c>
      <c r="I2165" s="17">
        <v>91.06</v>
      </c>
      <c r="J2165" s="17">
        <v>88.88</v>
      </c>
      <c r="K2165" s="28"/>
      <c r="L2165" s="31">
        <f t="shared" si="411"/>
        <v>1966.2916666668507</v>
      </c>
      <c r="M2165" s="30">
        <f t="shared" si="413"/>
        <v>91.06</v>
      </c>
    </row>
    <row r="2166" spans="2:13" ht="14.1" customHeight="1">
      <c r="B2166" s="8">
        <f t="shared" si="412"/>
        <v>1966.3750000001839</v>
      </c>
      <c r="I2166" s="17">
        <v>86.13</v>
      </c>
      <c r="J2166" s="17">
        <v>91.6</v>
      </c>
      <c r="K2166" s="28"/>
      <c r="L2166" s="31">
        <f t="shared" si="411"/>
        <v>1966.3750000001839</v>
      </c>
      <c r="M2166" s="30">
        <f t="shared" si="413"/>
        <v>86.13</v>
      </c>
    </row>
    <row r="2167" spans="2:13" ht="14.1" customHeight="1">
      <c r="B2167" s="8">
        <f t="shared" si="412"/>
        <v>1966.4583333335172</v>
      </c>
      <c r="I2167" s="17">
        <v>84.74</v>
      </c>
      <c r="J2167" s="17">
        <v>86.78</v>
      </c>
      <c r="K2167" s="28"/>
      <c r="L2167" s="31">
        <f t="shared" si="411"/>
        <v>1966.4583333335172</v>
      </c>
      <c r="M2167" s="30">
        <f t="shared" si="413"/>
        <v>84.74</v>
      </c>
    </row>
    <row r="2168" spans="2:13" ht="14.1" customHeight="1">
      <c r="B2168" s="8">
        <f t="shared" si="412"/>
        <v>1966.5416666668505</v>
      </c>
      <c r="I2168" s="17">
        <v>83.6</v>
      </c>
      <c r="J2168" s="17">
        <v>86.06</v>
      </c>
      <c r="K2168" s="28"/>
      <c r="L2168" s="31">
        <f t="shared" si="411"/>
        <v>1966.5416666668505</v>
      </c>
      <c r="M2168" s="30">
        <f t="shared" si="413"/>
        <v>83.6</v>
      </c>
    </row>
    <row r="2169" spans="2:13" ht="14.1" customHeight="1">
      <c r="B2169" s="8">
        <f t="shared" si="412"/>
        <v>1966.6250000001837</v>
      </c>
      <c r="I2169" s="17">
        <v>77.099999999999994</v>
      </c>
      <c r="J2169" s="17">
        <v>85.84</v>
      </c>
      <c r="K2169" s="28"/>
      <c r="L2169" s="31">
        <f t="shared" si="411"/>
        <v>1966.6250000001837</v>
      </c>
      <c r="M2169" s="30">
        <f t="shared" si="413"/>
        <v>77.099999999999994</v>
      </c>
    </row>
    <row r="2170" spans="2:13" ht="14.1" customHeight="1">
      <c r="B2170" s="8">
        <f t="shared" si="412"/>
        <v>1966.708333333517</v>
      </c>
      <c r="I2170" s="17">
        <v>76.56</v>
      </c>
      <c r="J2170" s="17">
        <v>80.650000000000006</v>
      </c>
      <c r="K2170" s="28"/>
      <c r="L2170" s="31">
        <f t="shared" si="411"/>
        <v>1966.708333333517</v>
      </c>
      <c r="M2170" s="30">
        <f t="shared" si="413"/>
        <v>76.56</v>
      </c>
    </row>
    <row r="2171" spans="2:13" ht="14.1" customHeight="1">
      <c r="B2171" s="8">
        <f t="shared" si="412"/>
        <v>1966.7916666668502</v>
      </c>
      <c r="I2171" s="17">
        <v>80.2</v>
      </c>
      <c r="J2171" s="17">
        <v>77.81</v>
      </c>
      <c r="K2171" s="28"/>
      <c r="L2171" s="31">
        <f t="shared" si="411"/>
        <v>1966.7916666668502</v>
      </c>
      <c r="M2171" s="30">
        <f t="shared" si="413"/>
        <v>80.2</v>
      </c>
    </row>
    <row r="2172" spans="2:13" ht="14.1" customHeight="1">
      <c r="B2172" s="8">
        <f t="shared" si="412"/>
        <v>1966.8750000001835</v>
      </c>
      <c r="I2172" s="17">
        <v>80.45</v>
      </c>
      <c r="J2172" s="17">
        <v>77.13</v>
      </c>
      <c r="K2172" s="28"/>
      <c r="L2172" s="31">
        <f t="shared" si="411"/>
        <v>1966.8750000001835</v>
      </c>
      <c r="M2172" s="30">
        <f t="shared" si="413"/>
        <v>80.45</v>
      </c>
    </row>
    <row r="2173" spans="2:13" ht="14.1" customHeight="1">
      <c r="B2173" s="8">
        <f t="shared" si="412"/>
        <v>1966.9583333335167</v>
      </c>
      <c r="I2173" s="17">
        <v>80.33</v>
      </c>
      <c r="J2173" s="17">
        <v>80.989999999999995</v>
      </c>
      <c r="K2173" s="28"/>
      <c r="L2173" s="31">
        <f t="shared" si="411"/>
        <v>1966.9583333335167</v>
      </c>
      <c r="M2173" s="30">
        <f t="shared" si="413"/>
        <v>80.33</v>
      </c>
    </row>
    <row r="2174" spans="2:13" ht="14.1" customHeight="1">
      <c r="B2174" s="8">
        <f t="shared" si="412"/>
        <v>1967.04166666685</v>
      </c>
      <c r="I2174" s="17">
        <v>86.61</v>
      </c>
      <c r="J2174" s="17">
        <v>81.33</v>
      </c>
      <c r="K2174" s="28"/>
      <c r="L2174" s="31">
        <f t="shared" si="411"/>
        <v>1967.04166666685</v>
      </c>
      <c r="M2174" s="30">
        <f t="shared" si="413"/>
        <v>86.61</v>
      </c>
    </row>
    <row r="2175" spans="2:13" ht="14.1" customHeight="1">
      <c r="B2175" s="8">
        <f t="shared" si="412"/>
        <v>1967.1250000001833</v>
      </c>
      <c r="I2175" s="17">
        <v>86.78</v>
      </c>
      <c r="J2175" s="17">
        <v>84.45</v>
      </c>
      <c r="K2175" s="28"/>
      <c r="L2175" s="31">
        <f t="shared" si="411"/>
        <v>1967.1250000001833</v>
      </c>
      <c r="M2175" s="30">
        <f t="shared" si="413"/>
        <v>86.78</v>
      </c>
    </row>
    <row r="2176" spans="2:13" ht="14.1" customHeight="1">
      <c r="B2176" s="8">
        <f t="shared" si="412"/>
        <v>1967.2083333335165</v>
      </c>
      <c r="I2176" s="17">
        <v>90.2</v>
      </c>
      <c r="J2176" s="17">
        <v>87.36</v>
      </c>
      <c r="K2176" s="28"/>
      <c r="L2176" s="31">
        <f t="shared" si="411"/>
        <v>1967.2083333335165</v>
      </c>
      <c r="M2176" s="30">
        <f t="shared" si="413"/>
        <v>90.2</v>
      </c>
    </row>
    <row r="2177" spans="2:13" ht="14.1" customHeight="1">
      <c r="B2177" s="8">
        <f t="shared" si="412"/>
        <v>1967.2916666668498</v>
      </c>
      <c r="I2177" s="17">
        <v>94.01</v>
      </c>
      <c r="J2177" s="17">
        <v>89.42</v>
      </c>
      <c r="K2177" s="28"/>
      <c r="L2177" s="31">
        <f t="shared" si="411"/>
        <v>1967.2916666668498</v>
      </c>
      <c r="M2177" s="30">
        <f t="shared" si="413"/>
        <v>94.01</v>
      </c>
    </row>
    <row r="2178" spans="2:13" ht="14.1" customHeight="1">
      <c r="B2178" s="8">
        <f t="shared" si="412"/>
        <v>1967.375000000183</v>
      </c>
      <c r="I2178" s="17">
        <v>89.08</v>
      </c>
      <c r="J2178" s="17">
        <v>90.96</v>
      </c>
      <c r="K2178" s="28"/>
      <c r="L2178" s="31">
        <f t="shared" ref="L2178:L2241" si="414">B2178</f>
        <v>1967.375000000183</v>
      </c>
      <c r="M2178" s="30">
        <f t="shared" si="413"/>
        <v>89.08</v>
      </c>
    </row>
    <row r="2179" spans="2:13" ht="14.1" customHeight="1">
      <c r="B2179" s="8">
        <f t="shared" si="412"/>
        <v>1967.4583333335163</v>
      </c>
      <c r="I2179" s="17">
        <v>90.64</v>
      </c>
      <c r="J2179" s="17">
        <v>92.59</v>
      </c>
      <c r="K2179" s="28"/>
      <c r="L2179" s="31">
        <f t="shared" si="414"/>
        <v>1967.4583333335163</v>
      </c>
      <c r="M2179" s="30">
        <f t="shared" si="413"/>
        <v>90.64</v>
      </c>
    </row>
    <row r="2180" spans="2:13" ht="14.1" customHeight="1">
      <c r="B2180" s="8">
        <f t="shared" ref="B2180:B2243" si="415">B2179+(1/12)</f>
        <v>1967.5416666668496</v>
      </c>
      <c r="I2180" s="17">
        <v>94.75</v>
      </c>
      <c r="J2180" s="17">
        <v>91.43</v>
      </c>
      <c r="K2180" s="28"/>
      <c r="L2180" s="31">
        <f t="shared" si="414"/>
        <v>1967.5416666668496</v>
      </c>
      <c r="M2180" s="30">
        <f t="shared" si="413"/>
        <v>94.75</v>
      </c>
    </row>
    <row r="2181" spans="2:13" ht="14.1" customHeight="1">
      <c r="B2181" s="8">
        <f t="shared" si="415"/>
        <v>1967.6250000001828</v>
      </c>
      <c r="I2181" s="17">
        <v>93.64</v>
      </c>
      <c r="J2181" s="17">
        <v>93.01</v>
      </c>
      <c r="K2181" s="28"/>
      <c r="L2181" s="31">
        <f t="shared" si="414"/>
        <v>1967.6250000001828</v>
      </c>
      <c r="M2181" s="30">
        <f t="shared" si="413"/>
        <v>93.64</v>
      </c>
    </row>
    <row r="2182" spans="2:13" ht="14.1" customHeight="1">
      <c r="B2182" s="8">
        <f t="shared" si="415"/>
        <v>1967.7083333335161</v>
      </c>
      <c r="I2182" s="17">
        <v>96.71</v>
      </c>
      <c r="J2182" s="17">
        <v>94.49</v>
      </c>
      <c r="K2182" s="28"/>
      <c r="L2182" s="31">
        <f t="shared" si="414"/>
        <v>1967.7083333335161</v>
      </c>
      <c r="M2182" s="30">
        <f t="shared" si="413"/>
        <v>96.71</v>
      </c>
    </row>
    <row r="2183" spans="2:13" ht="14.1" customHeight="1">
      <c r="B2183" s="8">
        <f t="shared" si="415"/>
        <v>1967.7916666668493</v>
      </c>
      <c r="I2183" s="17">
        <v>93.3</v>
      </c>
      <c r="J2183" s="17">
        <v>95.81</v>
      </c>
      <c r="K2183" s="28"/>
      <c r="L2183" s="31">
        <f t="shared" si="414"/>
        <v>1967.7916666668493</v>
      </c>
      <c r="M2183" s="30">
        <f t="shared" si="413"/>
        <v>93.3</v>
      </c>
    </row>
    <row r="2184" spans="2:13" ht="14.1" customHeight="1">
      <c r="B2184" s="8">
        <f t="shared" si="415"/>
        <v>1967.8750000001826</v>
      </c>
      <c r="I2184" s="17">
        <v>94</v>
      </c>
      <c r="J2184" s="17">
        <v>95.66</v>
      </c>
      <c r="K2184" s="28"/>
      <c r="L2184" s="31">
        <f t="shared" si="414"/>
        <v>1967.8750000001826</v>
      </c>
      <c r="M2184" s="30">
        <f t="shared" si="413"/>
        <v>94</v>
      </c>
    </row>
    <row r="2185" spans="2:13" ht="14.1" customHeight="1">
      <c r="B2185" s="8">
        <f t="shared" si="415"/>
        <v>1967.9583333335158</v>
      </c>
      <c r="I2185" s="17">
        <v>96.47</v>
      </c>
      <c r="J2185" s="17">
        <v>92.66</v>
      </c>
      <c r="K2185" s="28"/>
      <c r="L2185" s="31">
        <f t="shared" si="414"/>
        <v>1967.9583333335158</v>
      </c>
      <c r="M2185" s="30">
        <f t="shared" si="413"/>
        <v>96.47</v>
      </c>
    </row>
    <row r="2186" spans="2:13" ht="14.1" customHeight="1">
      <c r="B2186" s="8">
        <f t="shared" si="415"/>
        <v>1968.0416666668491</v>
      </c>
      <c r="I2186" s="17">
        <v>92.24</v>
      </c>
      <c r="J2186" s="17">
        <v>95.3</v>
      </c>
      <c r="K2186" s="28"/>
      <c r="L2186" s="31">
        <f t="shared" si="414"/>
        <v>1968.0416666668491</v>
      </c>
      <c r="M2186" s="30">
        <f t="shared" si="413"/>
        <v>92.24</v>
      </c>
    </row>
    <row r="2187" spans="2:13" ht="14.1" customHeight="1">
      <c r="B2187" s="8">
        <f t="shared" si="415"/>
        <v>1968.1250000001824</v>
      </c>
      <c r="I2187" s="17">
        <v>89.36</v>
      </c>
      <c r="J2187" s="17">
        <v>95.04</v>
      </c>
      <c r="K2187" s="28"/>
      <c r="L2187" s="31">
        <f t="shared" si="414"/>
        <v>1968.1250000001824</v>
      </c>
      <c r="M2187" s="30">
        <f t="shared" si="413"/>
        <v>89.36</v>
      </c>
    </row>
    <row r="2188" spans="2:13" ht="14.1" customHeight="1">
      <c r="B2188" s="8">
        <f t="shared" si="415"/>
        <v>1968.2083333335156</v>
      </c>
      <c r="I2188" s="17">
        <v>90.2</v>
      </c>
      <c r="J2188" s="17">
        <v>90.75</v>
      </c>
      <c r="K2188" s="28"/>
      <c r="L2188" s="31">
        <f t="shared" si="414"/>
        <v>1968.2083333335156</v>
      </c>
      <c r="M2188" s="30">
        <f t="shared" si="413"/>
        <v>90.2</v>
      </c>
    </row>
    <row r="2189" spans="2:13" ht="14.1" customHeight="1">
      <c r="B2189" s="8">
        <f t="shared" si="415"/>
        <v>1968.2916666668489</v>
      </c>
      <c r="I2189" s="17">
        <v>97.46</v>
      </c>
      <c r="J2189" s="17">
        <v>89.09</v>
      </c>
      <c r="K2189" s="28"/>
      <c r="L2189" s="31">
        <f t="shared" si="414"/>
        <v>1968.2916666668489</v>
      </c>
      <c r="M2189" s="30">
        <f t="shared" si="413"/>
        <v>97.46</v>
      </c>
    </row>
    <row r="2190" spans="2:13" ht="14.1" customHeight="1">
      <c r="B2190" s="8">
        <f t="shared" si="415"/>
        <v>1968.3750000001821</v>
      </c>
      <c r="I2190" s="17">
        <v>98.68</v>
      </c>
      <c r="J2190" s="17">
        <v>95.67</v>
      </c>
      <c r="K2190" s="28"/>
      <c r="L2190" s="31">
        <f t="shared" si="414"/>
        <v>1968.3750000001821</v>
      </c>
      <c r="M2190" s="30">
        <f t="shared" si="413"/>
        <v>98.68</v>
      </c>
    </row>
    <row r="2191" spans="2:13" ht="14.1" customHeight="1">
      <c r="B2191" s="8">
        <f t="shared" si="415"/>
        <v>1968.4583333335154</v>
      </c>
      <c r="I2191" s="17">
        <v>99.58</v>
      </c>
      <c r="J2191" s="17">
        <v>97.87</v>
      </c>
      <c r="K2191" s="28"/>
      <c r="L2191" s="31">
        <f t="shared" si="414"/>
        <v>1968.4583333335154</v>
      </c>
      <c r="M2191" s="30">
        <f t="shared" si="413"/>
        <v>99.58</v>
      </c>
    </row>
    <row r="2192" spans="2:13" ht="14.1" customHeight="1">
      <c r="B2192" s="8">
        <f t="shared" si="415"/>
        <v>1968.5416666668486</v>
      </c>
      <c r="I2192" s="17">
        <v>97.74</v>
      </c>
      <c r="J2192" s="17">
        <v>100.53</v>
      </c>
      <c r="K2192" s="28"/>
      <c r="L2192" s="31">
        <f t="shared" si="414"/>
        <v>1968.5416666668486</v>
      </c>
      <c r="M2192" s="30">
        <f t="shared" si="413"/>
        <v>97.74</v>
      </c>
    </row>
    <row r="2193" spans="2:13" ht="14.1" customHeight="1">
      <c r="B2193" s="8">
        <f t="shared" si="415"/>
        <v>1968.6250000001819</v>
      </c>
      <c r="I2193" s="17">
        <v>98.86</v>
      </c>
      <c r="J2193" s="17">
        <v>100.3</v>
      </c>
      <c r="K2193" s="28"/>
      <c r="L2193" s="31">
        <f t="shared" si="414"/>
        <v>1968.6250000001819</v>
      </c>
      <c r="M2193" s="30">
        <f t="shared" si="413"/>
        <v>98.86</v>
      </c>
    </row>
    <row r="2194" spans="2:13" ht="14.1" customHeight="1">
      <c r="B2194" s="8">
        <f t="shared" si="415"/>
        <v>1968.7083333335152</v>
      </c>
      <c r="I2194" s="17">
        <v>102.67</v>
      </c>
      <c r="J2194" s="17">
        <v>98.11</v>
      </c>
      <c r="K2194" s="28"/>
      <c r="L2194" s="31">
        <f t="shared" si="414"/>
        <v>1968.7083333335152</v>
      </c>
      <c r="M2194" s="30">
        <f t="shared" si="413"/>
        <v>102.67</v>
      </c>
    </row>
    <row r="2195" spans="2:13" ht="14.1" customHeight="1">
      <c r="B2195" s="8">
        <f t="shared" si="415"/>
        <v>1968.7916666668484</v>
      </c>
      <c r="I2195" s="17">
        <v>103.41</v>
      </c>
      <c r="J2195" s="17">
        <v>101.34</v>
      </c>
      <c r="K2195" s="28"/>
      <c r="L2195" s="31">
        <f t="shared" si="414"/>
        <v>1968.7916666668484</v>
      </c>
      <c r="M2195" s="30">
        <f t="shared" si="413"/>
        <v>103.41</v>
      </c>
    </row>
    <row r="2196" spans="2:13" ht="14.1" customHeight="1">
      <c r="B2196" s="8">
        <f t="shared" si="415"/>
        <v>1968.8750000001817</v>
      </c>
      <c r="I2196" s="17">
        <v>108.37</v>
      </c>
      <c r="J2196" s="17">
        <v>103.76</v>
      </c>
      <c r="K2196" s="28"/>
      <c r="L2196" s="31">
        <f t="shared" si="414"/>
        <v>1968.8750000001817</v>
      </c>
      <c r="M2196" s="30">
        <f t="shared" si="413"/>
        <v>108.37</v>
      </c>
    </row>
    <row r="2197" spans="2:13" ht="14.1" customHeight="1">
      <c r="B2197" s="8">
        <f t="shared" si="415"/>
        <v>1968.9583333335149</v>
      </c>
      <c r="I2197" s="17">
        <v>103.86</v>
      </c>
      <c r="J2197" s="17">
        <v>105.4</v>
      </c>
      <c r="K2197" s="28"/>
      <c r="L2197" s="31">
        <f t="shared" si="414"/>
        <v>1968.9583333335149</v>
      </c>
      <c r="M2197" s="30">
        <f t="shared" si="413"/>
        <v>103.86</v>
      </c>
    </row>
    <row r="2198" spans="2:13" ht="14.1" customHeight="1">
      <c r="B2198" s="8">
        <f t="shared" si="415"/>
        <v>1969.0416666668482</v>
      </c>
      <c r="I2198" s="17">
        <v>103.01</v>
      </c>
      <c r="J2198" s="17">
        <v>106.48</v>
      </c>
      <c r="K2198" s="28"/>
      <c r="L2198" s="31">
        <f t="shared" si="414"/>
        <v>1969.0416666668482</v>
      </c>
      <c r="M2198" s="30">
        <f t="shared" si="413"/>
        <v>103.01</v>
      </c>
    </row>
    <row r="2199" spans="2:13" ht="14.1" customHeight="1">
      <c r="B2199" s="8">
        <f t="shared" si="415"/>
        <v>1969.1250000001814</v>
      </c>
      <c r="I2199" s="17">
        <v>98.13</v>
      </c>
      <c r="J2199" s="17">
        <v>102.04</v>
      </c>
      <c r="K2199" s="28"/>
      <c r="L2199" s="31">
        <f t="shared" si="414"/>
        <v>1969.1250000001814</v>
      </c>
      <c r="M2199" s="30">
        <f t="shared" si="413"/>
        <v>98.13</v>
      </c>
    </row>
    <row r="2200" spans="2:13" ht="14.1" customHeight="1">
      <c r="B2200" s="8">
        <f t="shared" si="415"/>
        <v>1969.2083333335147</v>
      </c>
      <c r="I2200" s="17">
        <v>101.51</v>
      </c>
      <c r="J2200" s="17">
        <v>101.46</v>
      </c>
      <c r="K2200" s="28"/>
      <c r="L2200" s="31">
        <f t="shared" si="414"/>
        <v>1969.2083333335147</v>
      </c>
      <c r="M2200" s="30">
        <f t="shared" si="413"/>
        <v>101.51</v>
      </c>
    </row>
    <row r="2201" spans="2:13" ht="14.1" customHeight="1">
      <c r="B2201" s="8">
        <f t="shared" si="415"/>
        <v>1969.291666666848</v>
      </c>
      <c r="I2201" s="17">
        <v>103.69</v>
      </c>
      <c r="J2201" s="17">
        <v>99.3</v>
      </c>
      <c r="K2201" s="28"/>
      <c r="L2201" s="31">
        <f t="shared" si="414"/>
        <v>1969.291666666848</v>
      </c>
      <c r="M2201" s="30">
        <f t="shared" si="413"/>
        <v>103.69</v>
      </c>
    </row>
    <row r="2202" spans="2:13" ht="14.1" customHeight="1">
      <c r="B2202" s="8">
        <f t="shared" si="415"/>
        <v>1969.3750000001812</v>
      </c>
      <c r="I2202" s="17">
        <v>103.46</v>
      </c>
      <c r="J2202" s="17">
        <v>101.26</v>
      </c>
      <c r="K2202" s="28"/>
      <c r="L2202" s="31">
        <f t="shared" si="414"/>
        <v>1969.3750000001812</v>
      </c>
      <c r="M2202" s="30">
        <f t="shared" si="413"/>
        <v>103.46</v>
      </c>
    </row>
    <row r="2203" spans="2:13" ht="14.1" customHeight="1">
      <c r="B2203" s="8">
        <f t="shared" si="415"/>
        <v>1969.4583333335145</v>
      </c>
      <c r="I2203" s="17">
        <v>97.71</v>
      </c>
      <c r="J2203" s="17">
        <v>104.62</v>
      </c>
      <c r="K2203" s="28"/>
      <c r="L2203" s="31">
        <f t="shared" si="414"/>
        <v>1969.4583333335145</v>
      </c>
      <c r="M2203" s="30">
        <f t="shared" si="413"/>
        <v>97.71</v>
      </c>
    </row>
    <row r="2204" spans="2:13" ht="14.1" customHeight="1">
      <c r="B2204" s="8">
        <f t="shared" si="415"/>
        <v>1969.5416666668477</v>
      </c>
      <c r="I2204" s="17">
        <v>91.83</v>
      </c>
      <c r="J2204" s="17">
        <v>99.14</v>
      </c>
      <c r="K2204" s="28"/>
      <c r="L2204" s="31">
        <f t="shared" si="414"/>
        <v>1969.5416666668477</v>
      </c>
      <c r="M2204" s="30">
        <f t="shared" si="413"/>
        <v>91.83</v>
      </c>
    </row>
    <row r="2205" spans="2:13" ht="14.1" customHeight="1">
      <c r="B2205" s="8">
        <f t="shared" si="415"/>
        <v>1969.625000000181</v>
      </c>
      <c r="I2205" s="17">
        <v>95.51</v>
      </c>
      <c r="J2205" s="17">
        <v>94.71</v>
      </c>
      <c r="K2205" s="28"/>
      <c r="L2205" s="31">
        <f t="shared" si="414"/>
        <v>1969.625000000181</v>
      </c>
      <c r="M2205" s="30">
        <f t="shared" si="413"/>
        <v>95.51</v>
      </c>
    </row>
    <row r="2206" spans="2:13" ht="14.1" customHeight="1">
      <c r="B2206" s="8">
        <f t="shared" si="415"/>
        <v>1969.7083333335142</v>
      </c>
      <c r="I2206" s="17">
        <v>93.12</v>
      </c>
      <c r="J2206" s="17">
        <v>94.18</v>
      </c>
      <c r="K2206" s="28"/>
      <c r="L2206" s="31">
        <f t="shared" si="414"/>
        <v>1969.7083333335142</v>
      </c>
      <c r="M2206" s="30">
        <f t="shared" si="413"/>
        <v>93.12</v>
      </c>
    </row>
    <row r="2207" spans="2:13" ht="14.1" customHeight="1">
      <c r="B2207" s="8">
        <f t="shared" si="415"/>
        <v>1969.7916666668475</v>
      </c>
      <c r="I2207" s="17">
        <v>97.12</v>
      </c>
      <c r="J2207" s="17">
        <v>94.51</v>
      </c>
      <c r="K2207" s="28"/>
      <c r="L2207" s="31">
        <f t="shared" si="414"/>
        <v>1969.7916666668475</v>
      </c>
      <c r="M2207" s="30">
        <f t="shared" si="413"/>
        <v>97.12</v>
      </c>
    </row>
    <row r="2208" spans="2:13" ht="14.1" customHeight="1">
      <c r="B2208" s="8">
        <f t="shared" si="415"/>
        <v>1969.8750000001808</v>
      </c>
      <c r="I2208" s="17">
        <v>93.81</v>
      </c>
      <c r="J2208" s="17">
        <v>95.52</v>
      </c>
      <c r="K2208" s="28"/>
      <c r="L2208" s="31">
        <f t="shared" si="414"/>
        <v>1969.8750000001808</v>
      </c>
      <c r="M2208" s="30">
        <f t="shared" si="413"/>
        <v>93.81</v>
      </c>
    </row>
    <row r="2209" spans="2:13" ht="14.1" customHeight="1">
      <c r="B2209" s="8">
        <f t="shared" si="415"/>
        <v>1969.958333333514</v>
      </c>
      <c r="I2209" s="17">
        <v>92.06</v>
      </c>
      <c r="J2209" s="17">
        <v>96.21</v>
      </c>
      <c r="K2209" s="28"/>
      <c r="L2209" s="31">
        <f t="shared" si="414"/>
        <v>1969.958333333514</v>
      </c>
      <c r="M2209" s="30">
        <f t="shared" si="413"/>
        <v>92.06</v>
      </c>
    </row>
    <row r="2210" spans="2:13" ht="14.1" customHeight="1">
      <c r="B2210" s="8">
        <f t="shared" si="415"/>
        <v>1970.0416666668473</v>
      </c>
      <c r="I2210" s="17">
        <v>85.02</v>
      </c>
      <c r="J2210" s="17">
        <v>91.11</v>
      </c>
      <c r="K2210" s="28"/>
      <c r="L2210" s="31">
        <f t="shared" si="414"/>
        <v>1970.0416666668473</v>
      </c>
      <c r="M2210" s="30">
        <f t="shared" si="413"/>
        <v>85.02</v>
      </c>
    </row>
    <row r="2211" spans="2:13" ht="14.1" customHeight="1">
      <c r="B2211" s="8">
        <f t="shared" si="415"/>
        <v>1970.1250000001805</v>
      </c>
      <c r="I2211" s="17">
        <v>89.5</v>
      </c>
      <c r="J2211" s="17">
        <v>90.31</v>
      </c>
      <c r="K2211" s="28"/>
      <c r="L2211" s="31">
        <f t="shared" si="414"/>
        <v>1970.1250000001805</v>
      </c>
      <c r="M2211" s="30">
        <f t="shared" si="413"/>
        <v>89.5</v>
      </c>
    </row>
    <row r="2212" spans="2:13" ht="14.1" customHeight="1">
      <c r="B2212" s="8">
        <f t="shared" si="415"/>
        <v>1970.2083333335138</v>
      </c>
      <c r="I2212" s="17">
        <v>89.63</v>
      </c>
      <c r="J2212" s="17">
        <v>87.16</v>
      </c>
      <c r="K2212" s="28"/>
      <c r="L2212" s="31">
        <f t="shared" si="414"/>
        <v>1970.2083333335138</v>
      </c>
      <c r="M2212" s="30">
        <f t="shared" si="413"/>
        <v>89.63</v>
      </c>
    </row>
    <row r="2213" spans="2:13" ht="14.1" customHeight="1">
      <c r="B2213" s="8">
        <f t="shared" si="415"/>
        <v>1970.291666666847</v>
      </c>
      <c r="I2213" s="17">
        <v>81.52</v>
      </c>
      <c r="J2213" s="17">
        <v>88.65</v>
      </c>
      <c r="K2213" s="28"/>
      <c r="L2213" s="31">
        <f t="shared" si="414"/>
        <v>1970.291666666847</v>
      </c>
      <c r="M2213" s="30">
        <f t="shared" si="413"/>
        <v>81.52</v>
      </c>
    </row>
    <row r="2214" spans="2:13" ht="14.1" customHeight="1">
      <c r="B2214" s="8">
        <f t="shared" si="415"/>
        <v>1970.3750000001803</v>
      </c>
      <c r="I2214" s="17">
        <v>76.55</v>
      </c>
      <c r="J2214" s="17">
        <v>85.95</v>
      </c>
      <c r="K2214" s="28"/>
      <c r="L2214" s="31">
        <f t="shared" si="414"/>
        <v>1970.3750000001803</v>
      </c>
      <c r="M2214" s="30">
        <f t="shared" si="413"/>
        <v>76.55</v>
      </c>
    </row>
    <row r="2215" spans="2:13" ht="14.1" customHeight="1">
      <c r="B2215" s="8">
        <f t="shared" si="415"/>
        <v>1970.4583333335136</v>
      </c>
      <c r="I2215" s="17">
        <v>72.72</v>
      </c>
      <c r="J2215" s="17">
        <v>76.06</v>
      </c>
      <c r="K2215" s="28"/>
      <c r="L2215" s="31">
        <f t="shared" si="414"/>
        <v>1970.4583333335136</v>
      </c>
      <c r="M2215" s="30">
        <f t="shared" si="413"/>
        <v>72.72</v>
      </c>
    </row>
    <row r="2216" spans="2:13" ht="14.1" customHeight="1">
      <c r="B2216" s="8">
        <f t="shared" si="415"/>
        <v>1970.5416666668468</v>
      </c>
      <c r="I2216" s="17">
        <v>78.05</v>
      </c>
      <c r="J2216" s="17">
        <v>75.59</v>
      </c>
      <c r="K2216" s="28"/>
      <c r="L2216" s="31">
        <f t="shared" si="414"/>
        <v>1970.5416666668468</v>
      </c>
      <c r="M2216" s="30">
        <f t="shared" si="413"/>
        <v>78.05</v>
      </c>
    </row>
    <row r="2217" spans="2:13" ht="14.1" customHeight="1">
      <c r="B2217" s="8">
        <f t="shared" si="415"/>
        <v>1970.6250000001801</v>
      </c>
      <c r="I2217" s="17">
        <v>81.52</v>
      </c>
      <c r="J2217" s="17">
        <v>75.72</v>
      </c>
      <c r="K2217" s="28"/>
      <c r="L2217" s="31">
        <f t="shared" si="414"/>
        <v>1970.6250000001801</v>
      </c>
      <c r="M2217" s="30">
        <f t="shared" si="413"/>
        <v>81.52</v>
      </c>
    </row>
    <row r="2218" spans="2:13" ht="14.1" customHeight="1">
      <c r="B2218" s="8">
        <f t="shared" si="415"/>
        <v>1970.7083333335133</v>
      </c>
      <c r="I2218" s="17">
        <v>84.3</v>
      </c>
      <c r="J2218" s="17">
        <v>77.92</v>
      </c>
      <c r="K2218" s="28"/>
      <c r="L2218" s="31">
        <f t="shared" si="414"/>
        <v>1970.7083333335133</v>
      </c>
      <c r="M2218" s="30">
        <f t="shared" si="413"/>
        <v>84.3</v>
      </c>
    </row>
    <row r="2219" spans="2:13" ht="14.1" customHeight="1">
      <c r="B2219" s="8">
        <f t="shared" si="415"/>
        <v>1970.7916666668466</v>
      </c>
      <c r="I2219" s="17">
        <v>83.25</v>
      </c>
      <c r="J2219" s="17">
        <v>82.58</v>
      </c>
      <c r="K2219" s="28"/>
      <c r="L2219" s="31">
        <f t="shared" si="414"/>
        <v>1970.7916666668466</v>
      </c>
      <c r="M2219" s="30">
        <f t="shared" si="413"/>
        <v>83.25</v>
      </c>
    </row>
    <row r="2220" spans="2:13" ht="14.1" customHeight="1">
      <c r="B2220" s="8">
        <f t="shared" si="415"/>
        <v>1970.8750000001799</v>
      </c>
      <c r="I2220" s="17">
        <v>87.2</v>
      </c>
      <c r="J2220" s="17">
        <v>84.37</v>
      </c>
      <c r="K2220" s="28"/>
      <c r="L2220" s="31">
        <f t="shared" si="414"/>
        <v>1970.8750000001799</v>
      </c>
      <c r="M2220" s="30">
        <f t="shared" si="413"/>
        <v>87.2</v>
      </c>
    </row>
    <row r="2221" spans="2:13" ht="14.1" customHeight="1">
      <c r="B2221" s="8">
        <f t="shared" si="415"/>
        <v>1970.9583333335131</v>
      </c>
      <c r="I2221" s="17">
        <v>92.15</v>
      </c>
      <c r="J2221" s="17">
        <v>84.28</v>
      </c>
      <c r="K2221" s="28"/>
      <c r="L2221" s="31">
        <f t="shared" si="414"/>
        <v>1970.9583333335131</v>
      </c>
      <c r="M2221" s="30">
        <f t="shared" si="413"/>
        <v>92.15</v>
      </c>
    </row>
    <row r="2222" spans="2:13" ht="14.1" customHeight="1">
      <c r="B2222" s="8">
        <f t="shared" si="415"/>
        <v>1971.0416666668464</v>
      </c>
      <c r="I2222" s="17">
        <v>95.88</v>
      </c>
      <c r="J2222" s="17">
        <v>90.05</v>
      </c>
      <c r="K2222" s="28"/>
      <c r="L2222" s="31">
        <f t="shared" si="414"/>
        <v>1971.0416666668464</v>
      </c>
      <c r="M2222" s="30">
        <f t="shared" si="413"/>
        <v>95.88</v>
      </c>
    </row>
    <row r="2223" spans="2:13" ht="14.1" customHeight="1">
      <c r="B2223" s="8">
        <f t="shared" si="415"/>
        <v>1971.1250000001796</v>
      </c>
      <c r="I2223" s="17">
        <v>96.75</v>
      </c>
      <c r="J2223" s="17">
        <v>93.49</v>
      </c>
      <c r="K2223" s="28"/>
      <c r="L2223" s="31">
        <f t="shared" si="414"/>
        <v>1971.1250000001796</v>
      </c>
      <c r="M2223" s="30">
        <f t="shared" si="413"/>
        <v>96.75</v>
      </c>
    </row>
    <row r="2224" spans="2:13" ht="14.1" customHeight="1">
      <c r="B2224" s="8">
        <f t="shared" si="415"/>
        <v>1971.2083333335129</v>
      </c>
      <c r="I2224" s="17">
        <v>100.31</v>
      </c>
      <c r="J2224" s="17">
        <v>97.11</v>
      </c>
      <c r="K2224" s="28"/>
      <c r="L2224" s="31">
        <f t="shared" si="414"/>
        <v>1971.2083333335129</v>
      </c>
      <c r="M2224" s="30">
        <f t="shared" si="413"/>
        <v>100.31</v>
      </c>
    </row>
    <row r="2225" spans="2:13" ht="14.1" customHeight="1">
      <c r="B2225" s="8">
        <f t="shared" si="415"/>
        <v>1971.2916666668461</v>
      </c>
      <c r="I2225" s="17">
        <v>103.95</v>
      </c>
      <c r="J2225" s="17">
        <v>99.6</v>
      </c>
      <c r="K2225" s="28"/>
      <c r="L2225" s="31">
        <f t="shared" si="414"/>
        <v>1971.2916666668461</v>
      </c>
      <c r="M2225" s="30">
        <f t="shared" si="413"/>
        <v>103.95</v>
      </c>
    </row>
    <row r="2226" spans="2:13" ht="14.1" customHeight="1">
      <c r="B2226" s="8">
        <f t="shared" si="415"/>
        <v>1971.3750000001794</v>
      </c>
      <c r="I2226" s="17">
        <v>99.63</v>
      </c>
      <c r="J2226" s="17">
        <v>103.04</v>
      </c>
      <c r="K2226" s="28"/>
      <c r="L2226" s="31">
        <f t="shared" si="414"/>
        <v>1971.3750000001794</v>
      </c>
      <c r="M2226" s="30">
        <f t="shared" si="413"/>
        <v>99.63</v>
      </c>
    </row>
    <row r="2227" spans="2:13" ht="14.1" customHeight="1">
      <c r="B2227" s="8">
        <f t="shared" si="415"/>
        <v>1971.4583333335127</v>
      </c>
      <c r="I2227" s="17">
        <v>98.7</v>
      </c>
      <c r="J2227" s="17">
        <v>101.64</v>
      </c>
      <c r="K2227" s="28"/>
      <c r="L2227" s="31">
        <f t="shared" si="414"/>
        <v>1971.4583333335127</v>
      </c>
      <c r="M2227" s="30">
        <f t="shared" ref="M2227:M2290" si="416">I2227</f>
        <v>98.7</v>
      </c>
    </row>
    <row r="2228" spans="2:13" ht="14.1" customHeight="1">
      <c r="B2228" s="8">
        <f t="shared" si="415"/>
        <v>1971.5416666668459</v>
      </c>
      <c r="I2228" s="17">
        <v>95.58</v>
      </c>
      <c r="J2228" s="17">
        <v>99.72</v>
      </c>
      <c r="K2228" s="28"/>
      <c r="L2228" s="31">
        <f t="shared" si="414"/>
        <v>1971.5416666668459</v>
      </c>
      <c r="M2228" s="30">
        <f t="shared" si="416"/>
        <v>95.58</v>
      </c>
    </row>
    <row r="2229" spans="2:13" ht="14.1" customHeight="1">
      <c r="B2229" s="8">
        <f t="shared" si="415"/>
        <v>1971.6250000001792</v>
      </c>
      <c r="I2229" s="17">
        <v>99.03</v>
      </c>
      <c r="J2229" s="17">
        <v>99</v>
      </c>
      <c r="K2229" s="28"/>
      <c r="L2229" s="31">
        <f t="shared" si="414"/>
        <v>1971.6250000001792</v>
      </c>
      <c r="M2229" s="30">
        <f t="shared" si="416"/>
        <v>99.03</v>
      </c>
    </row>
    <row r="2230" spans="2:13" ht="14.1" customHeight="1">
      <c r="B2230" s="8">
        <f t="shared" si="415"/>
        <v>1971.7083333335124</v>
      </c>
      <c r="I2230" s="17">
        <v>98.34</v>
      </c>
      <c r="J2230" s="17">
        <v>97.24</v>
      </c>
      <c r="K2230" s="28"/>
      <c r="L2230" s="31">
        <f t="shared" si="414"/>
        <v>1971.7083333335124</v>
      </c>
      <c r="M2230" s="30">
        <f t="shared" si="416"/>
        <v>98.34</v>
      </c>
    </row>
    <row r="2231" spans="2:13" ht="14.1" customHeight="1">
      <c r="B2231" s="8">
        <f t="shared" si="415"/>
        <v>1971.7916666668457</v>
      </c>
      <c r="I2231" s="17">
        <v>94.23</v>
      </c>
      <c r="J2231" s="17">
        <v>99.4</v>
      </c>
      <c r="K2231" s="28"/>
      <c r="L2231" s="31">
        <f t="shared" si="414"/>
        <v>1971.7916666668457</v>
      </c>
      <c r="M2231" s="30">
        <f t="shared" si="416"/>
        <v>94.23</v>
      </c>
    </row>
    <row r="2232" spans="2:13" ht="14.1" customHeight="1">
      <c r="B2232" s="8">
        <f t="shared" si="415"/>
        <v>1971.8750000001789</v>
      </c>
      <c r="I2232" s="17">
        <v>93.99</v>
      </c>
      <c r="J2232" s="17">
        <v>97.29</v>
      </c>
      <c r="K2232" s="28"/>
      <c r="L2232" s="31">
        <f t="shared" si="414"/>
        <v>1971.8750000001789</v>
      </c>
      <c r="M2232" s="30">
        <f t="shared" si="416"/>
        <v>93.99</v>
      </c>
    </row>
    <row r="2233" spans="2:13" ht="14.1" customHeight="1">
      <c r="B2233" s="8">
        <f t="shared" si="415"/>
        <v>1971.9583333335122</v>
      </c>
      <c r="I2233" s="17">
        <v>102.09</v>
      </c>
      <c r="J2233" s="17">
        <v>92.78</v>
      </c>
      <c r="K2233" s="28"/>
      <c r="L2233" s="31">
        <f t="shared" si="414"/>
        <v>1971.9583333335122</v>
      </c>
      <c r="M2233" s="30">
        <f t="shared" si="416"/>
        <v>102.09</v>
      </c>
    </row>
    <row r="2234" spans="2:13" ht="14.1" customHeight="1">
      <c r="B2234" s="8">
        <f t="shared" si="415"/>
        <v>1972.0416666668455</v>
      </c>
      <c r="I2234" s="17">
        <v>103.94</v>
      </c>
      <c r="J2234" s="17">
        <v>99.17</v>
      </c>
      <c r="K2234" s="28"/>
      <c r="L2234" s="31">
        <f t="shared" si="414"/>
        <v>1972.0416666668455</v>
      </c>
      <c r="M2234" s="30">
        <f t="shared" si="416"/>
        <v>103.94</v>
      </c>
    </row>
    <row r="2235" spans="2:13" ht="14.1" customHeight="1">
      <c r="B2235" s="8">
        <f t="shared" si="415"/>
        <v>1972.1250000001787</v>
      </c>
      <c r="I2235" s="17">
        <v>106.57</v>
      </c>
      <c r="J2235" s="17">
        <v>103.3</v>
      </c>
      <c r="K2235" s="28"/>
      <c r="L2235" s="31">
        <f t="shared" si="414"/>
        <v>1972.1250000001787</v>
      </c>
      <c r="M2235" s="30">
        <f t="shared" si="416"/>
        <v>106.57</v>
      </c>
    </row>
    <row r="2236" spans="2:13" ht="14.1" customHeight="1">
      <c r="B2236" s="8">
        <f t="shared" si="415"/>
        <v>1972.208333333512</v>
      </c>
      <c r="I2236" s="17">
        <v>107.2</v>
      </c>
      <c r="J2236" s="17">
        <v>105.24</v>
      </c>
      <c r="K2236" s="28"/>
      <c r="L2236" s="31">
        <f t="shared" si="414"/>
        <v>1972.208333333512</v>
      </c>
      <c r="M2236" s="30">
        <f t="shared" si="416"/>
        <v>107.2</v>
      </c>
    </row>
    <row r="2237" spans="2:13" ht="14.1" customHeight="1">
      <c r="B2237" s="8">
        <f t="shared" si="415"/>
        <v>1972.2916666668452</v>
      </c>
      <c r="I2237" s="17">
        <v>107.67</v>
      </c>
      <c r="J2237" s="17">
        <v>107.69</v>
      </c>
      <c r="K2237" s="28"/>
      <c r="L2237" s="31">
        <f t="shared" si="414"/>
        <v>1972.2916666668452</v>
      </c>
      <c r="M2237" s="30">
        <f t="shared" si="416"/>
        <v>107.67</v>
      </c>
    </row>
    <row r="2238" spans="2:13" ht="14.1" customHeight="1">
      <c r="B2238" s="8">
        <f t="shared" si="415"/>
        <v>1972.3750000001785</v>
      </c>
      <c r="I2238" s="17">
        <v>109.53</v>
      </c>
      <c r="J2238" s="17">
        <v>108.81</v>
      </c>
      <c r="K2238" s="28"/>
      <c r="L2238" s="31">
        <f t="shared" si="414"/>
        <v>1972.3750000001785</v>
      </c>
      <c r="M2238" s="30">
        <f t="shared" si="416"/>
        <v>109.53</v>
      </c>
    </row>
    <row r="2239" spans="2:13" ht="14.1" customHeight="1">
      <c r="B2239" s="8">
        <f t="shared" si="415"/>
        <v>1972.4583333335117</v>
      </c>
      <c r="I2239" s="17">
        <v>107.14</v>
      </c>
      <c r="J2239" s="17">
        <v>107.65</v>
      </c>
      <c r="K2239" s="28"/>
      <c r="L2239" s="31">
        <f t="shared" si="414"/>
        <v>1972.4583333335117</v>
      </c>
      <c r="M2239" s="30">
        <f t="shared" si="416"/>
        <v>107.14</v>
      </c>
    </row>
    <row r="2240" spans="2:13" ht="14.1" customHeight="1">
      <c r="B2240" s="8">
        <f t="shared" si="415"/>
        <v>1972.541666666845</v>
      </c>
      <c r="I2240" s="17">
        <v>107.39</v>
      </c>
      <c r="J2240" s="17">
        <v>108.01</v>
      </c>
      <c r="K2240" s="28"/>
      <c r="L2240" s="31">
        <f t="shared" si="414"/>
        <v>1972.541666666845</v>
      </c>
      <c r="M2240" s="30">
        <f t="shared" si="416"/>
        <v>107.39</v>
      </c>
    </row>
    <row r="2241" spans="2:13" ht="14.1" customHeight="1">
      <c r="B2241" s="8">
        <f t="shared" si="415"/>
        <v>1972.6250000001783</v>
      </c>
      <c r="I2241" s="17">
        <v>111.09</v>
      </c>
      <c r="J2241" s="17">
        <v>107.21</v>
      </c>
      <c r="K2241" s="28"/>
      <c r="L2241" s="31">
        <f t="shared" si="414"/>
        <v>1972.6250000001783</v>
      </c>
      <c r="M2241" s="30">
        <f t="shared" si="416"/>
        <v>111.09</v>
      </c>
    </row>
    <row r="2242" spans="2:13" ht="14.1" customHeight="1">
      <c r="B2242" s="8">
        <f t="shared" si="415"/>
        <v>1972.7083333335115</v>
      </c>
      <c r="I2242" s="17">
        <v>110.55</v>
      </c>
      <c r="J2242" s="17">
        <v>111.01</v>
      </c>
      <c r="K2242" s="28"/>
      <c r="L2242" s="31">
        <f t="shared" ref="L2242:L2305" si="417">B2242</f>
        <v>1972.7083333335115</v>
      </c>
      <c r="M2242" s="30">
        <f t="shared" si="416"/>
        <v>110.55</v>
      </c>
    </row>
    <row r="2243" spans="2:13" ht="14.1" customHeight="1">
      <c r="B2243" s="8">
        <f t="shared" si="415"/>
        <v>1972.7916666668448</v>
      </c>
      <c r="I2243" s="17">
        <v>111.58</v>
      </c>
      <c r="J2243" s="17">
        <v>109.39</v>
      </c>
      <c r="K2243" s="28"/>
      <c r="L2243" s="31">
        <f t="shared" si="417"/>
        <v>1972.7916666668448</v>
      </c>
      <c r="M2243" s="30">
        <f t="shared" si="416"/>
        <v>111.58</v>
      </c>
    </row>
    <row r="2244" spans="2:13" ht="14.1" customHeight="1">
      <c r="B2244" s="8">
        <f t="shared" ref="B2244:B2307" si="418">B2243+(1/12)</f>
        <v>1972.875000000178</v>
      </c>
      <c r="I2244" s="17">
        <v>116.67</v>
      </c>
      <c r="J2244" s="17">
        <v>109.56</v>
      </c>
      <c r="K2244" s="28"/>
      <c r="L2244" s="31">
        <f t="shared" si="417"/>
        <v>1972.875000000178</v>
      </c>
      <c r="M2244" s="30">
        <f t="shared" si="416"/>
        <v>116.67</v>
      </c>
    </row>
    <row r="2245" spans="2:13" ht="14.1" customHeight="1">
      <c r="B2245" s="8">
        <f t="shared" si="418"/>
        <v>1972.9583333335113</v>
      </c>
      <c r="I2245" s="17">
        <v>118.05</v>
      </c>
      <c r="J2245" s="17">
        <v>115.05</v>
      </c>
      <c r="K2245" s="28"/>
      <c r="L2245" s="31">
        <f t="shared" si="417"/>
        <v>1972.9583333335113</v>
      </c>
      <c r="M2245" s="30">
        <f t="shared" si="416"/>
        <v>118.05</v>
      </c>
    </row>
    <row r="2246" spans="2:13" ht="14.1" customHeight="1">
      <c r="B2246" s="8">
        <f t="shared" si="418"/>
        <v>1973.0416666668445</v>
      </c>
      <c r="I2246" s="17">
        <v>116.03</v>
      </c>
      <c r="J2246" s="17">
        <v>117.5</v>
      </c>
      <c r="K2246" s="28"/>
      <c r="L2246" s="31">
        <f t="shared" si="417"/>
        <v>1973.0416666668445</v>
      </c>
      <c r="M2246" s="30">
        <f t="shared" si="416"/>
        <v>116.03</v>
      </c>
    </row>
    <row r="2247" spans="2:13" ht="14.1" customHeight="1">
      <c r="B2247" s="8">
        <f t="shared" si="418"/>
        <v>1973.1250000001778</v>
      </c>
      <c r="I2247" s="17">
        <v>111.68</v>
      </c>
      <c r="J2247" s="17">
        <v>118.42</v>
      </c>
      <c r="K2247" s="28"/>
      <c r="L2247" s="31">
        <f t="shared" si="417"/>
        <v>1973.1250000001778</v>
      </c>
      <c r="M2247" s="30">
        <f t="shared" si="416"/>
        <v>111.68</v>
      </c>
    </row>
    <row r="2248" spans="2:13" ht="14.1" customHeight="1">
      <c r="B2248" s="8">
        <f t="shared" si="418"/>
        <v>1973.2083333335111</v>
      </c>
      <c r="I2248" s="17">
        <v>111.52</v>
      </c>
      <c r="J2248" s="17">
        <v>114.16</v>
      </c>
      <c r="K2248" s="28"/>
      <c r="L2248" s="31">
        <f t="shared" si="417"/>
        <v>1973.2083333335111</v>
      </c>
      <c r="M2248" s="30">
        <f t="shared" si="416"/>
        <v>111.52</v>
      </c>
    </row>
    <row r="2249" spans="2:13" ht="14.1" customHeight="1">
      <c r="B2249" s="8">
        <f t="shared" si="418"/>
        <v>1973.2916666668443</v>
      </c>
      <c r="I2249" s="17">
        <v>106.97</v>
      </c>
      <c r="J2249" s="17">
        <v>112.42</v>
      </c>
      <c r="K2249" s="28"/>
      <c r="L2249" s="31">
        <f t="shared" si="417"/>
        <v>1973.2916666668443</v>
      </c>
      <c r="M2249" s="30">
        <f t="shared" si="416"/>
        <v>106.97</v>
      </c>
    </row>
    <row r="2250" spans="2:13" ht="14.1" customHeight="1">
      <c r="B2250" s="8">
        <f t="shared" si="418"/>
        <v>1973.3750000001776</v>
      </c>
      <c r="I2250" s="17">
        <v>104.95</v>
      </c>
      <c r="J2250" s="17">
        <v>110.27</v>
      </c>
      <c r="K2250" s="28"/>
      <c r="L2250" s="31">
        <f t="shared" si="417"/>
        <v>1973.3750000001776</v>
      </c>
      <c r="M2250" s="30">
        <f t="shared" si="416"/>
        <v>104.95</v>
      </c>
    </row>
    <row r="2251" spans="2:13" ht="14.1" customHeight="1">
      <c r="B2251" s="8">
        <f t="shared" si="418"/>
        <v>1973.4583333335108</v>
      </c>
      <c r="I2251" s="17">
        <v>104.26</v>
      </c>
      <c r="J2251" s="17">
        <v>107.22</v>
      </c>
      <c r="K2251" s="28"/>
      <c r="L2251" s="31">
        <f t="shared" si="417"/>
        <v>1973.4583333335108</v>
      </c>
      <c r="M2251" s="30">
        <f t="shared" si="416"/>
        <v>104.26</v>
      </c>
    </row>
    <row r="2252" spans="2:13" ht="14.1" customHeight="1">
      <c r="B2252" s="8">
        <f t="shared" si="418"/>
        <v>1973.5416666668441</v>
      </c>
      <c r="I2252" s="17">
        <v>108.22</v>
      </c>
      <c r="J2252" s="17">
        <v>104.75</v>
      </c>
      <c r="K2252" s="28"/>
      <c r="L2252" s="31">
        <f t="shared" si="417"/>
        <v>1973.5416666668441</v>
      </c>
      <c r="M2252" s="30">
        <f t="shared" si="416"/>
        <v>108.22</v>
      </c>
    </row>
    <row r="2253" spans="2:13" ht="14.1" customHeight="1">
      <c r="B2253" s="8">
        <f t="shared" si="418"/>
        <v>1973.6250000001774</v>
      </c>
      <c r="I2253" s="17">
        <v>104.25</v>
      </c>
      <c r="J2253" s="17">
        <v>105.83</v>
      </c>
      <c r="K2253" s="28"/>
      <c r="L2253" s="31">
        <f t="shared" si="417"/>
        <v>1973.6250000001774</v>
      </c>
      <c r="M2253" s="30">
        <f t="shared" si="416"/>
        <v>104.25</v>
      </c>
    </row>
    <row r="2254" spans="2:13" ht="14.1" customHeight="1">
      <c r="B2254" s="8">
        <f t="shared" si="418"/>
        <v>1973.7083333335106</v>
      </c>
      <c r="I2254" s="17">
        <v>108.43</v>
      </c>
      <c r="J2254" s="17">
        <v>103.8</v>
      </c>
      <c r="K2254" s="28"/>
      <c r="L2254" s="31">
        <f t="shared" si="417"/>
        <v>1973.7083333335106</v>
      </c>
      <c r="M2254" s="30">
        <f t="shared" si="416"/>
        <v>108.43</v>
      </c>
    </row>
    <row r="2255" spans="2:13" ht="14.1" customHeight="1">
      <c r="B2255" s="8">
        <f t="shared" si="418"/>
        <v>1973.7916666668439</v>
      </c>
      <c r="I2255" s="17">
        <v>108.29</v>
      </c>
      <c r="J2255" s="17">
        <v>105.61</v>
      </c>
      <c r="K2255" s="28"/>
      <c r="L2255" s="31">
        <f t="shared" si="417"/>
        <v>1973.7916666668439</v>
      </c>
      <c r="M2255" s="30">
        <f t="shared" si="416"/>
        <v>108.29</v>
      </c>
    </row>
    <row r="2256" spans="2:13" ht="14.1" customHeight="1">
      <c r="B2256" s="8">
        <f t="shared" si="418"/>
        <v>1973.8750000001771</v>
      </c>
      <c r="I2256" s="17">
        <v>95.96</v>
      </c>
      <c r="J2256" s="17">
        <v>109.84</v>
      </c>
      <c r="K2256" s="28"/>
      <c r="L2256" s="31">
        <f t="shared" si="417"/>
        <v>1973.8750000001771</v>
      </c>
      <c r="M2256" s="30">
        <f t="shared" si="416"/>
        <v>95.96</v>
      </c>
    </row>
    <row r="2257" spans="2:13" ht="14.1" customHeight="1">
      <c r="B2257" s="8">
        <f t="shared" si="418"/>
        <v>1973.9583333335104</v>
      </c>
      <c r="I2257" s="17">
        <v>97.55</v>
      </c>
      <c r="J2257" s="17">
        <v>102.03</v>
      </c>
      <c r="K2257" s="28"/>
      <c r="L2257" s="31">
        <f t="shared" si="417"/>
        <v>1973.9583333335104</v>
      </c>
      <c r="M2257" s="30">
        <f t="shared" si="416"/>
        <v>97.55</v>
      </c>
    </row>
    <row r="2258" spans="2:13" ht="14.1" customHeight="1">
      <c r="B2258" s="8">
        <f t="shared" si="418"/>
        <v>1974.0416666668436</v>
      </c>
      <c r="I2258" s="17">
        <v>96.57</v>
      </c>
      <c r="J2258" s="17">
        <v>94.78</v>
      </c>
      <c r="K2258" s="28"/>
      <c r="L2258" s="31">
        <f t="shared" si="417"/>
        <v>1974.0416666668436</v>
      </c>
      <c r="M2258" s="30">
        <f t="shared" si="416"/>
        <v>96.57</v>
      </c>
    </row>
    <row r="2259" spans="2:13" ht="14.1" customHeight="1">
      <c r="B2259" s="8">
        <f t="shared" si="418"/>
        <v>1974.1250000001769</v>
      </c>
      <c r="I2259" s="17">
        <v>96.22</v>
      </c>
      <c r="J2259" s="17">
        <v>96.11</v>
      </c>
      <c r="K2259" s="28"/>
      <c r="L2259" s="31">
        <f t="shared" si="417"/>
        <v>1974.1250000001769</v>
      </c>
      <c r="M2259" s="30">
        <f t="shared" si="416"/>
        <v>96.22</v>
      </c>
    </row>
    <row r="2260" spans="2:13" ht="14.1" customHeight="1">
      <c r="B2260" s="8">
        <f t="shared" si="418"/>
        <v>1974.2083333335102</v>
      </c>
      <c r="I2260" s="17">
        <v>93.98</v>
      </c>
      <c r="J2260" s="17">
        <v>93.45</v>
      </c>
      <c r="K2260" s="28"/>
      <c r="L2260" s="31">
        <f t="shared" si="417"/>
        <v>1974.2083333335102</v>
      </c>
      <c r="M2260" s="30">
        <f t="shared" si="416"/>
        <v>93.98</v>
      </c>
    </row>
    <row r="2261" spans="2:13" ht="14.1" customHeight="1">
      <c r="B2261" s="8">
        <f t="shared" si="418"/>
        <v>1974.2916666668434</v>
      </c>
      <c r="I2261" s="17">
        <v>90.31</v>
      </c>
      <c r="J2261" s="17">
        <v>97.44</v>
      </c>
      <c r="K2261" s="28"/>
      <c r="L2261" s="31">
        <f t="shared" si="417"/>
        <v>1974.2916666668434</v>
      </c>
      <c r="M2261" s="30">
        <f t="shared" si="416"/>
        <v>90.31</v>
      </c>
    </row>
    <row r="2262" spans="2:13" ht="14.1" customHeight="1">
      <c r="B2262" s="8">
        <f t="shared" si="418"/>
        <v>1974.3750000001767</v>
      </c>
      <c r="I2262" s="17">
        <v>87.28</v>
      </c>
      <c r="J2262" s="17">
        <v>92.46</v>
      </c>
      <c r="K2262" s="28"/>
      <c r="L2262" s="31">
        <f t="shared" si="417"/>
        <v>1974.3750000001767</v>
      </c>
      <c r="M2262" s="30">
        <f t="shared" si="416"/>
        <v>87.28</v>
      </c>
    </row>
    <row r="2263" spans="2:13" ht="14.1" customHeight="1">
      <c r="B2263" s="8">
        <f t="shared" si="418"/>
        <v>1974.4583333335099</v>
      </c>
      <c r="I2263" s="17">
        <v>86</v>
      </c>
      <c r="J2263" s="17">
        <v>89.67</v>
      </c>
      <c r="K2263" s="28"/>
      <c r="L2263" s="31">
        <f t="shared" si="417"/>
        <v>1974.4583333335099</v>
      </c>
      <c r="M2263" s="30">
        <f t="shared" si="416"/>
        <v>86</v>
      </c>
    </row>
    <row r="2264" spans="2:13" ht="14.1" customHeight="1">
      <c r="B2264" s="8">
        <f t="shared" si="418"/>
        <v>1974.5416666668432</v>
      </c>
      <c r="I2264" s="17">
        <v>79.31</v>
      </c>
      <c r="J2264" s="17">
        <v>89.79</v>
      </c>
      <c r="K2264" s="28"/>
      <c r="L2264" s="31">
        <f t="shared" si="417"/>
        <v>1974.5416666668432</v>
      </c>
      <c r="M2264" s="30">
        <f t="shared" si="416"/>
        <v>79.31</v>
      </c>
    </row>
    <row r="2265" spans="2:13" ht="14.1" customHeight="1">
      <c r="B2265" s="8">
        <f t="shared" si="418"/>
        <v>1974.6250000001764</v>
      </c>
      <c r="I2265" s="17">
        <v>72.150000000000006</v>
      </c>
      <c r="J2265" s="17">
        <v>82.82</v>
      </c>
      <c r="K2265" s="28"/>
      <c r="L2265" s="31">
        <f t="shared" si="417"/>
        <v>1974.6250000001764</v>
      </c>
      <c r="M2265" s="30">
        <f t="shared" si="416"/>
        <v>72.150000000000006</v>
      </c>
    </row>
    <row r="2266" spans="2:13" ht="14.1" customHeight="1">
      <c r="B2266" s="8">
        <f t="shared" si="418"/>
        <v>1974.7083333335097</v>
      </c>
      <c r="I2266" s="17">
        <v>63.54</v>
      </c>
      <c r="J2266" s="17">
        <v>76.03</v>
      </c>
      <c r="K2266" s="28"/>
      <c r="L2266" s="31">
        <f t="shared" si="417"/>
        <v>1974.7083333335097</v>
      </c>
      <c r="M2266" s="30">
        <f t="shared" si="416"/>
        <v>63.54</v>
      </c>
    </row>
    <row r="2267" spans="2:13" ht="14.1" customHeight="1">
      <c r="B2267" s="8">
        <f t="shared" si="418"/>
        <v>1974.791666666843</v>
      </c>
      <c r="I2267" s="17">
        <v>73.900000000000006</v>
      </c>
      <c r="J2267" s="17">
        <v>68.12</v>
      </c>
      <c r="K2267" s="28"/>
      <c r="L2267" s="31">
        <f t="shared" si="417"/>
        <v>1974.791666666843</v>
      </c>
      <c r="M2267" s="30">
        <f t="shared" si="416"/>
        <v>73.900000000000006</v>
      </c>
    </row>
    <row r="2268" spans="2:13" ht="14.1" customHeight="1">
      <c r="B2268" s="8">
        <f t="shared" si="418"/>
        <v>1974.8750000001762</v>
      </c>
      <c r="I2268" s="17">
        <v>69.97</v>
      </c>
      <c r="J2268" s="17">
        <v>69.44</v>
      </c>
      <c r="K2268" s="28"/>
      <c r="L2268" s="31">
        <f t="shared" si="417"/>
        <v>1974.8750000001762</v>
      </c>
      <c r="M2268" s="30">
        <f t="shared" si="416"/>
        <v>69.97</v>
      </c>
    </row>
    <row r="2269" spans="2:13" ht="14.1" customHeight="1">
      <c r="B2269" s="8">
        <f t="shared" si="418"/>
        <v>1974.9583333335095</v>
      </c>
      <c r="I2269" s="17">
        <v>68.56</v>
      </c>
      <c r="J2269" s="17">
        <v>71.739999999999995</v>
      </c>
      <c r="K2269" s="28"/>
      <c r="L2269" s="31">
        <f t="shared" si="417"/>
        <v>1974.9583333335095</v>
      </c>
      <c r="M2269" s="30">
        <f t="shared" si="416"/>
        <v>68.56</v>
      </c>
    </row>
    <row r="2270" spans="2:13" ht="14.1" customHeight="1">
      <c r="B2270" s="8">
        <f t="shared" si="418"/>
        <v>1975.0416666668427</v>
      </c>
      <c r="I2270" s="17">
        <v>76.98</v>
      </c>
      <c r="J2270" s="17">
        <v>67.069999999999993</v>
      </c>
      <c r="K2270" s="28"/>
      <c r="L2270" s="31">
        <f t="shared" si="417"/>
        <v>1975.0416666668427</v>
      </c>
      <c r="M2270" s="30">
        <f t="shared" si="416"/>
        <v>76.98</v>
      </c>
    </row>
    <row r="2271" spans="2:13" ht="14.1" customHeight="1">
      <c r="B2271" s="8">
        <f t="shared" si="418"/>
        <v>1975.125000000176</v>
      </c>
      <c r="I2271" s="17">
        <v>81.59</v>
      </c>
      <c r="J2271" s="17">
        <v>72.56</v>
      </c>
      <c r="K2271" s="28"/>
      <c r="L2271" s="31">
        <f t="shared" si="417"/>
        <v>1975.125000000176</v>
      </c>
      <c r="M2271" s="30">
        <f t="shared" si="416"/>
        <v>81.59</v>
      </c>
    </row>
    <row r="2272" spans="2:13" ht="14.1" customHeight="1">
      <c r="B2272" s="8">
        <f t="shared" si="418"/>
        <v>1975.2083333335092</v>
      </c>
      <c r="I2272" s="17">
        <v>83.36</v>
      </c>
      <c r="J2272" s="17">
        <v>80.099999999999994</v>
      </c>
      <c r="K2272" s="28"/>
      <c r="L2272" s="31">
        <f t="shared" si="417"/>
        <v>1975.2083333335092</v>
      </c>
      <c r="M2272" s="30">
        <f t="shared" si="416"/>
        <v>83.36</v>
      </c>
    </row>
    <row r="2273" spans="2:13" ht="14.1" customHeight="1">
      <c r="B2273" s="8">
        <f t="shared" si="418"/>
        <v>1975.2916666668425</v>
      </c>
      <c r="I2273" s="17">
        <v>87.3</v>
      </c>
      <c r="J2273" s="17">
        <v>83.78</v>
      </c>
      <c r="K2273" s="28"/>
      <c r="L2273" s="31">
        <f t="shared" si="417"/>
        <v>1975.2916666668425</v>
      </c>
      <c r="M2273" s="30">
        <f t="shared" si="416"/>
        <v>87.3</v>
      </c>
    </row>
    <row r="2274" spans="2:13" ht="14.1" customHeight="1">
      <c r="B2274" s="8">
        <f t="shared" si="418"/>
        <v>1975.3750000001758</v>
      </c>
      <c r="I2274" s="17">
        <v>91.15</v>
      </c>
      <c r="J2274" s="17">
        <v>84.72</v>
      </c>
      <c r="K2274" s="28"/>
      <c r="L2274" s="31">
        <f t="shared" si="417"/>
        <v>1975.3750000001758</v>
      </c>
      <c r="M2274" s="30">
        <f t="shared" si="416"/>
        <v>91.15</v>
      </c>
    </row>
    <row r="2275" spans="2:13" ht="14.1" customHeight="1">
      <c r="B2275" s="8">
        <f t="shared" si="418"/>
        <v>1975.458333333509</v>
      </c>
      <c r="I2275" s="17">
        <v>95.19</v>
      </c>
      <c r="J2275" s="17">
        <v>90.1</v>
      </c>
      <c r="K2275" s="28"/>
      <c r="L2275" s="31">
        <f t="shared" si="417"/>
        <v>1975.458333333509</v>
      </c>
      <c r="M2275" s="30">
        <f t="shared" si="416"/>
        <v>95.19</v>
      </c>
    </row>
    <row r="2276" spans="2:13" ht="14.1" customHeight="1">
      <c r="B2276" s="8">
        <f t="shared" si="418"/>
        <v>1975.5416666668423</v>
      </c>
      <c r="I2276" s="17">
        <v>88.75</v>
      </c>
      <c r="J2276" s="17">
        <v>92.4</v>
      </c>
      <c r="K2276" s="28"/>
      <c r="L2276" s="31">
        <f t="shared" si="417"/>
        <v>1975.5416666668423</v>
      </c>
      <c r="M2276" s="30">
        <f t="shared" si="416"/>
        <v>88.75</v>
      </c>
    </row>
    <row r="2277" spans="2:13" ht="14.1" customHeight="1">
      <c r="B2277" s="8">
        <f t="shared" si="418"/>
        <v>1975.6250000001755</v>
      </c>
      <c r="I2277" s="17">
        <v>86.88</v>
      </c>
      <c r="J2277" s="17">
        <v>92.49</v>
      </c>
      <c r="K2277" s="28"/>
      <c r="L2277" s="31">
        <f t="shared" si="417"/>
        <v>1975.6250000001755</v>
      </c>
      <c r="M2277" s="30">
        <f t="shared" si="416"/>
        <v>86.88</v>
      </c>
    </row>
    <row r="2278" spans="2:13" ht="14.1" customHeight="1">
      <c r="B2278" s="8">
        <f t="shared" si="418"/>
        <v>1975.7083333335088</v>
      </c>
      <c r="I2278" s="17">
        <v>83.87</v>
      </c>
      <c r="J2278" s="17">
        <v>85.71</v>
      </c>
      <c r="K2278" s="28"/>
      <c r="L2278" s="31">
        <f t="shared" si="417"/>
        <v>1975.7083333335088</v>
      </c>
      <c r="M2278" s="30">
        <f t="shared" si="416"/>
        <v>83.87</v>
      </c>
    </row>
    <row r="2279" spans="2:13" ht="14.1" customHeight="1">
      <c r="B2279" s="8">
        <f t="shared" si="418"/>
        <v>1975.791666666842</v>
      </c>
      <c r="I2279" s="17">
        <v>89.04</v>
      </c>
      <c r="J2279" s="17">
        <v>84.67</v>
      </c>
      <c r="K2279" s="28"/>
      <c r="L2279" s="31">
        <f t="shared" si="417"/>
        <v>1975.791666666842</v>
      </c>
      <c r="M2279" s="30">
        <f t="shared" si="416"/>
        <v>89.04</v>
      </c>
    </row>
    <row r="2280" spans="2:13" ht="14.1" customHeight="1">
      <c r="B2280" s="8">
        <f t="shared" si="418"/>
        <v>1975.8750000001753</v>
      </c>
      <c r="I2280" s="17">
        <v>91.24</v>
      </c>
      <c r="J2280" s="17">
        <v>88.57</v>
      </c>
      <c r="K2280" s="28"/>
      <c r="L2280" s="31">
        <f t="shared" si="417"/>
        <v>1975.8750000001753</v>
      </c>
      <c r="M2280" s="30">
        <f t="shared" si="416"/>
        <v>91.24</v>
      </c>
    </row>
    <row r="2281" spans="2:13" ht="14.1" customHeight="1">
      <c r="B2281" s="8">
        <f t="shared" si="418"/>
        <v>1975.9583333335086</v>
      </c>
      <c r="I2281" s="17">
        <v>90.19</v>
      </c>
      <c r="J2281" s="17">
        <v>90.07</v>
      </c>
      <c r="K2281" s="28"/>
      <c r="L2281" s="31">
        <f t="shared" si="417"/>
        <v>1975.9583333335086</v>
      </c>
      <c r="M2281" s="30">
        <f t="shared" si="416"/>
        <v>90.19</v>
      </c>
    </row>
    <row r="2282" spans="2:13" ht="14.1" customHeight="1">
      <c r="B2282" s="8">
        <f t="shared" si="418"/>
        <v>1976.0416666668418</v>
      </c>
      <c r="I2282" s="17">
        <v>100.86</v>
      </c>
      <c r="J2282" s="17">
        <v>88.7</v>
      </c>
      <c r="K2282" s="28"/>
      <c r="L2282" s="31">
        <f t="shared" si="417"/>
        <v>1976.0416666668418</v>
      </c>
      <c r="M2282" s="30">
        <f t="shared" si="416"/>
        <v>100.86</v>
      </c>
    </row>
    <row r="2283" spans="2:13" ht="14.1" customHeight="1">
      <c r="B2283" s="8">
        <f t="shared" si="418"/>
        <v>1976.1250000001751</v>
      </c>
      <c r="I2283" s="17">
        <v>99.71</v>
      </c>
      <c r="J2283" s="17">
        <v>96.86</v>
      </c>
      <c r="K2283" s="28"/>
      <c r="L2283" s="31">
        <f t="shared" si="417"/>
        <v>1976.1250000001751</v>
      </c>
      <c r="M2283" s="30">
        <f t="shared" si="416"/>
        <v>99.71</v>
      </c>
    </row>
    <row r="2284" spans="2:13" ht="14.1" customHeight="1">
      <c r="B2284" s="8">
        <f t="shared" si="418"/>
        <v>1976.2083333335083</v>
      </c>
      <c r="I2284" s="17">
        <v>102.77</v>
      </c>
      <c r="J2284" s="17">
        <v>100.64</v>
      </c>
      <c r="K2284" s="28"/>
      <c r="L2284" s="31">
        <f t="shared" si="417"/>
        <v>1976.2083333335083</v>
      </c>
      <c r="M2284" s="30">
        <f t="shared" si="416"/>
        <v>102.77</v>
      </c>
    </row>
    <row r="2285" spans="2:13" ht="14.1" customHeight="1">
      <c r="B2285" s="8">
        <f t="shared" si="418"/>
        <v>1976.2916666668416</v>
      </c>
      <c r="I2285" s="17">
        <v>101.64</v>
      </c>
      <c r="J2285" s="17">
        <v>101.08</v>
      </c>
      <c r="K2285" s="28"/>
      <c r="L2285" s="31">
        <f t="shared" si="417"/>
        <v>1976.2916666668416</v>
      </c>
      <c r="M2285" s="30">
        <f t="shared" si="416"/>
        <v>101.64</v>
      </c>
    </row>
    <row r="2286" spans="2:13" ht="14.1" customHeight="1">
      <c r="B2286" s="8">
        <f t="shared" si="418"/>
        <v>1976.3750000001749</v>
      </c>
      <c r="I2286" s="17">
        <v>100.18</v>
      </c>
      <c r="J2286" s="17">
        <v>101.93</v>
      </c>
      <c r="K2286" s="28"/>
      <c r="L2286" s="31">
        <f t="shared" si="417"/>
        <v>1976.3750000001749</v>
      </c>
      <c r="M2286" s="30">
        <f t="shared" si="416"/>
        <v>100.18</v>
      </c>
    </row>
    <row r="2287" spans="2:13" ht="14.1" customHeight="1">
      <c r="B2287" s="8">
        <f t="shared" si="418"/>
        <v>1976.4583333335081</v>
      </c>
      <c r="I2287" s="17">
        <v>104.28</v>
      </c>
      <c r="J2287" s="17">
        <v>101.16</v>
      </c>
      <c r="K2287" s="28"/>
      <c r="L2287" s="31">
        <f t="shared" si="417"/>
        <v>1976.4583333335081</v>
      </c>
      <c r="M2287" s="30">
        <f t="shared" si="416"/>
        <v>104.28</v>
      </c>
    </row>
    <row r="2288" spans="2:13" ht="14.1" customHeight="1">
      <c r="B2288" s="8">
        <f t="shared" si="418"/>
        <v>1976.5416666668414</v>
      </c>
      <c r="I2288" s="17">
        <v>103.44</v>
      </c>
      <c r="J2288" s="17">
        <v>101.77</v>
      </c>
      <c r="K2288" s="28"/>
      <c r="L2288" s="31">
        <f t="shared" si="417"/>
        <v>1976.5416666668414</v>
      </c>
      <c r="M2288" s="30">
        <f t="shared" si="416"/>
        <v>103.44</v>
      </c>
    </row>
    <row r="2289" spans="2:13" ht="14.1" customHeight="1">
      <c r="B2289" s="8">
        <f t="shared" si="418"/>
        <v>1976.6250000001746</v>
      </c>
      <c r="I2289" s="17">
        <v>102.91</v>
      </c>
      <c r="J2289" s="17">
        <v>104.2</v>
      </c>
      <c r="K2289" s="28"/>
      <c r="L2289" s="31">
        <f t="shared" si="417"/>
        <v>1976.6250000001746</v>
      </c>
      <c r="M2289" s="30">
        <f t="shared" si="416"/>
        <v>102.91</v>
      </c>
    </row>
    <row r="2290" spans="2:13" ht="14.1" customHeight="1">
      <c r="B2290" s="8">
        <f t="shared" si="418"/>
        <v>1976.7083333335079</v>
      </c>
      <c r="I2290" s="17">
        <v>105.24</v>
      </c>
      <c r="J2290" s="17">
        <v>103.29</v>
      </c>
      <c r="K2290" s="28"/>
      <c r="L2290" s="31">
        <f t="shared" si="417"/>
        <v>1976.7083333335079</v>
      </c>
      <c r="M2290" s="30">
        <f t="shared" si="416"/>
        <v>105.24</v>
      </c>
    </row>
    <row r="2291" spans="2:13" ht="14.1" customHeight="1">
      <c r="B2291" s="8">
        <f t="shared" si="418"/>
        <v>1976.7916666668411</v>
      </c>
      <c r="I2291" s="17">
        <v>102.9</v>
      </c>
      <c r="J2291" s="17">
        <v>105.45</v>
      </c>
      <c r="K2291" s="28"/>
      <c r="L2291" s="31">
        <f t="shared" si="417"/>
        <v>1976.7916666668411</v>
      </c>
      <c r="M2291" s="30">
        <f t="shared" ref="M2291:M2354" si="419">I2291</f>
        <v>102.9</v>
      </c>
    </row>
    <row r="2292" spans="2:13" ht="14.1" customHeight="1">
      <c r="B2292" s="8">
        <f t="shared" si="418"/>
        <v>1976.8750000001744</v>
      </c>
      <c r="I2292" s="17">
        <v>102.1</v>
      </c>
      <c r="J2292" s="17">
        <v>101.89</v>
      </c>
      <c r="K2292" s="28"/>
      <c r="L2292" s="31">
        <f t="shared" si="417"/>
        <v>1976.8750000001744</v>
      </c>
      <c r="M2292" s="30">
        <f t="shared" si="419"/>
        <v>102.1</v>
      </c>
    </row>
    <row r="2293" spans="2:13" ht="14.1" customHeight="1">
      <c r="B2293" s="8">
        <f t="shared" si="418"/>
        <v>1976.9583333335077</v>
      </c>
      <c r="I2293" s="17">
        <v>107.46</v>
      </c>
      <c r="J2293" s="17">
        <v>101.19</v>
      </c>
      <c r="K2293" s="28"/>
      <c r="L2293" s="31">
        <f t="shared" si="417"/>
        <v>1976.9583333335077</v>
      </c>
      <c r="M2293" s="30">
        <f t="shared" si="419"/>
        <v>107.46</v>
      </c>
    </row>
    <row r="2294" spans="2:13" ht="14.1" customHeight="1">
      <c r="B2294" s="8">
        <f t="shared" si="418"/>
        <v>1977.0416666668409</v>
      </c>
      <c r="I2294" s="17">
        <v>102.03</v>
      </c>
      <c r="J2294" s="17">
        <v>104.66</v>
      </c>
      <c r="K2294" s="28"/>
      <c r="L2294" s="31">
        <f t="shared" si="417"/>
        <v>1977.0416666668409</v>
      </c>
      <c r="M2294" s="30">
        <f t="shared" si="419"/>
        <v>102.03</v>
      </c>
    </row>
    <row r="2295" spans="2:13" ht="14.1" customHeight="1">
      <c r="B2295" s="8">
        <f t="shared" si="418"/>
        <v>1977.1250000001742</v>
      </c>
      <c r="I2295" s="17">
        <v>99.82</v>
      </c>
      <c r="J2295" s="17">
        <v>103.81</v>
      </c>
      <c r="K2295" s="28"/>
      <c r="L2295" s="31">
        <f t="shared" si="417"/>
        <v>1977.1250000001742</v>
      </c>
      <c r="M2295" s="30">
        <f t="shared" si="419"/>
        <v>99.82</v>
      </c>
    </row>
    <row r="2296" spans="2:13" ht="14.1" customHeight="1">
      <c r="B2296" s="8">
        <f t="shared" si="418"/>
        <v>1977.2083333335074</v>
      </c>
      <c r="I2296" s="17">
        <v>98.42</v>
      </c>
      <c r="J2296" s="17">
        <v>100.96</v>
      </c>
      <c r="K2296" s="28"/>
      <c r="L2296" s="31">
        <f t="shared" si="417"/>
        <v>1977.2083333335074</v>
      </c>
      <c r="M2296" s="30">
        <f t="shared" si="419"/>
        <v>98.42</v>
      </c>
    </row>
    <row r="2297" spans="2:13" ht="14.1" customHeight="1">
      <c r="B2297" s="8">
        <f t="shared" si="418"/>
        <v>1977.2916666668407</v>
      </c>
      <c r="I2297" s="17">
        <v>98.44</v>
      </c>
      <c r="J2297" s="17">
        <v>100.57</v>
      </c>
      <c r="K2297" s="28"/>
      <c r="L2297" s="31">
        <f t="shared" si="417"/>
        <v>1977.2916666668407</v>
      </c>
      <c r="M2297" s="30">
        <f t="shared" si="419"/>
        <v>98.44</v>
      </c>
    </row>
    <row r="2298" spans="2:13" ht="14.1" customHeight="1">
      <c r="B2298" s="8">
        <f t="shared" si="418"/>
        <v>1977.3750000001739</v>
      </c>
      <c r="I2298" s="17">
        <v>96.12</v>
      </c>
      <c r="J2298" s="17">
        <v>99.05</v>
      </c>
      <c r="K2298" s="28"/>
      <c r="L2298" s="31">
        <f t="shared" si="417"/>
        <v>1977.3750000001739</v>
      </c>
      <c r="M2298" s="30">
        <f t="shared" si="419"/>
        <v>96.12</v>
      </c>
    </row>
    <row r="2299" spans="2:13" ht="14.1" customHeight="1">
      <c r="B2299" s="8">
        <f t="shared" si="418"/>
        <v>1977.4583333335072</v>
      </c>
      <c r="I2299" s="17">
        <v>100.48</v>
      </c>
      <c r="J2299" s="17">
        <v>98.76</v>
      </c>
      <c r="K2299" s="28"/>
      <c r="L2299" s="31">
        <f t="shared" si="417"/>
        <v>1977.4583333335072</v>
      </c>
      <c r="M2299" s="30">
        <f t="shared" si="419"/>
        <v>100.48</v>
      </c>
    </row>
    <row r="2300" spans="2:13" ht="14.1" customHeight="1">
      <c r="B2300" s="8">
        <f t="shared" si="418"/>
        <v>1977.5416666668405</v>
      </c>
      <c r="I2300" s="17">
        <v>98.85</v>
      </c>
      <c r="J2300" s="17">
        <v>99.29</v>
      </c>
      <c r="K2300" s="28"/>
      <c r="L2300" s="31">
        <f t="shared" si="417"/>
        <v>1977.5416666668405</v>
      </c>
      <c r="M2300" s="30">
        <f t="shared" si="419"/>
        <v>98.85</v>
      </c>
    </row>
    <row r="2301" spans="2:13" ht="14.1" customHeight="1">
      <c r="B2301" s="8">
        <f t="shared" si="418"/>
        <v>1977.6250000001737</v>
      </c>
      <c r="I2301" s="17">
        <v>96.77</v>
      </c>
      <c r="J2301" s="17">
        <v>100.18</v>
      </c>
      <c r="K2301" s="28"/>
      <c r="L2301" s="31">
        <f t="shared" si="417"/>
        <v>1977.6250000001737</v>
      </c>
      <c r="M2301" s="30">
        <f t="shared" si="419"/>
        <v>96.77</v>
      </c>
    </row>
    <row r="2302" spans="2:13" ht="14.1" customHeight="1">
      <c r="B2302" s="8">
        <f t="shared" si="418"/>
        <v>1977.708333333507</v>
      </c>
      <c r="I2302" s="17">
        <v>96.53</v>
      </c>
      <c r="J2302" s="17">
        <v>97.75</v>
      </c>
      <c r="K2302" s="28"/>
      <c r="L2302" s="31">
        <f t="shared" si="417"/>
        <v>1977.708333333507</v>
      </c>
      <c r="M2302" s="30">
        <f t="shared" si="419"/>
        <v>96.53</v>
      </c>
    </row>
    <row r="2303" spans="2:13" ht="14.1" customHeight="1">
      <c r="B2303" s="8">
        <f t="shared" si="418"/>
        <v>1977.7916666668402</v>
      </c>
      <c r="I2303" s="17">
        <v>92.34</v>
      </c>
      <c r="J2303" s="17">
        <v>96.23</v>
      </c>
      <c r="K2303" s="28"/>
      <c r="L2303" s="31">
        <f t="shared" si="417"/>
        <v>1977.7916666668402</v>
      </c>
      <c r="M2303" s="30">
        <f t="shared" si="419"/>
        <v>92.34</v>
      </c>
    </row>
    <row r="2304" spans="2:13" ht="14.1" customHeight="1">
      <c r="B2304" s="8">
        <f t="shared" si="418"/>
        <v>1977.8750000001735</v>
      </c>
      <c r="I2304" s="17">
        <v>94.83</v>
      </c>
      <c r="J2304" s="17">
        <v>93.74</v>
      </c>
      <c r="K2304" s="28"/>
      <c r="L2304" s="31">
        <f t="shared" si="417"/>
        <v>1977.8750000001735</v>
      </c>
      <c r="M2304" s="30">
        <f t="shared" si="419"/>
        <v>94.83</v>
      </c>
    </row>
    <row r="2305" spans="2:13" ht="14.1" customHeight="1">
      <c r="B2305" s="8">
        <f t="shared" si="418"/>
        <v>1977.9583333335067</v>
      </c>
      <c r="I2305" s="17">
        <v>95.1</v>
      </c>
      <c r="J2305" s="17">
        <v>94.28</v>
      </c>
      <c r="K2305" s="28"/>
      <c r="L2305" s="31">
        <f t="shared" si="417"/>
        <v>1977.9583333335067</v>
      </c>
      <c r="M2305" s="30">
        <f t="shared" si="419"/>
        <v>95.1</v>
      </c>
    </row>
    <row r="2306" spans="2:13" ht="14.1" customHeight="1">
      <c r="B2306" s="8">
        <f t="shared" si="418"/>
        <v>1978.04166666684</v>
      </c>
      <c r="I2306" s="17">
        <v>89.25</v>
      </c>
      <c r="J2306" s="17">
        <v>93.82</v>
      </c>
      <c r="K2306" s="28"/>
      <c r="L2306" s="31">
        <f t="shared" ref="L2306:L2369" si="420">B2306</f>
        <v>1978.04166666684</v>
      </c>
      <c r="M2306" s="30">
        <f t="shared" si="419"/>
        <v>89.25</v>
      </c>
    </row>
    <row r="2307" spans="2:13" ht="14.1" customHeight="1">
      <c r="B2307" s="8">
        <f t="shared" si="418"/>
        <v>1978.1250000001733</v>
      </c>
      <c r="I2307" s="17">
        <v>87.04</v>
      </c>
      <c r="J2307" s="17">
        <v>90.25</v>
      </c>
      <c r="K2307" s="28"/>
      <c r="L2307" s="31">
        <f t="shared" si="420"/>
        <v>1978.1250000001733</v>
      </c>
      <c r="M2307" s="30">
        <f t="shared" si="419"/>
        <v>87.04</v>
      </c>
    </row>
    <row r="2308" spans="2:13" ht="14.1" customHeight="1">
      <c r="B2308" s="8">
        <f t="shared" ref="B2308:B2371" si="421">B2307+(1/12)</f>
        <v>1978.2083333335065</v>
      </c>
      <c r="I2308" s="17">
        <v>89.21</v>
      </c>
      <c r="J2308" s="17">
        <v>88.98</v>
      </c>
      <c r="K2308" s="28"/>
      <c r="L2308" s="31">
        <f t="shared" si="420"/>
        <v>1978.2083333335065</v>
      </c>
      <c r="M2308" s="30">
        <f t="shared" si="419"/>
        <v>89.21</v>
      </c>
    </row>
    <row r="2309" spans="2:13" ht="14.1" customHeight="1">
      <c r="B2309" s="8">
        <f t="shared" si="421"/>
        <v>1978.2916666668398</v>
      </c>
      <c r="I2309" s="17">
        <v>96.83</v>
      </c>
      <c r="J2309" s="17">
        <v>88.82</v>
      </c>
      <c r="K2309" s="28"/>
      <c r="L2309" s="31">
        <f t="shared" si="420"/>
        <v>1978.2916666668398</v>
      </c>
      <c r="M2309" s="30">
        <f t="shared" si="419"/>
        <v>96.83</v>
      </c>
    </row>
    <row r="2310" spans="2:13" ht="14.1" customHeight="1">
      <c r="B2310" s="8">
        <f t="shared" si="421"/>
        <v>1978.375000000173</v>
      </c>
      <c r="I2310" s="17">
        <v>97.24</v>
      </c>
      <c r="J2310" s="17">
        <v>92.71</v>
      </c>
      <c r="K2310" s="28"/>
      <c r="L2310" s="31">
        <f t="shared" si="420"/>
        <v>1978.375000000173</v>
      </c>
      <c r="M2310" s="30">
        <f t="shared" si="419"/>
        <v>97.24</v>
      </c>
    </row>
    <row r="2311" spans="2:13" ht="14.1" customHeight="1">
      <c r="B2311" s="8">
        <f t="shared" si="421"/>
        <v>1978.4583333335063</v>
      </c>
      <c r="I2311" s="17">
        <v>95.53</v>
      </c>
      <c r="J2311" s="17">
        <v>97.41</v>
      </c>
      <c r="K2311" s="28"/>
      <c r="L2311" s="31">
        <f t="shared" si="420"/>
        <v>1978.4583333335063</v>
      </c>
      <c r="M2311" s="30">
        <f t="shared" si="419"/>
        <v>95.53</v>
      </c>
    </row>
    <row r="2312" spans="2:13" ht="14.1" customHeight="1">
      <c r="B2312" s="8">
        <f t="shared" si="421"/>
        <v>1978.5416666668395</v>
      </c>
      <c r="I2312" s="17">
        <v>100.68</v>
      </c>
      <c r="J2312" s="17">
        <v>97.66</v>
      </c>
      <c r="K2312" s="28"/>
      <c r="L2312" s="31">
        <f t="shared" si="420"/>
        <v>1978.5416666668395</v>
      </c>
      <c r="M2312" s="30">
        <f t="shared" si="419"/>
        <v>100.68</v>
      </c>
    </row>
    <row r="2313" spans="2:13" ht="14.1" customHeight="1">
      <c r="B2313" s="8">
        <f t="shared" si="421"/>
        <v>1978.6250000001728</v>
      </c>
      <c r="I2313" s="17">
        <v>103.29</v>
      </c>
      <c r="J2313" s="17">
        <v>97.19</v>
      </c>
      <c r="K2313" s="28"/>
      <c r="L2313" s="31">
        <f t="shared" si="420"/>
        <v>1978.6250000001728</v>
      </c>
      <c r="M2313" s="30">
        <f t="shared" si="419"/>
        <v>103.29</v>
      </c>
    </row>
    <row r="2314" spans="2:13" ht="14.1" customHeight="1">
      <c r="B2314" s="8">
        <f t="shared" si="421"/>
        <v>1978.7083333335061</v>
      </c>
      <c r="I2314" s="17">
        <v>102.54</v>
      </c>
      <c r="J2314" s="17">
        <v>103.92</v>
      </c>
      <c r="K2314" s="28"/>
      <c r="L2314" s="31">
        <f t="shared" si="420"/>
        <v>1978.7083333335061</v>
      </c>
      <c r="M2314" s="30">
        <f t="shared" si="419"/>
        <v>102.54</v>
      </c>
    </row>
    <row r="2315" spans="2:13" ht="14.1" customHeight="1">
      <c r="B2315" s="8">
        <f t="shared" si="421"/>
        <v>1978.7916666668393</v>
      </c>
      <c r="I2315" s="17">
        <v>93.15</v>
      </c>
      <c r="J2315" s="17">
        <v>103.86</v>
      </c>
      <c r="K2315" s="28"/>
      <c r="L2315" s="31">
        <f t="shared" si="420"/>
        <v>1978.7916666668393</v>
      </c>
      <c r="M2315" s="30">
        <f t="shared" si="419"/>
        <v>93.15</v>
      </c>
    </row>
    <row r="2316" spans="2:13" ht="14.1" customHeight="1">
      <c r="B2316" s="8">
        <f t="shared" si="421"/>
        <v>1978.8750000001726</v>
      </c>
      <c r="I2316" s="17">
        <v>94.7</v>
      </c>
      <c r="J2316" s="17">
        <v>100.58</v>
      </c>
      <c r="K2316" s="28"/>
      <c r="L2316" s="31">
        <f t="shared" si="420"/>
        <v>1978.8750000001726</v>
      </c>
      <c r="M2316" s="30">
        <f t="shared" si="419"/>
        <v>94.7</v>
      </c>
    </row>
    <row r="2317" spans="2:13" ht="14.1" customHeight="1">
      <c r="B2317" s="8">
        <f t="shared" si="421"/>
        <v>1978.9583333335058</v>
      </c>
      <c r="I2317" s="17">
        <v>96.11</v>
      </c>
      <c r="J2317" s="17">
        <v>94.71</v>
      </c>
      <c r="K2317" s="28"/>
      <c r="L2317" s="31">
        <f t="shared" si="420"/>
        <v>1978.9583333335058</v>
      </c>
      <c r="M2317" s="30">
        <f t="shared" si="419"/>
        <v>96.11</v>
      </c>
    </row>
    <row r="2318" spans="2:13" ht="14.1" customHeight="1">
      <c r="B2318" s="8">
        <f t="shared" si="421"/>
        <v>1979.0416666668391</v>
      </c>
      <c r="I2318" s="17">
        <v>99.93</v>
      </c>
      <c r="J2318" s="17">
        <v>96.11</v>
      </c>
      <c r="K2318" s="28"/>
      <c r="L2318" s="31">
        <f t="shared" si="420"/>
        <v>1979.0416666668391</v>
      </c>
      <c r="M2318" s="30">
        <f t="shared" si="419"/>
        <v>99.93</v>
      </c>
    </row>
    <row r="2319" spans="2:13" ht="14.1" customHeight="1">
      <c r="B2319" s="8">
        <f t="shared" si="421"/>
        <v>1979.1250000001723</v>
      </c>
      <c r="I2319" s="17">
        <v>96.28</v>
      </c>
      <c r="J2319" s="17">
        <v>99.71</v>
      </c>
      <c r="K2319" s="28"/>
      <c r="L2319" s="31">
        <f t="shared" si="420"/>
        <v>1979.1250000001723</v>
      </c>
      <c r="M2319" s="30">
        <f t="shared" si="419"/>
        <v>96.28</v>
      </c>
    </row>
    <row r="2320" spans="2:13" ht="14.1" customHeight="1">
      <c r="B2320" s="8">
        <f t="shared" si="421"/>
        <v>1979.2083333335056</v>
      </c>
      <c r="I2320" s="17">
        <v>101.59</v>
      </c>
      <c r="J2320" s="17">
        <v>98.23</v>
      </c>
      <c r="K2320" s="28"/>
      <c r="L2320" s="31">
        <f t="shared" si="420"/>
        <v>1979.2083333335056</v>
      </c>
      <c r="M2320" s="30">
        <f t="shared" si="419"/>
        <v>101.59</v>
      </c>
    </row>
    <row r="2321" spans="2:13" ht="14.1" customHeight="1">
      <c r="B2321" s="8">
        <f t="shared" si="421"/>
        <v>1979.2916666668389</v>
      </c>
      <c r="I2321" s="17">
        <v>101.76</v>
      </c>
      <c r="J2321" s="17">
        <v>100.11</v>
      </c>
      <c r="K2321" s="28"/>
      <c r="L2321" s="31">
        <f t="shared" si="420"/>
        <v>1979.2916666668389</v>
      </c>
      <c r="M2321" s="30">
        <f t="shared" si="419"/>
        <v>101.76</v>
      </c>
    </row>
    <row r="2322" spans="2:13" ht="14.1" customHeight="1">
      <c r="B2322" s="8">
        <f t="shared" si="421"/>
        <v>1979.3750000001721</v>
      </c>
      <c r="I2322" s="17">
        <v>99.08</v>
      </c>
      <c r="J2322" s="17">
        <v>102.07</v>
      </c>
      <c r="K2322" s="28"/>
      <c r="L2322" s="31">
        <f t="shared" si="420"/>
        <v>1979.3750000001721</v>
      </c>
      <c r="M2322" s="30">
        <f t="shared" si="419"/>
        <v>99.08</v>
      </c>
    </row>
    <row r="2323" spans="2:13" ht="14.1" customHeight="1">
      <c r="B2323" s="8">
        <f t="shared" si="421"/>
        <v>1979.4583333335054</v>
      </c>
      <c r="I2323" s="17">
        <v>102.91</v>
      </c>
      <c r="J2323" s="17">
        <v>99.73</v>
      </c>
      <c r="K2323" s="28"/>
      <c r="L2323" s="31">
        <f t="shared" si="420"/>
        <v>1979.4583333335054</v>
      </c>
      <c r="M2323" s="30">
        <f t="shared" si="419"/>
        <v>102.91</v>
      </c>
    </row>
    <row r="2324" spans="2:13" ht="14.1" customHeight="1">
      <c r="B2324" s="8">
        <f t="shared" si="421"/>
        <v>1979.5416666668386</v>
      </c>
      <c r="I2324" s="17">
        <v>103.81</v>
      </c>
      <c r="J2324" s="17">
        <v>101.73</v>
      </c>
      <c r="K2324" s="28"/>
      <c r="L2324" s="31">
        <f t="shared" si="420"/>
        <v>1979.5416666668386</v>
      </c>
      <c r="M2324" s="30">
        <f t="shared" si="419"/>
        <v>103.81</v>
      </c>
    </row>
    <row r="2325" spans="2:13" ht="14.1" customHeight="1">
      <c r="B2325" s="8">
        <f t="shared" si="421"/>
        <v>1979.6250000001719</v>
      </c>
      <c r="I2325" s="17">
        <v>109.32</v>
      </c>
      <c r="J2325" s="17">
        <v>102.71</v>
      </c>
      <c r="K2325" s="28"/>
      <c r="L2325" s="31">
        <f t="shared" si="420"/>
        <v>1979.6250000001719</v>
      </c>
      <c r="M2325" s="30">
        <f t="shared" si="419"/>
        <v>109.32</v>
      </c>
    </row>
    <row r="2326" spans="2:13" ht="14.1" customHeight="1">
      <c r="B2326" s="8">
        <f t="shared" si="421"/>
        <v>1979.7083333335052</v>
      </c>
      <c r="I2326" s="17">
        <v>109.32</v>
      </c>
      <c r="J2326" s="17">
        <v>107.36</v>
      </c>
      <c r="K2326" s="28"/>
      <c r="L2326" s="31">
        <f t="shared" si="420"/>
        <v>1979.7083333335052</v>
      </c>
      <c r="M2326" s="30">
        <f t="shared" si="419"/>
        <v>109.32</v>
      </c>
    </row>
    <row r="2327" spans="2:13" ht="14.1" customHeight="1">
      <c r="B2327" s="8">
        <f t="shared" si="421"/>
        <v>1979.7916666668384</v>
      </c>
      <c r="I2327" s="17">
        <v>101.82</v>
      </c>
      <c r="J2327" s="17">
        <v>108.6</v>
      </c>
      <c r="K2327" s="28"/>
      <c r="L2327" s="31">
        <f t="shared" si="420"/>
        <v>1979.7916666668384</v>
      </c>
      <c r="M2327" s="30">
        <f t="shared" si="419"/>
        <v>101.82</v>
      </c>
    </row>
    <row r="2328" spans="2:13" ht="14.1" customHeight="1">
      <c r="B2328" s="8">
        <f t="shared" si="421"/>
        <v>1979.8750000001717</v>
      </c>
      <c r="I2328" s="17">
        <v>106.16</v>
      </c>
      <c r="J2328" s="17">
        <v>104.47</v>
      </c>
      <c r="K2328" s="28"/>
      <c r="L2328" s="31">
        <f t="shared" si="420"/>
        <v>1979.8750000001717</v>
      </c>
      <c r="M2328" s="30">
        <f t="shared" si="419"/>
        <v>106.16</v>
      </c>
    </row>
    <row r="2329" spans="2:13" ht="14.1" customHeight="1">
      <c r="B2329" s="8">
        <f t="shared" si="421"/>
        <v>1979.9583333335049</v>
      </c>
      <c r="I2329" s="17">
        <v>107.94</v>
      </c>
      <c r="J2329" s="17">
        <v>103.66</v>
      </c>
      <c r="K2329" s="28"/>
      <c r="L2329" s="31">
        <f t="shared" si="420"/>
        <v>1979.9583333335049</v>
      </c>
      <c r="M2329" s="30">
        <f t="shared" si="419"/>
        <v>107.94</v>
      </c>
    </row>
    <row r="2330" spans="2:13" ht="14.1" customHeight="1">
      <c r="B2330" s="8">
        <f t="shared" si="421"/>
        <v>1980.0416666668382</v>
      </c>
      <c r="I2330" s="17">
        <v>114.16</v>
      </c>
      <c r="J2330" s="17">
        <v>107.78</v>
      </c>
      <c r="K2330" s="28"/>
      <c r="L2330" s="31">
        <f t="shared" si="420"/>
        <v>1980.0416666668382</v>
      </c>
      <c r="M2330" s="30">
        <f t="shared" si="419"/>
        <v>114.16</v>
      </c>
    </row>
    <row r="2331" spans="2:13" ht="14.1" customHeight="1">
      <c r="B2331" s="8">
        <f t="shared" si="421"/>
        <v>1980.1250000001714</v>
      </c>
      <c r="I2331" s="17">
        <v>113.66</v>
      </c>
      <c r="J2331" s="17">
        <v>110.87</v>
      </c>
      <c r="K2331" s="28"/>
      <c r="L2331" s="31">
        <f t="shared" si="420"/>
        <v>1980.1250000001714</v>
      </c>
      <c r="M2331" s="30">
        <f t="shared" si="419"/>
        <v>113.66</v>
      </c>
    </row>
    <row r="2332" spans="2:13" ht="14.1" customHeight="1">
      <c r="B2332" s="8">
        <f t="shared" si="421"/>
        <v>1980.2083333335047</v>
      </c>
      <c r="I2332" s="17">
        <v>102.09</v>
      </c>
      <c r="J2332" s="17">
        <v>115.34</v>
      </c>
      <c r="K2332" s="28"/>
      <c r="L2332" s="31">
        <f t="shared" si="420"/>
        <v>1980.2083333335047</v>
      </c>
      <c r="M2332" s="30">
        <f t="shared" si="419"/>
        <v>102.09</v>
      </c>
    </row>
    <row r="2333" spans="2:13" ht="14.1" customHeight="1">
      <c r="B2333" s="8">
        <f t="shared" si="421"/>
        <v>1980.291666666838</v>
      </c>
      <c r="I2333" s="17">
        <v>106.29</v>
      </c>
      <c r="J2333" s="17">
        <v>104.69</v>
      </c>
      <c r="K2333" s="28"/>
      <c r="L2333" s="31">
        <f t="shared" si="420"/>
        <v>1980.291666666838</v>
      </c>
      <c r="M2333" s="30">
        <f t="shared" si="419"/>
        <v>106.29</v>
      </c>
    </row>
    <row r="2334" spans="2:13" ht="14.1" customHeight="1">
      <c r="B2334" s="8">
        <f t="shared" si="421"/>
        <v>1980.3750000001712</v>
      </c>
      <c r="I2334" s="17">
        <v>111.24</v>
      </c>
      <c r="J2334" s="17">
        <v>102.97</v>
      </c>
      <c r="K2334" s="28"/>
      <c r="L2334" s="31">
        <f t="shared" si="420"/>
        <v>1980.3750000001712</v>
      </c>
      <c r="M2334" s="30">
        <f t="shared" si="419"/>
        <v>111.24</v>
      </c>
    </row>
    <row r="2335" spans="2:13" ht="14.1" customHeight="1">
      <c r="B2335" s="8">
        <f t="shared" si="421"/>
        <v>1980.4583333335045</v>
      </c>
      <c r="I2335" s="17">
        <v>114.24</v>
      </c>
      <c r="J2335" s="17">
        <v>107.69</v>
      </c>
      <c r="K2335" s="28"/>
      <c r="L2335" s="31">
        <f t="shared" si="420"/>
        <v>1980.4583333335045</v>
      </c>
      <c r="M2335" s="30">
        <f t="shared" si="419"/>
        <v>114.24</v>
      </c>
    </row>
    <row r="2336" spans="2:13" ht="14.1" customHeight="1">
      <c r="B2336" s="8">
        <f t="shared" si="421"/>
        <v>1980.5416666668377</v>
      </c>
      <c r="I2336" s="17">
        <v>121.67</v>
      </c>
      <c r="J2336" s="17">
        <v>114.55</v>
      </c>
      <c r="K2336" s="28"/>
      <c r="L2336" s="31">
        <f t="shared" si="420"/>
        <v>1980.5416666668377</v>
      </c>
      <c r="M2336" s="30">
        <f t="shared" si="419"/>
        <v>121.67</v>
      </c>
    </row>
    <row r="2337" spans="2:13" ht="14.1" customHeight="1">
      <c r="B2337" s="8">
        <f t="shared" si="421"/>
        <v>1980.625000000171</v>
      </c>
      <c r="I2337" s="17">
        <v>122.38</v>
      </c>
      <c r="J2337" s="17">
        <v>119.83</v>
      </c>
      <c r="K2337" s="28"/>
      <c r="L2337" s="31">
        <f t="shared" si="420"/>
        <v>1980.625000000171</v>
      </c>
      <c r="M2337" s="30">
        <f t="shared" si="419"/>
        <v>122.38</v>
      </c>
    </row>
    <row r="2338" spans="2:13" ht="14.1" customHeight="1">
      <c r="B2338" s="8">
        <f t="shared" si="421"/>
        <v>1980.7083333335042</v>
      </c>
      <c r="I2338" s="17">
        <v>125.46</v>
      </c>
      <c r="J2338" s="17">
        <v>123.5</v>
      </c>
      <c r="K2338" s="28"/>
      <c r="L2338" s="31">
        <f t="shared" si="420"/>
        <v>1980.7083333335042</v>
      </c>
      <c r="M2338" s="30">
        <f t="shared" si="419"/>
        <v>125.46</v>
      </c>
    </row>
    <row r="2339" spans="2:13" ht="14.1" customHeight="1">
      <c r="B2339" s="8">
        <f t="shared" si="421"/>
        <v>1980.7916666668375</v>
      </c>
      <c r="I2339" s="17">
        <v>127.47</v>
      </c>
      <c r="J2339" s="17">
        <v>126.51</v>
      </c>
      <c r="K2339" s="28"/>
      <c r="L2339" s="31">
        <f t="shared" si="420"/>
        <v>1980.7916666668375</v>
      </c>
      <c r="M2339" s="30">
        <f t="shared" si="419"/>
        <v>127.47</v>
      </c>
    </row>
    <row r="2340" spans="2:13" ht="14.1" customHeight="1">
      <c r="B2340" s="8">
        <f t="shared" si="421"/>
        <v>1980.8750000001708</v>
      </c>
      <c r="I2340" s="17">
        <v>140.52000000000001</v>
      </c>
      <c r="J2340" s="17">
        <v>130.22</v>
      </c>
      <c r="K2340" s="28"/>
      <c r="L2340" s="31">
        <f t="shared" si="420"/>
        <v>1980.8750000001708</v>
      </c>
      <c r="M2340" s="30">
        <f t="shared" si="419"/>
        <v>140.52000000000001</v>
      </c>
    </row>
    <row r="2341" spans="2:13" ht="14.1" customHeight="1">
      <c r="B2341" s="8">
        <f t="shared" si="421"/>
        <v>1980.958333333504</v>
      </c>
      <c r="I2341" s="17">
        <v>135.76</v>
      </c>
      <c r="J2341" s="17">
        <v>135.65</v>
      </c>
      <c r="K2341" s="28"/>
      <c r="L2341" s="31">
        <f t="shared" si="420"/>
        <v>1980.958333333504</v>
      </c>
      <c r="M2341" s="30">
        <f t="shared" si="419"/>
        <v>135.76</v>
      </c>
    </row>
    <row r="2342" spans="2:13" ht="14.1" customHeight="1">
      <c r="B2342" s="8">
        <f t="shared" si="421"/>
        <v>1981.0416666668373</v>
      </c>
      <c r="I2342" s="17">
        <v>129.55000000000001</v>
      </c>
      <c r="J2342" s="17">
        <v>133.47999999999999</v>
      </c>
      <c r="K2342" s="28"/>
      <c r="L2342" s="31">
        <f t="shared" si="420"/>
        <v>1981.0416666668373</v>
      </c>
      <c r="M2342" s="30">
        <f t="shared" si="419"/>
        <v>129.55000000000001</v>
      </c>
    </row>
    <row r="2343" spans="2:13" ht="14.1" customHeight="1">
      <c r="B2343" s="8">
        <f t="shared" si="421"/>
        <v>1981.1250000001705</v>
      </c>
      <c r="I2343" s="17">
        <v>131.27000000000001</v>
      </c>
      <c r="J2343" s="17">
        <v>132.97</v>
      </c>
      <c r="K2343" s="28"/>
      <c r="L2343" s="31">
        <f t="shared" si="420"/>
        <v>1981.1250000001705</v>
      </c>
      <c r="M2343" s="30">
        <f t="shared" si="419"/>
        <v>131.27000000000001</v>
      </c>
    </row>
    <row r="2344" spans="2:13" ht="14.1" customHeight="1">
      <c r="B2344" s="8">
        <f t="shared" si="421"/>
        <v>1981.2083333335038</v>
      </c>
      <c r="I2344" s="17">
        <v>136</v>
      </c>
      <c r="J2344" s="17">
        <v>128.4</v>
      </c>
      <c r="K2344" s="28"/>
      <c r="L2344" s="31">
        <f t="shared" si="420"/>
        <v>1981.2083333335038</v>
      </c>
      <c r="M2344" s="30">
        <f t="shared" si="419"/>
        <v>136</v>
      </c>
    </row>
    <row r="2345" spans="2:13" ht="14.1" customHeight="1">
      <c r="B2345" s="8">
        <f t="shared" si="421"/>
        <v>1981.291666666837</v>
      </c>
      <c r="I2345" s="17">
        <v>132.81</v>
      </c>
      <c r="J2345" s="17">
        <v>133.19</v>
      </c>
      <c r="K2345" s="28"/>
      <c r="L2345" s="31">
        <f t="shared" si="420"/>
        <v>1981.291666666837</v>
      </c>
      <c r="M2345" s="30">
        <f t="shared" si="419"/>
        <v>132.81</v>
      </c>
    </row>
    <row r="2346" spans="2:13" ht="14.1" customHeight="1">
      <c r="B2346" s="8">
        <f t="shared" si="421"/>
        <v>1981.3750000001703</v>
      </c>
      <c r="I2346" s="17">
        <v>132.59</v>
      </c>
      <c r="J2346" s="17">
        <v>134.43</v>
      </c>
      <c r="K2346" s="28"/>
      <c r="L2346" s="31">
        <f t="shared" si="420"/>
        <v>1981.3750000001703</v>
      </c>
      <c r="M2346" s="30">
        <f t="shared" si="419"/>
        <v>132.59</v>
      </c>
    </row>
    <row r="2347" spans="2:13" ht="14.1" customHeight="1">
      <c r="B2347" s="8">
        <f t="shared" si="421"/>
        <v>1981.4583333335036</v>
      </c>
      <c r="I2347" s="17">
        <v>131.21</v>
      </c>
      <c r="J2347" s="17">
        <v>131.72999999999999</v>
      </c>
      <c r="K2347" s="28"/>
      <c r="L2347" s="31">
        <f t="shared" si="420"/>
        <v>1981.4583333335036</v>
      </c>
      <c r="M2347" s="30">
        <f t="shared" si="419"/>
        <v>131.21</v>
      </c>
    </row>
    <row r="2348" spans="2:13" ht="14.1" customHeight="1">
      <c r="B2348" s="8">
        <f t="shared" si="421"/>
        <v>1981.5416666668368</v>
      </c>
      <c r="I2348" s="17">
        <v>130.91999999999999</v>
      </c>
      <c r="J2348" s="17">
        <v>132.28</v>
      </c>
      <c r="K2348" s="28"/>
      <c r="L2348" s="31">
        <f t="shared" si="420"/>
        <v>1981.5416666668368</v>
      </c>
      <c r="M2348" s="30">
        <f t="shared" si="419"/>
        <v>130.91999999999999</v>
      </c>
    </row>
    <row r="2349" spans="2:13" ht="14.1" customHeight="1">
      <c r="B2349" s="8">
        <f t="shared" si="421"/>
        <v>1981.6250000001701</v>
      </c>
      <c r="I2349" s="17">
        <v>122.79</v>
      </c>
      <c r="J2349" s="17">
        <v>129.13</v>
      </c>
      <c r="K2349" s="28"/>
      <c r="L2349" s="31">
        <f t="shared" si="420"/>
        <v>1981.6250000001701</v>
      </c>
      <c r="M2349" s="30">
        <f t="shared" si="419"/>
        <v>122.79</v>
      </c>
    </row>
    <row r="2350" spans="2:13" ht="14.1" customHeight="1">
      <c r="B2350" s="8">
        <f t="shared" si="421"/>
        <v>1981.7083333335033</v>
      </c>
      <c r="I2350" s="17">
        <v>116.18</v>
      </c>
      <c r="J2350" s="17">
        <v>129.63</v>
      </c>
      <c r="K2350" s="28"/>
      <c r="L2350" s="31">
        <f t="shared" si="420"/>
        <v>1981.7083333335033</v>
      </c>
      <c r="M2350" s="30">
        <f t="shared" si="419"/>
        <v>116.18</v>
      </c>
    </row>
    <row r="2351" spans="2:13" ht="14.1" customHeight="1">
      <c r="B2351" s="8">
        <f t="shared" si="421"/>
        <v>1981.7916666668366</v>
      </c>
      <c r="I2351" s="17">
        <v>121.89</v>
      </c>
      <c r="J2351" s="17">
        <v>118.27</v>
      </c>
      <c r="K2351" s="28"/>
      <c r="L2351" s="31">
        <f t="shared" si="420"/>
        <v>1981.7916666668366</v>
      </c>
      <c r="M2351" s="30">
        <f t="shared" si="419"/>
        <v>121.89</v>
      </c>
    </row>
    <row r="2352" spans="2:13" ht="14.1" customHeight="1">
      <c r="B2352" s="8">
        <f t="shared" si="421"/>
        <v>1981.8750000001698</v>
      </c>
      <c r="I2352" s="17">
        <v>126.35</v>
      </c>
      <c r="J2352" s="17">
        <v>119.8</v>
      </c>
      <c r="K2352" s="28"/>
      <c r="L2352" s="31">
        <f t="shared" si="420"/>
        <v>1981.8750000001698</v>
      </c>
      <c r="M2352" s="30">
        <f t="shared" si="419"/>
        <v>126.35</v>
      </c>
    </row>
    <row r="2353" spans="2:13" ht="14.1" customHeight="1">
      <c r="B2353" s="8">
        <f t="shared" si="421"/>
        <v>1981.9583333335031</v>
      </c>
      <c r="I2353" s="17">
        <v>122.55</v>
      </c>
      <c r="J2353" s="17">
        <v>122.92</v>
      </c>
      <c r="K2353" s="28"/>
      <c r="L2353" s="31">
        <f t="shared" si="420"/>
        <v>1981.9583333335031</v>
      </c>
      <c r="M2353" s="30">
        <f t="shared" si="419"/>
        <v>122.55</v>
      </c>
    </row>
    <row r="2354" spans="2:13" ht="14.1" customHeight="1">
      <c r="B2354" s="8">
        <f t="shared" si="421"/>
        <v>1982.0416666668364</v>
      </c>
      <c r="I2354" s="17">
        <v>120.4</v>
      </c>
      <c r="J2354" s="17">
        <v>123.79</v>
      </c>
      <c r="K2354" s="28"/>
      <c r="L2354" s="31">
        <f t="shared" si="420"/>
        <v>1982.0416666668364</v>
      </c>
      <c r="M2354" s="30">
        <f t="shared" si="419"/>
        <v>120.4</v>
      </c>
    </row>
    <row r="2355" spans="2:13" ht="14.1" customHeight="1">
      <c r="B2355" s="8">
        <f t="shared" si="421"/>
        <v>1982.1250000001696</v>
      </c>
      <c r="I2355" s="17">
        <v>113.11</v>
      </c>
      <c r="J2355" s="17">
        <v>117.28</v>
      </c>
      <c r="K2355" s="28"/>
      <c r="L2355" s="31">
        <f t="shared" si="420"/>
        <v>1982.1250000001696</v>
      </c>
      <c r="M2355" s="30">
        <f t="shared" ref="M2355:M2418" si="422">I2355</f>
        <v>113.11</v>
      </c>
    </row>
    <row r="2356" spans="2:13" ht="14.1" customHeight="1">
      <c r="B2356" s="8">
        <f t="shared" si="421"/>
        <v>1982.2083333335029</v>
      </c>
      <c r="I2356" s="17">
        <v>111.96</v>
      </c>
      <c r="J2356" s="17">
        <v>114.5</v>
      </c>
      <c r="K2356" s="28"/>
      <c r="L2356" s="31">
        <f t="shared" si="420"/>
        <v>1982.2083333335029</v>
      </c>
      <c r="M2356" s="30">
        <f t="shared" si="422"/>
        <v>111.96</v>
      </c>
    </row>
    <row r="2357" spans="2:13" ht="14.1" customHeight="1">
      <c r="B2357" s="8">
        <f t="shared" si="421"/>
        <v>1982.2916666668361</v>
      </c>
      <c r="I2357" s="17">
        <v>116.44</v>
      </c>
      <c r="J2357" s="17">
        <v>110.84</v>
      </c>
      <c r="K2357" s="28"/>
      <c r="L2357" s="31">
        <f t="shared" si="420"/>
        <v>1982.2916666668361</v>
      </c>
      <c r="M2357" s="30">
        <f t="shared" si="422"/>
        <v>116.44</v>
      </c>
    </row>
    <row r="2358" spans="2:13" ht="14.1" customHeight="1">
      <c r="B2358" s="8">
        <f t="shared" si="421"/>
        <v>1982.3750000001694</v>
      </c>
      <c r="I2358" s="17">
        <v>111.88</v>
      </c>
      <c r="J2358" s="17">
        <v>116.31</v>
      </c>
      <c r="K2358" s="28"/>
      <c r="L2358" s="31">
        <f t="shared" si="420"/>
        <v>1982.3750000001694</v>
      </c>
      <c r="M2358" s="30">
        <f t="shared" si="422"/>
        <v>111.88</v>
      </c>
    </row>
    <row r="2359" spans="2:13" ht="14.1" customHeight="1">
      <c r="B2359" s="8">
        <f t="shared" si="421"/>
        <v>1982.4583333335027</v>
      </c>
      <c r="I2359" s="17">
        <v>109.61</v>
      </c>
      <c r="J2359" s="17">
        <v>116.35</v>
      </c>
      <c r="K2359" s="28"/>
      <c r="L2359" s="31">
        <f t="shared" si="420"/>
        <v>1982.4583333335027</v>
      </c>
      <c r="M2359" s="30">
        <f t="shared" si="422"/>
        <v>109.61</v>
      </c>
    </row>
    <row r="2360" spans="2:13" ht="14.1" customHeight="1">
      <c r="B2360" s="8">
        <f t="shared" si="421"/>
        <v>1982.5416666668359</v>
      </c>
      <c r="I2360" s="17">
        <v>107.09</v>
      </c>
      <c r="J2360" s="17">
        <v>109.7</v>
      </c>
      <c r="K2360" s="28"/>
      <c r="L2360" s="31">
        <f t="shared" si="420"/>
        <v>1982.5416666668359</v>
      </c>
      <c r="M2360" s="30">
        <f t="shared" si="422"/>
        <v>107.09</v>
      </c>
    </row>
    <row r="2361" spans="2:13" ht="14.1" customHeight="1">
      <c r="B2361" s="8">
        <f t="shared" si="421"/>
        <v>1982.6250000001692</v>
      </c>
      <c r="I2361" s="17">
        <v>119.51</v>
      </c>
      <c r="J2361" s="17">
        <v>109.38</v>
      </c>
      <c r="K2361" s="28"/>
      <c r="L2361" s="31">
        <f t="shared" si="420"/>
        <v>1982.6250000001692</v>
      </c>
      <c r="M2361" s="30">
        <f t="shared" si="422"/>
        <v>119.51</v>
      </c>
    </row>
    <row r="2362" spans="2:13" ht="14.1" customHeight="1">
      <c r="B2362" s="8">
        <f t="shared" si="421"/>
        <v>1982.7083333335024</v>
      </c>
      <c r="I2362" s="17">
        <v>120.42</v>
      </c>
      <c r="J2362" s="17">
        <v>118.5</v>
      </c>
      <c r="K2362" s="28"/>
      <c r="L2362" s="31">
        <f t="shared" si="420"/>
        <v>1982.7083333335024</v>
      </c>
      <c r="M2362" s="30">
        <f t="shared" si="422"/>
        <v>120.42</v>
      </c>
    </row>
    <row r="2363" spans="2:13" ht="14.1" customHeight="1">
      <c r="B2363" s="8">
        <f t="shared" si="421"/>
        <v>1982.7916666668357</v>
      </c>
      <c r="I2363" s="17">
        <v>133.72</v>
      </c>
      <c r="J2363" s="17">
        <v>122.43</v>
      </c>
      <c r="K2363" s="28"/>
      <c r="L2363" s="31">
        <f t="shared" si="420"/>
        <v>1982.7916666668357</v>
      </c>
      <c r="M2363" s="30">
        <f t="shared" si="422"/>
        <v>133.72</v>
      </c>
    </row>
    <row r="2364" spans="2:13" ht="14.1" customHeight="1">
      <c r="B2364" s="8">
        <f t="shared" si="421"/>
        <v>1982.8750000001689</v>
      </c>
      <c r="I2364" s="17">
        <v>138.53</v>
      </c>
      <c r="J2364" s="17">
        <v>132.66</v>
      </c>
      <c r="K2364" s="28"/>
      <c r="L2364" s="31">
        <f t="shared" si="420"/>
        <v>1982.8750000001689</v>
      </c>
      <c r="M2364" s="30">
        <f t="shared" si="422"/>
        <v>138.53</v>
      </c>
    </row>
    <row r="2365" spans="2:13" ht="14.1" customHeight="1">
      <c r="B2365" s="8">
        <f t="shared" si="421"/>
        <v>1982.9583333335022</v>
      </c>
      <c r="I2365" s="17">
        <v>140.63999999999999</v>
      </c>
      <c r="J2365" s="17">
        <v>138.1</v>
      </c>
      <c r="K2365" s="28"/>
      <c r="L2365" s="31">
        <f t="shared" si="420"/>
        <v>1982.9583333335022</v>
      </c>
      <c r="M2365" s="30">
        <f t="shared" si="422"/>
        <v>140.63999999999999</v>
      </c>
    </row>
    <row r="2366" spans="2:13" ht="14.1" customHeight="1">
      <c r="B2366" s="8">
        <f t="shared" si="421"/>
        <v>1983.0416666668355</v>
      </c>
      <c r="I2366" s="17">
        <v>145.30000000000001</v>
      </c>
      <c r="J2366" s="17">
        <v>139.37</v>
      </c>
      <c r="K2366" s="28"/>
      <c r="L2366" s="31">
        <f t="shared" si="420"/>
        <v>1983.0416666668355</v>
      </c>
      <c r="M2366" s="30">
        <f t="shared" si="422"/>
        <v>145.30000000000001</v>
      </c>
    </row>
    <row r="2367" spans="2:13" ht="14.1" customHeight="1">
      <c r="B2367" s="8">
        <f t="shared" si="421"/>
        <v>1983.1250000001687</v>
      </c>
      <c r="I2367" s="17">
        <v>148.06</v>
      </c>
      <c r="J2367" s="17">
        <v>144.27000000000001</v>
      </c>
      <c r="K2367" s="28"/>
      <c r="L2367" s="31">
        <f t="shared" si="420"/>
        <v>1983.1250000001687</v>
      </c>
      <c r="M2367" s="30">
        <f t="shared" si="422"/>
        <v>148.06</v>
      </c>
    </row>
    <row r="2368" spans="2:13" ht="14.1" customHeight="1">
      <c r="B2368" s="8">
        <f t="shared" si="421"/>
        <v>1983.208333333502</v>
      </c>
      <c r="I2368" s="17">
        <v>152.96</v>
      </c>
      <c r="J2368" s="17">
        <v>146.80000000000001</v>
      </c>
      <c r="K2368" s="28"/>
      <c r="L2368" s="31">
        <f t="shared" si="420"/>
        <v>1983.208333333502</v>
      </c>
      <c r="M2368" s="30">
        <f t="shared" si="422"/>
        <v>152.96</v>
      </c>
    </row>
    <row r="2369" spans="2:13" ht="14.1" customHeight="1">
      <c r="B2369" s="8">
        <f t="shared" si="421"/>
        <v>1983.2916666668352</v>
      </c>
      <c r="I2369" s="17">
        <v>164.43</v>
      </c>
      <c r="J2369" s="17">
        <v>151.88</v>
      </c>
      <c r="K2369" s="28"/>
      <c r="L2369" s="31">
        <f t="shared" si="420"/>
        <v>1983.2916666668352</v>
      </c>
      <c r="M2369" s="30">
        <f t="shared" si="422"/>
        <v>164.43</v>
      </c>
    </row>
    <row r="2370" spans="2:13" ht="14.1" customHeight="1">
      <c r="B2370" s="8">
        <f t="shared" si="421"/>
        <v>1983.3750000001685</v>
      </c>
      <c r="I2370" s="17">
        <v>162.38999999999999</v>
      </c>
      <c r="J2370" s="17">
        <v>157.71</v>
      </c>
      <c r="K2370" s="28"/>
      <c r="L2370" s="31">
        <f t="shared" ref="L2370:L2433" si="423">B2370</f>
        <v>1983.3750000001685</v>
      </c>
      <c r="M2370" s="30">
        <f t="shared" si="422"/>
        <v>162.38999999999999</v>
      </c>
    </row>
    <row r="2371" spans="2:13" ht="14.1" customHeight="1">
      <c r="B2371" s="8">
        <f t="shared" si="421"/>
        <v>1983.4583333335017</v>
      </c>
      <c r="I2371" s="17">
        <v>167.64</v>
      </c>
      <c r="J2371" s="17">
        <v>164.1</v>
      </c>
      <c r="K2371" s="28"/>
      <c r="L2371" s="31">
        <f t="shared" si="423"/>
        <v>1983.4583333335017</v>
      </c>
      <c r="M2371" s="30">
        <f t="shared" si="422"/>
        <v>167.64</v>
      </c>
    </row>
    <row r="2372" spans="2:13" ht="14.1" customHeight="1">
      <c r="B2372" s="8">
        <f t="shared" ref="B2372:B2435" si="424">B2371+(1/12)</f>
        <v>1983.541666666835</v>
      </c>
      <c r="I2372" s="17">
        <v>162.56</v>
      </c>
      <c r="J2372" s="17">
        <v>166.39</v>
      </c>
      <c r="K2372" s="28"/>
      <c r="L2372" s="31">
        <f t="shared" si="423"/>
        <v>1983.541666666835</v>
      </c>
      <c r="M2372" s="30">
        <f t="shared" si="422"/>
        <v>162.56</v>
      </c>
    </row>
    <row r="2373" spans="2:13" ht="14.1" customHeight="1">
      <c r="B2373" s="8">
        <f t="shared" si="424"/>
        <v>1983.6250000001683</v>
      </c>
      <c r="I2373" s="17">
        <v>164.4</v>
      </c>
      <c r="J2373" s="17">
        <v>166.96</v>
      </c>
      <c r="K2373" s="28"/>
      <c r="L2373" s="31">
        <f t="shared" si="423"/>
        <v>1983.6250000001683</v>
      </c>
      <c r="M2373" s="30">
        <f t="shared" si="422"/>
        <v>164.4</v>
      </c>
    </row>
    <row r="2374" spans="2:13" ht="14.1" customHeight="1">
      <c r="B2374" s="8">
        <f t="shared" si="424"/>
        <v>1983.7083333335015</v>
      </c>
      <c r="I2374" s="17">
        <v>166.07</v>
      </c>
      <c r="J2374" s="17">
        <v>162.41999999999999</v>
      </c>
      <c r="K2374" s="28"/>
      <c r="L2374" s="31">
        <f t="shared" si="423"/>
        <v>1983.7083333335015</v>
      </c>
      <c r="M2374" s="30">
        <f t="shared" si="422"/>
        <v>166.07</v>
      </c>
    </row>
    <row r="2375" spans="2:13" ht="14.1" customHeight="1">
      <c r="B2375" s="8">
        <f t="shared" si="424"/>
        <v>1983.7916666668348</v>
      </c>
      <c r="I2375" s="17">
        <v>163.55000000000001</v>
      </c>
      <c r="J2375" s="17">
        <v>167.16</v>
      </c>
      <c r="K2375" s="28"/>
      <c r="L2375" s="31">
        <f t="shared" si="423"/>
        <v>1983.7916666668348</v>
      </c>
      <c r="M2375" s="30">
        <f t="shared" si="422"/>
        <v>163.55000000000001</v>
      </c>
    </row>
    <row r="2376" spans="2:13" ht="14.1" customHeight="1">
      <c r="B2376" s="8">
        <f t="shared" si="424"/>
        <v>1983.875000000168</v>
      </c>
      <c r="I2376" s="17">
        <v>166.4</v>
      </c>
      <c r="J2376" s="17">
        <v>167.65</v>
      </c>
      <c r="K2376" s="28"/>
      <c r="L2376" s="31">
        <f t="shared" si="423"/>
        <v>1983.875000000168</v>
      </c>
      <c r="M2376" s="30">
        <f t="shared" si="422"/>
        <v>166.4</v>
      </c>
    </row>
    <row r="2377" spans="2:13" ht="14.1" customHeight="1">
      <c r="B2377" s="8">
        <f t="shared" si="424"/>
        <v>1983.9583333335013</v>
      </c>
      <c r="I2377" s="17">
        <v>164.93</v>
      </c>
      <c r="J2377" s="17">
        <v>165.23</v>
      </c>
      <c r="K2377" s="28"/>
      <c r="L2377" s="31">
        <f t="shared" si="423"/>
        <v>1983.9583333335013</v>
      </c>
      <c r="M2377" s="30">
        <f t="shared" si="422"/>
        <v>164.93</v>
      </c>
    </row>
    <row r="2378" spans="2:13" ht="14.1" customHeight="1">
      <c r="B2378" s="8">
        <f t="shared" si="424"/>
        <v>1984.0416666668345</v>
      </c>
      <c r="I2378" s="17">
        <v>163.41</v>
      </c>
      <c r="J2378" s="17">
        <v>164.36</v>
      </c>
      <c r="K2378" s="28"/>
      <c r="L2378" s="31">
        <f t="shared" si="423"/>
        <v>1984.0416666668345</v>
      </c>
      <c r="M2378" s="30">
        <f t="shared" si="422"/>
        <v>163.41</v>
      </c>
    </row>
    <row r="2379" spans="2:13" ht="14.1" customHeight="1">
      <c r="B2379" s="8">
        <f t="shared" si="424"/>
        <v>1984.1250000001678</v>
      </c>
      <c r="I2379" s="17">
        <v>157.06</v>
      </c>
      <c r="J2379" s="17">
        <v>166.39</v>
      </c>
      <c r="K2379" s="28"/>
      <c r="L2379" s="31">
        <f t="shared" si="423"/>
        <v>1984.1250000001678</v>
      </c>
      <c r="M2379" s="30">
        <f t="shared" si="422"/>
        <v>157.06</v>
      </c>
    </row>
    <row r="2380" spans="2:13" ht="14.1" customHeight="1">
      <c r="B2380" s="8">
        <f t="shared" si="424"/>
        <v>1984.2083333335011</v>
      </c>
      <c r="I2380" s="17">
        <v>159.18</v>
      </c>
      <c r="J2380" s="17">
        <v>157.25</v>
      </c>
      <c r="K2380" s="28"/>
      <c r="L2380" s="31">
        <f t="shared" si="423"/>
        <v>1984.2083333335011</v>
      </c>
      <c r="M2380" s="30">
        <f t="shared" si="422"/>
        <v>159.18</v>
      </c>
    </row>
    <row r="2381" spans="2:13" ht="14.1" customHeight="1">
      <c r="B2381" s="8">
        <f t="shared" si="424"/>
        <v>1984.2916666668343</v>
      </c>
      <c r="I2381" s="17">
        <v>160.05000000000001</v>
      </c>
      <c r="J2381" s="17">
        <v>157.44</v>
      </c>
      <c r="K2381" s="28"/>
      <c r="L2381" s="31">
        <f t="shared" si="423"/>
        <v>1984.2916666668343</v>
      </c>
      <c r="M2381" s="30">
        <f t="shared" si="422"/>
        <v>160.05000000000001</v>
      </c>
    </row>
    <row r="2382" spans="2:13" ht="14.1" customHeight="1">
      <c r="B2382" s="8">
        <f t="shared" si="424"/>
        <v>1984.3750000001676</v>
      </c>
      <c r="I2382" s="17">
        <v>150.55000000000001</v>
      </c>
      <c r="J2382" s="17">
        <v>157.6</v>
      </c>
      <c r="K2382" s="28"/>
      <c r="L2382" s="31">
        <f t="shared" si="423"/>
        <v>1984.3750000001676</v>
      </c>
      <c r="M2382" s="30">
        <f t="shared" si="422"/>
        <v>150.55000000000001</v>
      </c>
    </row>
    <row r="2383" spans="2:13" ht="14.1" customHeight="1">
      <c r="B2383" s="8">
        <f t="shared" si="424"/>
        <v>1984.4583333335008</v>
      </c>
      <c r="I2383" s="17">
        <v>153.18</v>
      </c>
      <c r="J2383" s="17">
        <v>156.55000000000001</v>
      </c>
      <c r="K2383" s="28"/>
      <c r="L2383" s="31">
        <f t="shared" si="423"/>
        <v>1984.4583333335008</v>
      </c>
      <c r="M2383" s="30">
        <f t="shared" si="422"/>
        <v>153.18</v>
      </c>
    </row>
    <row r="2384" spans="2:13" ht="14.1" customHeight="1">
      <c r="B2384" s="8">
        <f t="shared" si="424"/>
        <v>1984.5416666668341</v>
      </c>
      <c r="I2384" s="17">
        <v>150.66</v>
      </c>
      <c r="J2384" s="17">
        <v>153.12</v>
      </c>
      <c r="K2384" s="28"/>
      <c r="L2384" s="31">
        <f t="shared" si="423"/>
        <v>1984.5416666668341</v>
      </c>
      <c r="M2384" s="30">
        <f t="shared" si="422"/>
        <v>150.66</v>
      </c>
    </row>
    <row r="2385" spans="2:13" ht="14.1" customHeight="1">
      <c r="B2385" s="8">
        <f t="shared" si="424"/>
        <v>1984.6250000001673</v>
      </c>
      <c r="I2385" s="17">
        <v>166.68</v>
      </c>
      <c r="J2385" s="17">
        <v>151.08000000000001</v>
      </c>
      <c r="K2385" s="28"/>
      <c r="L2385" s="31">
        <f t="shared" si="423"/>
        <v>1984.6250000001673</v>
      </c>
      <c r="M2385" s="30">
        <f t="shared" si="422"/>
        <v>166.68</v>
      </c>
    </row>
    <row r="2386" spans="2:13" ht="14.1" customHeight="1">
      <c r="B2386" s="8">
        <f t="shared" si="424"/>
        <v>1984.7083333335006</v>
      </c>
      <c r="I2386" s="17">
        <v>166.1</v>
      </c>
      <c r="J2386" s="17">
        <v>164.42</v>
      </c>
      <c r="K2386" s="28"/>
      <c r="L2386" s="31">
        <f t="shared" si="423"/>
        <v>1984.7083333335006</v>
      </c>
      <c r="M2386" s="30">
        <f t="shared" si="422"/>
        <v>166.1</v>
      </c>
    </row>
    <row r="2387" spans="2:13" ht="14.1" customHeight="1">
      <c r="B2387" s="8">
        <f t="shared" si="424"/>
        <v>1984.7916666668339</v>
      </c>
      <c r="I2387" s="17">
        <v>166.09</v>
      </c>
      <c r="J2387" s="17">
        <v>166.11</v>
      </c>
      <c r="K2387" s="28"/>
      <c r="L2387" s="31">
        <f t="shared" si="423"/>
        <v>1984.7916666668339</v>
      </c>
      <c r="M2387" s="30">
        <f t="shared" si="422"/>
        <v>166.09</v>
      </c>
    </row>
    <row r="2388" spans="2:13" ht="14.1" customHeight="1">
      <c r="B2388" s="8">
        <f t="shared" si="424"/>
        <v>1984.8750000001671</v>
      </c>
      <c r="I2388" s="17">
        <v>163.58000000000001</v>
      </c>
      <c r="J2388" s="17">
        <v>164.82</v>
      </c>
      <c r="K2388" s="28"/>
      <c r="L2388" s="31">
        <f t="shared" si="423"/>
        <v>1984.8750000001671</v>
      </c>
      <c r="M2388" s="30">
        <f t="shared" si="422"/>
        <v>163.58000000000001</v>
      </c>
    </row>
    <row r="2389" spans="2:13" ht="14.1" customHeight="1">
      <c r="B2389" s="8">
        <f t="shared" si="424"/>
        <v>1984.9583333335004</v>
      </c>
      <c r="I2389" s="17">
        <v>167.24</v>
      </c>
      <c r="J2389" s="17">
        <v>166.27</v>
      </c>
      <c r="K2389" s="28"/>
      <c r="L2389" s="31">
        <f t="shared" si="423"/>
        <v>1984.9583333335004</v>
      </c>
      <c r="M2389" s="30">
        <f t="shared" si="422"/>
        <v>167.24</v>
      </c>
    </row>
    <row r="2390" spans="2:13" ht="14.1" customHeight="1">
      <c r="B2390" s="8">
        <f t="shared" si="424"/>
        <v>1985.0416666668336</v>
      </c>
      <c r="I2390" s="17">
        <v>179.63</v>
      </c>
      <c r="J2390" s="17">
        <v>164.48</v>
      </c>
      <c r="K2390" s="28"/>
      <c r="L2390" s="31">
        <f t="shared" si="423"/>
        <v>1985.0416666668336</v>
      </c>
      <c r="M2390" s="30">
        <f t="shared" si="422"/>
        <v>179.63</v>
      </c>
    </row>
    <row r="2391" spans="2:13" ht="14.1" customHeight="1">
      <c r="B2391" s="8">
        <f t="shared" si="424"/>
        <v>1985.1250000001669</v>
      </c>
      <c r="I2391" s="17">
        <v>181.18</v>
      </c>
      <c r="J2391" s="17">
        <v>171.61</v>
      </c>
      <c r="K2391" s="28"/>
      <c r="L2391" s="31">
        <f t="shared" si="423"/>
        <v>1985.1250000001669</v>
      </c>
      <c r="M2391" s="30">
        <f t="shared" si="422"/>
        <v>181.18</v>
      </c>
    </row>
    <row r="2392" spans="2:13" ht="14.1" customHeight="1">
      <c r="B2392" s="8">
        <f t="shared" si="424"/>
        <v>1985.2083333335001</v>
      </c>
      <c r="I2392" s="17">
        <v>180.66</v>
      </c>
      <c r="J2392" s="17">
        <v>180.88</v>
      </c>
      <c r="K2392" s="28"/>
      <c r="L2392" s="31">
        <f t="shared" si="423"/>
        <v>1985.2083333335001</v>
      </c>
      <c r="M2392" s="30">
        <f t="shared" si="422"/>
        <v>180.66</v>
      </c>
    </row>
    <row r="2393" spans="2:13" ht="14.1" customHeight="1">
      <c r="B2393" s="8">
        <f t="shared" si="424"/>
        <v>1985.2916666668334</v>
      </c>
      <c r="I2393" s="17">
        <v>179.83</v>
      </c>
      <c r="J2393" s="17">
        <v>179.42</v>
      </c>
      <c r="K2393" s="28"/>
      <c r="L2393" s="31">
        <f t="shared" si="423"/>
        <v>1985.2916666668334</v>
      </c>
      <c r="M2393" s="30">
        <f t="shared" si="422"/>
        <v>179.83</v>
      </c>
    </row>
    <row r="2394" spans="2:13" ht="14.1" customHeight="1">
      <c r="B2394" s="8">
        <f t="shared" si="424"/>
        <v>1985.3750000001667</v>
      </c>
      <c r="I2394" s="17">
        <v>189.55</v>
      </c>
      <c r="J2394" s="17">
        <v>180.62</v>
      </c>
      <c r="K2394" s="28"/>
      <c r="L2394" s="31">
        <f t="shared" si="423"/>
        <v>1985.3750000001667</v>
      </c>
      <c r="M2394" s="30">
        <f t="shared" si="422"/>
        <v>189.55</v>
      </c>
    </row>
    <row r="2395" spans="2:13" ht="14.1" customHeight="1">
      <c r="B2395" s="8">
        <f t="shared" si="424"/>
        <v>1985.4583333334999</v>
      </c>
      <c r="I2395" s="17">
        <v>191.85</v>
      </c>
      <c r="J2395" s="17">
        <v>184.9</v>
      </c>
      <c r="K2395" s="28"/>
      <c r="L2395" s="31">
        <f t="shared" si="423"/>
        <v>1985.4583333334999</v>
      </c>
      <c r="M2395" s="30">
        <f t="shared" si="422"/>
        <v>191.85</v>
      </c>
    </row>
    <row r="2396" spans="2:13" ht="14.1" customHeight="1">
      <c r="B2396" s="8">
        <f t="shared" si="424"/>
        <v>1985.5416666668332</v>
      </c>
      <c r="I2396" s="17">
        <v>190.92</v>
      </c>
      <c r="J2396" s="17">
        <v>188.89</v>
      </c>
      <c r="K2396" s="28"/>
      <c r="L2396" s="31">
        <f t="shared" si="423"/>
        <v>1985.5416666668332</v>
      </c>
      <c r="M2396" s="30">
        <f t="shared" si="422"/>
        <v>190.92</v>
      </c>
    </row>
    <row r="2397" spans="2:13" ht="14.1" customHeight="1">
      <c r="B2397" s="8">
        <f t="shared" si="424"/>
        <v>1985.6250000001664</v>
      </c>
      <c r="I2397" s="17">
        <v>188.63</v>
      </c>
      <c r="J2397" s="17">
        <v>192.54</v>
      </c>
      <c r="K2397" s="28"/>
      <c r="L2397" s="31">
        <f t="shared" si="423"/>
        <v>1985.6250000001664</v>
      </c>
      <c r="M2397" s="30">
        <f t="shared" si="422"/>
        <v>188.63</v>
      </c>
    </row>
    <row r="2398" spans="2:13" ht="14.1" customHeight="1">
      <c r="B2398" s="8">
        <f t="shared" si="424"/>
        <v>1985.7083333334997</v>
      </c>
      <c r="I2398" s="17">
        <v>182.08</v>
      </c>
      <c r="J2398" s="17">
        <v>188.31</v>
      </c>
      <c r="K2398" s="28"/>
      <c r="L2398" s="31">
        <f t="shared" si="423"/>
        <v>1985.7083333334997</v>
      </c>
      <c r="M2398" s="30">
        <f t="shared" si="422"/>
        <v>182.08</v>
      </c>
    </row>
    <row r="2399" spans="2:13" ht="14.1" customHeight="1">
      <c r="B2399" s="8">
        <f t="shared" si="424"/>
        <v>1985.791666666833</v>
      </c>
      <c r="I2399" s="17">
        <v>189.82</v>
      </c>
      <c r="J2399" s="17">
        <v>184.06</v>
      </c>
      <c r="K2399" s="28"/>
      <c r="L2399" s="31">
        <f t="shared" si="423"/>
        <v>1985.791666666833</v>
      </c>
      <c r="M2399" s="30">
        <f t="shared" si="422"/>
        <v>189.82</v>
      </c>
    </row>
    <row r="2400" spans="2:13" ht="14.1" customHeight="1">
      <c r="B2400" s="8">
        <f t="shared" si="424"/>
        <v>1985.8750000001662</v>
      </c>
      <c r="I2400" s="17">
        <v>202.17</v>
      </c>
      <c r="J2400" s="17">
        <v>186.18</v>
      </c>
      <c r="K2400" s="28"/>
      <c r="L2400" s="31">
        <f t="shared" si="423"/>
        <v>1985.8750000001662</v>
      </c>
      <c r="M2400" s="30">
        <f t="shared" si="422"/>
        <v>202.17</v>
      </c>
    </row>
    <row r="2401" spans="2:13" ht="14.1" customHeight="1">
      <c r="B2401" s="8">
        <f t="shared" si="424"/>
        <v>1985.9583333334995</v>
      </c>
      <c r="I2401" s="17">
        <v>211.28</v>
      </c>
      <c r="J2401" s="17">
        <v>197.45</v>
      </c>
      <c r="K2401" s="28"/>
      <c r="L2401" s="31">
        <f t="shared" si="423"/>
        <v>1985.9583333334995</v>
      </c>
      <c r="M2401" s="30">
        <f t="shared" si="422"/>
        <v>211.28</v>
      </c>
    </row>
    <row r="2402" spans="2:13" ht="14.1" customHeight="1">
      <c r="B2402" s="8">
        <f t="shared" si="424"/>
        <v>1986.0416666668327</v>
      </c>
      <c r="I2402" s="17">
        <v>211.78</v>
      </c>
      <c r="J2402" s="17">
        <v>207.26</v>
      </c>
      <c r="K2402" s="28"/>
      <c r="L2402" s="31">
        <f t="shared" si="423"/>
        <v>1986.0416666668327</v>
      </c>
      <c r="M2402" s="30">
        <f t="shared" si="422"/>
        <v>211.78</v>
      </c>
    </row>
    <row r="2403" spans="2:13" ht="14.1" customHeight="1">
      <c r="B2403" s="8">
        <f t="shared" si="424"/>
        <v>1986.125000000166</v>
      </c>
      <c r="I2403" s="17">
        <v>226.92</v>
      </c>
      <c r="J2403" s="17">
        <v>208.19</v>
      </c>
      <c r="K2403" s="28"/>
      <c r="L2403" s="31">
        <f t="shared" si="423"/>
        <v>1986.125000000166</v>
      </c>
      <c r="M2403" s="30">
        <f t="shared" si="422"/>
        <v>226.92</v>
      </c>
    </row>
    <row r="2404" spans="2:13" ht="14.1" customHeight="1">
      <c r="B2404" s="8">
        <f t="shared" si="424"/>
        <v>1986.2083333334992</v>
      </c>
      <c r="I2404" s="17">
        <v>238.9</v>
      </c>
      <c r="J2404" s="17">
        <v>219.37</v>
      </c>
      <c r="K2404" s="28"/>
      <c r="L2404" s="31">
        <f t="shared" si="423"/>
        <v>1986.2083333334992</v>
      </c>
      <c r="M2404" s="30">
        <f t="shared" si="422"/>
        <v>238.9</v>
      </c>
    </row>
    <row r="2405" spans="2:13" ht="14.1" customHeight="1">
      <c r="B2405" s="8">
        <f t="shared" si="424"/>
        <v>1986.2916666668325</v>
      </c>
      <c r="I2405" s="17">
        <v>235.52</v>
      </c>
      <c r="J2405" s="17">
        <v>232.33</v>
      </c>
      <c r="K2405" s="28"/>
      <c r="L2405" s="31">
        <f t="shared" si="423"/>
        <v>1986.2916666668325</v>
      </c>
      <c r="M2405" s="30">
        <f t="shared" si="422"/>
        <v>235.52</v>
      </c>
    </row>
    <row r="2406" spans="2:13" ht="14.1" customHeight="1">
      <c r="B2406" s="8">
        <f t="shared" si="424"/>
        <v>1986.3750000001658</v>
      </c>
      <c r="I2406" s="17">
        <v>247.35</v>
      </c>
      <c r="J2406" s="17">
        <v>237.98</v>
      </c>
      <c r="K2406" s="28"/>
      <c r="L2406" s="31">
        <f t="shared" si="423"/>
        <v>1986.3750000001658</v>
      </c>
      <c r="M2406" s="30">
        <f t="shared" si="422"/>
        <v>247.35</v>
      </c>
    </row>
    <row r="2407" spans="2:13" ht="14.1" customHeight="1">
      <c r="B2407" s="8">
        <f t="shared" si="424"/>
        <v>1986.458333333499</v>
      </c>
      <c r="I2407" s="17">
        <v>250.84</v>
      </c>
      <c r="J2407" s="17">
        <v>238.46</v>
      </c>
      <c r="K2407" s="28"/>
      <c r="L2407" s="31">
        <f t="shared" si="423"/>
        <v>1986.458333333499</v>
      </c>
      <c r="M2407" s="30">
        <f t="shared" si="422"/>
        <v>250.84</v>
      </c>
    </row>
    <row r="2408" spans="2:13" ht="14.1" customHeight="1">
      <c r="B2408" s="8">
        <f t="shared" si="424"/>
        <v>1986.5416666668323</v>
      </c>
      <c r="I2408" s="17">
        <v>236.12</v>
      </c>
      <c r="J2408" s="17">
        <v>245.3</v>
      </c>
      <c r="K2408" s="28"/>
      <c r="L2408" s="31">
        <f t="shared" si="423"/>
        <v>1986.5416666668323</v>
      </c>
      <c r="M2408" s="30">
        <f t="shared" si="422"/>
        <v>236.12</v>
      </c>
    </row>
    <row r="2409" spans="2:13" ht="14.1" customHeight="1">
      <c r="B2409" s="8">
        <f t="shared" si="424"/>
        <v>1986.6250000001655</v>
      </c>
      <c r="I2409" s="17">
        <v>252.93</v>
      </c>
      <c r="J2409" s="17">
        <v>240.18</v>
      </c>
      <c r="K2409" s="28"/>
      <c r="L2409" s="31">
        <f t="shared" si="423"/>
        <v>1986.6250000001655</v>
      </c>
      <c r="M2409" s="30">
        <f t="shared" si="422"/>
        <v>252.93</v>
      </c>
    </row>
    <row r="2410" spans="2:13" ht="14.1" customHeight="1">
      <c r="B2410" s="8">
        <f t="shared" si="424"/>
        <v>1986.7083333334988</v>
      </c>
      <c r="I2410" s="17">
        <v>231.32</v>
      </c>
      <c r="J2410" s="17">
        <v>245</v>
      </c>
      <c r="K2410" s="28"/>
      <c r="L2410" s="31">
        <f t="shared" si="423"/>
        <v>1986.7083333334988</v>
      </c>
      <c r="M2410" s="30">
        <f t="shared" si="422"/>
        <v>231.32</v>
      </c>
    </row>
    <row r="2411" spans="2:13" ht="14.1" customHeight="1">
      <c r="B2411" s="8">
        <f t="shared" si="424"/>
        <v>1986.791666666832</v>
      </c>
      <c r="I2411" s="17">
        <v>243.98</v>
      </c>
      <c r="J2411" s="17">
        <v>238.27</v>
      </c>
      <c r="K2411" s="28"/>
      <c r="L2411" s="31">
        <f t="shared" si="423"/>
        <v>1986.791666666832</v>
      </c>
      <c r="M2411" s="30">
        <f t="shared" si="422"/>
        <v>243.98</v>
      </c>
    </row>
    <row r="2412" spans="2:13" ht="14.1" customHeight="1">
      <c r="B2412" s="8">
        <f t="shared" si="424"/>
        <v>1986.8750000001653</v>
      </c>
      <c r="I2412" s="17">
        <v>249.22</v>
      </c>
      <c r="J2412" s="17">
        <v>237.36</v>
      </c>
      <c r="K2412" s="28"/>
      <c r="L2412" s="31">
        <f t="shared" si="423"/>
        <v>1986.8750000001653</v>
      </c>
      <c r="M2412" s="30">
        <f t="shared" si="422"/>
        <v>249.22</v>
      </c>
    </row>
    <row r="2413" spans="2:13" ht="14.1" customHeight="1">
      <c r="B2413" s="8">
        <f t="shared" si="424"/>
        <v>1986.9583333334986</v>
      </c>
      <c r="I2413" s="17">
        <v>242.17</v>
      </c>
      <c r="J2413" s="17">
        <v>245.09</v>
      </c>
      <c r="K2413" s="28"/>
      <c r="L2413" s="31">
        <f t="shared" si="423"/>
        <v>1986.9583333334986</v>
      </c>
      <c r="M2413" s="30">
        <f t="shared" si="422"/>
        <v>242.17</v>
      </c>
    </row>
    <row r="2414" spans="2:13" ht="14.1" customHeight="1">
      <c r="B2414" s="8">
        <f t="shared" si="424"/>
        <v>1987.0416666668318</v>
      </c>
      <c r="I2414" s="17">
        <v>274.08</v>
      </c>
      <c r="J2414" s="17">
        <v>248.61</v>
      </c>
      <c r="K2414" s="28"/>
      <c r="L2414" s="31">
        <f t="shared" si="423"/>
        <v>1987.0416666668318</v>
      </c>
      <c r="M2414" s="30">
        <f t="shared" si="422"/>
        <v>274.08</v>
      </c>
    </row>
    <row r="2415" spans="2:13" ht="14.1" customHeight="1">
      <c r="B2415" s="8">
        <f t="shared" si="424"/>
        <v>1987.1250000001651</v>
      </c>
      <c r="I2415" s="17">
        <v>284.2</v>
      </c>
      <c r="J2415" s="17">
        <v>264.51</v>
      </c>
      <c r="K2415" s="28"/>
      <c r="L2415" s="31">
        <f t="shared" si="423"/>
        <v>1987.1250000001651</v>
      </c>
      <c r="M2415" s="30">
        <f t="shared" si="422"/>
        <v>284.2</v>
      </c>
    </row>
    <row r="2416" spans="2:13" ht="14.1" customHeight="1">
      <c r="B2416" s="8">
        <f t="shared" si="424"/>
        <v>1987.2083333334983</v>
      </c>
      <c r="I2416" s="17">
        <v>291.7</v>
      </c>
      <c r="J2416" s="17">
        <v>280.93</v>
      </c>
      <c r="K2416" s="28"/>
      <c r="L2416" s="31">
        <f t="shared" si="423"/>
        <v>1987.2083333334983</v>
      </c>
      <c r="M2416" s="30">
        <f t="shared" si="422"/>
        <v>291.7</v>
      </c>
    </row>
    <row r="2417" spans="2:13" ht="14.1" customHeight="1">
      <c r="B2417" s="8">
        <f t="shared" si="424"/>
        <v>1987.2916666668316</v>
      </c>
      <c r="I2417" s="17">
        <v>288.36</v>
      </c>
      <c r="J2417" s="17">
        <v>292.47000000000003</v>
      </c>
      <c r="K2417" s="28"/>
      <c r="L2417" s="31">
        <f t="shared" si="423"/>
        <v>1987.2916666668316</v>
      </c>
      <c r="M2417" s="30">
        <f t="shared" si="422"/>
        <v>288.36</v>
      </c>
    </row>
    <row r="2418" spans="2:13" ht="14.1" customHeight="1">
      <c r="B2418" s="8">
        <f t="shared" si="424"/>
        <v>1987.3750000001648</v>
      </c>
      <c r="I2418" s="17">
        <v>290.10000000000002</v>
      </c>
      <c r="J2418" s="17">
        <v>289.32</v>
      </c>
      <c r="K2418" s="28"/>
      <c r="L2418" s="31">
        <f t="shared" si="423"/>
        <v>1987.3750000001648</v>
      </c>
      <c r="M2418" s="30">
        <f t="shared" si="422"/>
        <v>290.10000000000002</v>
      </c>
    </row>
    <row r="2419" spans="2:13" ht="14.1" customHeight="1">
      <c r="B2419" s="8">
        <f t="shared" si="424"/>
        <v>1987.4583333334981</v>
      </c>
      <c r="I2419" s="17">
        <v>304</v>
      </c>
      <c r="J2419" s="17">
        <v>289.12</v>
      </c>
      <c r="K2419" s="28"/>
      <c r="L2419" s="31">
        <f t="shared" si="423"/>
        <v>1987.4583333334981</v>
      </c>
      <c r="M2419" s="30">
        <f t="shared" ref="M2419:M2482" si="425">I2419</f>
        <v>304</v>
      </c>
    </row>
    <row r="2420" spans="2:13" ht="14.1" customHeight="1">
      <c r="B2420" s="8">
        <f t="shared" si="424"/>
        <v>1987.5416666668314</v>
      </c>
      <c r="I2420" s="17">
        <v>318.66000000000003</v>
      </c>
      <c r="J2420" s="17">
        <v>301.38</v>
      </c>
      <c r="K2420" s="28"/>
      <c r="L2420" s="31">
        <f t="shared" si="423"/>
        <v>1987.5416666668314</v>
      </c>
      <c r="M2420" s="30">
        <f t="shared" si="425"/>
        <v>318.66000000000003</v>
      </c>
    </row>
    <row r="2421" spans="2:13" ht="14.1" customHeight="1">
      <c r="B2421" s="8">
        <f t="shared" si="424"/>
        <v>1987.6250000001646</v>
      </c>
      <c r="I2421" s="17">
        <v>329.8</v>
      </c>
      <c r="J2421" s="17">
        <v>310.08999999999997</v>
      </c>
      <c r="K2421" s="28"/>
      <c r="L2421" s="31">
        <f t="shared" si="423"/>
        <v>1987.6250000001646</v>
      </c>
      <c r="M2421" s="30">
        <f t="shared" si="425"/>
        <v>329.8</v>
      </c>
    </row>
    <row r="2422" spans="2:13" ht="14.1" customHeight="1">
      <c r="B2422" s="8">
        <f t="shared" si="424"/>
        <v>1987.7083333334979</v>
      </c>
      <c r="I2422" s="17">
        <v>321.83</v>
      </c>
      <c r="J2422" s="17">
        <v>329.36</v>
      </c>
      <c r="K2422" s="28"/>
      <c r="L2422" s="31">
        <f t="shared" si="423"/>
        <v>1987.7083333334979</v>
      </c>
      <c r="M2422" s="30">
        <f t="shared" si="425"/>
        <v>321.83</v>
      </c>
    </row>
    <row r="2423" spans="2:13" ht="14.1" customHeight="1">
      <c r="B2423" s="8">
        <f t="shared" si="424"/>
        <v>1987.7916666668311</v>
      </c>
      <c r="I2423" s="17">
        <v>251.79</v>
      </c>
      <c r="J2423" s="17">
        <v>318.66000000000003</v>
      </c>
      <c r="K2423" s="28"/>
      <c r="L2423" s="31">
        <f t="shared" si="423"/>
        <v>1987.7916666668311</v>
      </c>
      <c r="M2423" s="30">
        <f t="shared" si="425"/>
        <v>251.79</v>
      </c>
    </row>
    <row r="2424" spans="2:13" ht="14.1" customHeight="1">
      <c r="B2424" s="8">
        <f t="shared" si="424"/>
        <v>1987.8750000001644</v>
      </c>
      <c r="I2424" s="17">
        <v>230.3</v>
      </c>
      <c r="J2424" s="17">
        <v>280.16000000000003</v>
      </c>
      <c r="K2424" s="28"/>
      <c r="L2424" s="31">
        <f t="shared" si="423"/>
        <v>1987.8750000001644</v>
      </c>
      <c r="M2424" s="30">
        <f t="shared" si="425"/>
        <v>230.3</v>
      </c>
    </row>
    <row r="2425" spans="2:13" ht="14.1" customHeight="1">
      <c r="B2425" s="8">
        <f t="shared" si="424"/>
        <v>1987.9583333334976</v>
      </c>
      <c r="I2425" s="17">
        <v>247.08</v>
      </c>
      <c r="J2425" s="17">
        <v>245.01</v>
      </c>
      <c r="K2425" s="28"/>
      <c r="L2425" s="31">
        <f t="shared" si="423"/>
        <v>1987.9583333334976</v>
      </c>
      <c r="M2425" s="30">
        <f t="shared" si="425"/>
        <v>247.08</v>
      </c>
    </row>
    <row r="2426" spans="2:13" ht="14.1" customHeight="1">
      <c r="B2426" s="8">
        <f t="shared" si="424"/>
        <v>1988.0416666668309</v>
      </c>
      <c r="I2426" s="17">
        <v>257.07</v>
      </c>
      <c r="J2426" s="17">
        <v>240.96</v>
      </c>
      <c r="K2426" s="28"/>
      <c r="L2426" s="31">
        <f t="shared" si="423"/>
        <v>1988.0416666668309</v>
      </c>
      <c r="M2426" s="30">
        <f t="shared" si="425"/>
        <v>257.07</v>
      </c>
    </row>
    <row r="2427" spans="2:13" ht="14.1" customHeight="1">
      <c r="B2427" s="8">
        <f t="shared" si="424"/>
        <v>1988.1250000001642</v>
      </c>
      <c r="I2427" s="17">
        <v>267.82</v>
      </c>
      <c r="J2427" s="17">
        <v>250.48</v>
      </c>
      <c r="K2427" s="28"/>
      <c r="L2427" s="31">
        <f t="shared" si="423"/>
        <v>1988.1250000001642</v>
      </c>
      <c r="M2427" s="30">
        <f t="shared" si="425"/>
        <v>267.82</v>
      </c>
    </row>
    <row r="2428" spans="2:13" ht="14.1" customHeight="1">
      <c r="B2428" s="8">
        <f t="shared" si="424"/>
        <v>1988.2083333334974</v>
      </c>
      <c r="I2428" s="17">
        <v>258.89</v>
      </c>
      <c r="J2428" s="17">
        <v>258.13</v>
      </c>
      <c r="K2428" s="28"/>
      <c r="L2428" s="31">
        <f t="shared" si="423"/>
        <v>1988.2083333334974</v>
      </c>
      <c r="M2428" s="30">
        <f t="shared" si="425"/>
        <v>258.89</v>
      </c>
    </row>
    <row r="2429" spans="2:13" ht="14.1" customHeight="1">
      <c r="B2429" s="8">
        <f t="shared" si="424"/>
        <v>1988.2916666668307</v>
      </c>
      <c r="I2429" s="17">
        <v>261.33</v>
      </c>
      <c r="J2429" s="17">
        <v>265.74</v>
      </c>
      <c r="K2429" s="28"/>
      <c r="L2429" s="31">
        <f t="shared" si="423"/>
        <v>1988.2916666668307</v>
      </c>
      <c r="M2429" s="30">
        <f t="shared" si="425"/>
        <v>261.33</v>
      </c>
    </row>
    <row r="2430" spans="2:13" ht="14.1" customHeight="1">
      <c r="B2430" s="8">
        <f t="shared" si="424"/>
        <v>1988.3750000001639</v>
      </c>
      <c r="I2430" s="17">
        <v>262.16000000000003</v>
      </c>
      <c r="J2430" s="17">
        <v>262.61</v>
      </c>
      <c r="K2430" s="28"/>
      <c r="L2430" s="31">
        <f t="shared" si="423"/>
        <v>1988.3750000001639</v>
      </c>
      <c r="M2430" s="30">
        <f t="shared" si="425"/>
        <v>262.16000000000003</v>
      </c>
    </row>
    <row r="2431" spans="2:13" ht="14.1" customHeight="1">
      <c r="B2431" s="8">
        <f t="shared" si="424"/>
        <v>1988.4583333334972</v>
      </c>
      <c r="I2431" s="17">
        <v>273.5</v>
      </c>
      <c r="J2431" s="17">
        <v>256.12</v>
      </c>
      <c r="K2431" s="28"/>
      <c r="L2431" s="31">
        <f t="shared" si="423"/>
        <v>1988.4583333334972</v>
      </c>
      <c r="M2431" s="30">
        <f t="shared" si="425"/>
        <v>273.5</v>
      </c>
    </row>
    <row r="2432" spans="2:13" ht="14.1" customHeight="1">
      <c r="B2432" s="8">
        <f t="shared" si="424"/>
        <v>1988.5416666668305</v>
      </c>
      <c r="I2432" s="17">
        <v>272.02</v>
      </c>
      <c r="J2432" s="17">
        <v>270.68</v>
      </c>
      <c r="K2432" s="28"/>
      <c r="L2432" s="31">
        <f t="shared" si="423"/>
        <v>1988.5416666668305</v>
      </c>
      <c r="M2432" s="30">
        <f t="shared" si="425"/>
        <v>272.02</v>
      </c>
    </row>
    <row r="2433" spans="2:13" ht="14.1" customHeight="1">
      <c r="B2433" s="8">
        <f t="shared" si="424"/>
        <v>1988.6250000001637</v>
      </c>
      <c r="I2433" s="17">
        <v>261.52</v>
      </c>
      <c r="J2433" s="17">
        <v>269.05</v>
      </c>
      <c r="K2433" s="28"/>
      <c r="L2433" s="31">
        <f t="shared" si="423"/>
        <v>1988.6250000001637</v>
      </c>
      <c r="M2433" s="30">
        <f t="shared" si="425"/>
        <v>261.52</v>
      </c>
    </row>
    <row r="2434" spans="2:13" ht="14.1" customHeight="1">
      <c r="B2434" s="8">
        <f t="shared" si="424"/>
        <v>1988.708333333497</v>
      </c>
      <c r="I2434" s="17">
        <v>271.91000000000003</v>
      </c>
      <c r="J2434" s="17">
        <v>263.73</v>
      </c>
      <c r="K2434" s="28"/>
      <c r="L2434" s="31">
        <f t="shared" ref="L2434:L2497" si="426">B2434</f>
        <v>1988.708333333497</v>
      </c>
      <c r="M2434" s="30">
        <f t="shared" si="425"/>
        <v>271.91000000000003</v>
      </c>
    </row>
    <row r="2435" spans="2:13" ht="14.1" customHeight="1">
      <c r="B2435" s="8">
        <f t="shared" si="424"/>
        <v>1988.7916666668302</v>
      </c>
      <c r="I2435" s="17">
        <v>278.97000000000003</v>
      </c>
      <c r="J2435" s="17">
        <v>267.97000000000003</v>
      </c>
      <c r="K2435" s="28"/>
      <c r="L2435" s="31">
        <f t="shared" si="426"/>
        <v>1988.7916666668302</v>
      </c>
      <c r="M2435" s="30">
        <f t="shared" si="425"/>
        <v>278.97000000000003</v>
      </c>
    </row>
    <row r="2436" spans="2:13" ht="14.1" customHeight="1">
      <c r="B2436" s="8">
        <f t="shared" ref="B2436:B2499" si="427">B2435+(1/12)</f>
        <v>1988.8750000001635</v>
      </c>
      <c r="I2436" s="17">
        <v>273.7</v>
      </c>
      <c r="J2436" s="17">
        <v>277.39999999999998</v>
      </c>
      <c r="K2436" s="28"/>
      <c r="L2436" s="31">
        <f t="shared" si="426"/>
        <v>1988.8750000001635</v>
      </c>
      <c r="M2436" s="30">
        <f t="shared" si="425"/>
        <v>273.7</v>
      </c>
    </row>
    <row r="2437" spans="2:13" ht="14.1" customHeight="1">
      <c r="B2437" s="8">
        <f t="shared" si="427"/>
        <v>1988.9583333334967</v>
      </c>
      <c r="I2437" s="17">
        <v>277.72000000000003</v>
      </c>
      <c r="J2437" s="17">
        <v>271.02</v>
      </c>
      <c r="K2437" s="28"/>
      <c r="L2437" s="31">
        <f t="shared" si="426"/>
        <v>1988.9583333334967</v>
      </c>
      <c r="M2437" s="30">
        <f t="shared" si="425"/>
        <v>277.72000000000003</v>
      </c>
    </row>
    <row r="2438" spans="2:13" ht="14.1" customHeight="1">
      <c r="B2438" s="8">
        <f t="shared" si="427"/>
        <v>1989.04166666683</v>
      </c>
      <c r="I2438" s="17">
        <v>297.47000000000003</v>
      </c>
      <c r="J2438" s="17">
        <v>276.51</v>
      </c>
      <c r="K2438" s="28"/>
      <c r="L2438" s="31">
        <f t="shared" si="426"/>
        <v>1989.04166666683</v>
      </c>
      <c r="M2438" s="30">
        <f t="shared" si="425"/>
        <v>297.47000000000003</v>
      </c>
    </row>
    <row r="2439" spans="2:13" ht="14.1" customHeight="1">
      <c r="B2439" s="8">
        <f t="shared" si="427"/>
        <v>1989.1250000001633</v>
      </c>
      <c r="I2439" s="17">
        <v>288.86</v>
      </c>
      <c r="J2439" s="17">
        <v>285.41000000000003</v>
      </c>
      <c r="K2439" s="28"/>
      <c r="L2439" s="31">
        <f t="shared" si="426"/>
        <v>1989.1250000001633</v>
      </c>
      <c r="M2439" s="30">
        <f t="shared" si="425"/>
        <v>288.86</v>
      </c>
    </row>
    <row r="2440" spans="2:13" ht="14.1" customHeight="1">
      <c r="B2440" s="8">
        <f t="shared" si="427"/>
        <v>1989.2083333334965</v>
      </c>
      <c r="I2440" s="17">
        <v>294.87</v>
      </c>
      <c r="J2440" s="17">
        <v>294.01</v>
      </c>
      <c r="K2440" s="28"/>
      <c r="L2440" s="31">
        <f t="shared" si="426"/>
        <v>1989.2083333334965</v>
      </c>
      <c r="M2440" s="30">
        <f t="shared" si="425"/>
        <v>294.87</v>
      </c>
    </row>
    <row r="2441" spans="2:13" ht="14.1" customHeight="1">
      <c r="B2441" s="8">
        <f t="shared" si="427"/>
        <v>1989.2916666668298</v>
      </c>
      <c r="I2441" s="17">
        <v>309.64</v>
      </c>
      <c r="J2441" s="17">
        <v>292.70999999999998</v>
      </c>
      <c r="K2441" s="28"/>
      <c r="L2441" s="31">
        <f t="shared" si="426"/>
        <v>1989.2916666668298</v>
      </c>
      <c r="M2441" s="30">
        <f t="shared" si="425"/>
        <v>309.64</v>
      </c>
    </row>
    <row r="2442" spans="2:13" ht="14.1" customHeight="1">
      <c r="B2442" s="8">
        <f t="shared" si="427"/>
        <v>1989.375000000163</v>
      </c>
      <c r="I2442" s="17">
        <v>320.52</v>
      </c>
      <c r="J2442" s="17">
        <v>302.25</v>
      </c>
      <c r="K2442" s="28"/>
      <c r="L2442" s="31">
        <f t="shared" si="426"/>
        <v>1989.375000000163</v>
      </c>
      <c r="M2442" s="30">
        <f t="shared" si="425"/>
        <v>320.52</v>
      </c>
    </row>
    <row r="2443" spans="2:13" ht="14.1" customHeight="1">
      <c r="B2443" s="8">
        <f t="shared" si="427"/>
        <v>1989.4583333334963</v>
      </c>
      <c r="I2443" s="17">
        <v>317.98</v>
      </c>
      <c r="J2443" s="17">
        <v>313.93</v>
      </c>
      <c r="K2443" s="28"/>
      <c r="L2443" s="31">
        <f t="shared" si="426"/>
        <v>1989.4583333334963</v>
      </c>
      <c r="M2443" s="30">
        <f t="shared" si="425"/>
        <v>317.98</v>
      </c>
    </row>
    <row r="2444" spans="2:13" ht="14.1" customHeight="1">
      <c r="B2444" s="8">
        <f t="shared" si="427"/>
        <v>1989.5416666668295</v>
      </c>
      <c r="I2444" s="17">
        <v>346.08</v>
      </c>
      <c r="J2444" s="17">
        <v>323.73</v>
      </c>
      <c r="K2444" s="28"/>
      <c r="L2444" s="31">
        <f t="shared" si="426"/>
        <v>1989.5416666668295</v>
      </c>
      <c r="M2444" s="30">
        <f t="shared" si="425"/>
        <v>346.08</v>
      </c>
    </row>
    <row r="2445" spans="2:13" ht="14.1" customHeight="1">
      <c r="B2445" s="8">
        <f t="shared" si="427"/>
        <v>1989.6250000001628</v>
      </c>
      <c r="I2445" s="17">
        <v>351.45</v>
      </c>
      <c r="J2445" s="17">
        <v>331.93</v>
      </c>
      <c r="K2445" s="28"/>
      <c r="L2445" s="31">
        <f t="shared" si="426"/>
        <v>1989.6250000001628</v>
      </c>
      <c r="M2445" s="30">
        <f t="shared" si="425"/>
        <v>351.45</v>
      </c>
    </row>
    <row r="2446" spans="2:13" ht="14.1" customHeight="1">
      <c r="B2446" s="8">
        <f t="shared" si="427"/>
        <v>1989.7083333334961</v>
      </c>
      <c r="I2446" s="17">
        <v>349.15</v>
      </c>
      <c r="J2446" s="17">
        <v>346.61</v>
      </c>
      <c r="K2446" s="28"/>
      <c r="L2446" s="31">
        <f t="shared" si="426"/>
        <v>1989.7083333334961</v>
      </c>
      <c r="M2446" s="30">
        <f t="shared" si="425"/>
        <v>349.15</v>
      </c>
    </row>
    <row r="2447" spans="2:13" ht="14.1" customHeight="1">
      <c r="B2447" s="8">
        <f t="shared" si="427"/>
        <v>1989.7916666668293</v>
      </c>
      <c r="I2447" s="17">
        <v>340.36</v>
      </c>
      <c r="J2447" s="17">
        <v>347.33</v>
      </c>
      <c r="K2447" s="28"/>
      <c r="L2447" s="31">
        <f t="shared" si="426"/>
        <v>1989.7916666668293</v>
      </c>
      <c r="M2447" s="30">
        <f t="shared" si="425"/>
        <v>340.36</v>
      </c>
    </row>
    <row r="2448" spans="2:13" ht="14.1" customHeight="1">
      <c r="B2448" s="8">
        <f t="shared" si="427"/>
        <v>1989.8750000001626</v>
      </c>
      <c r="I2448" s="17">
        <v>345.99</v>
      </c>
      <c r="J2448" s="17">
        <v>347.4</v>
      </c>
      <c r="K2448" s="28"/>
      <c r="L2448" s="31">
        <f t="shared" si="426"/>
        <v>1989.8750000001626</v>
      </c>
      <c r="M2448" s="30">
        <f t="shared" si="425"/>
        <v>345.99</v>
      </c>
    </row>
    <row r="2449" spans="2:13" ht="14.1" customHeight="1">
      <c r="B2449" s="8">
        <f t="shared" si="427"/>
        <v>1989.9583333334958</v>
      </c>
      <c r="I2449" s="17">
        <v>353.4</v>
      </c>
      <c r="J2449" s="17">
        <v>340.22</v>
      </c>
      <c r="K2449" s="28"/>
      <c r="L2449" s="31">
        <f t="shared" si="426"/>
        <v>1989.9583333334958</v>
      </c>
      <c r="M2449" s="30">
        <f t="shared" si="425"/>
        <v>353.4</v>
      </c>
    </row>
    <row r="2450" spans="2:13" ht="14.1" customHeight="1">
      <c r="B2450" s="8">
        <f t="shared" si="427"/>
        <v>1990.0416666668291</v>
      </c>
      <c r="I2450" s="17">
        <v>329.08</v>
      </c>
      <c r="J2450" s="17">
        <v>348.57</v>
      </c>
      <c r="K2450" s="28"/>
      <c r="L2450" s="31">
        <f t="shared" si="426"/>
        <v>1990.0416666668291</v>
      </c>
      <c r="M2450" s="30">
        <f t="shared" si="425"/>
        <v>329.08</v>
      </c>
    </row>
    <row r="2451" spans="2:13" ht="14.1" customHeight="1">
      <c r="B2451" s="8">
        <f t="shared" si="427"/>
        <v>1990.1250000001623</v>
      </c>
      <c r="I2451" s="17">
        <v>331.89</v>
      </c>
      <c r="J2451" s="17">
        <v>339.97</v>
      </c>
      <c r="K2451" s="28"/>
      <c r="L2451" s="31">
        <f t="shared" si="426"/>
        <v>1990.1250000001623</v>
      </c>
      <c r="M2451" s="30">
        <f t="shared" si="425"/>
        <v>331.89</v>
      </c>
    </row>
    <row r="2452" spans="2:13" ht="14.1" customHeight="1">
      <c r="B2452" s="8">
        <f t="shared" si="427"/>
        <v>1990.2083333334956</v>
      </c>
      <c r="I2452" s="17">
        <v>339.94</v>
      </c>
      <c r="J2452" s="17">
        <v>330.45</v>
      </c>
      <c r="K2452" s="28"/>
      <c r="L2452" s="31">
        <f t="shared" si="426"/>
        <v>1990.2083333334956</v>
      </c>
      <c r="M2452" s="30">
        <f t="shared" si="425"/>
        <v>339.94</v>
      </c>
    </row>
    <row r="2453" spans="2:13" ht="14.1" customHeight="1">
      <c r="B2453" s="8">
        <f t="shared" si="427"/>
        <v>1990.2916666668289</v>
      </c>
      <c r="I2453" s="17">
        <v>330.8</v>
      </c>
      <c r="J2453" s="17">
        <v>338.47</v>
      </c>
      <c r="K2453" s="28"/>
      <c r="L2453" s="31">
        <f t="shared" si="426"/>
        <v>1990.2916666668289</v>
      </c>
      <c r="M2453" s="30">
        <f t="shared" si="425"/>
        <v>330.8</v>
      </c>
    </row>
    <row r="2454" spans="2:13" ht="14.1" customHeight="1">
      <c r="B2454" s="8">
        <f t="shared" si="427"/>
        <v>1990.3750000001621</v>
      </c>
      <c r="I2454" s="17">
        <v>361.23</v>
      </c>
      <c r="J2454" s="17">
        <v>338.18</v>
      </c>
      <c r="K2454" s="28"/>
      <c r="L2454" s="31">
        <f t="shared" si="426"/>
        <v>1990.3750000001621</v>
      </c>
      <c r="M2454" s="30">
        <f t="shared" si="425"/>
        <v>361.23</v>
      </c>
    </row>
    <row r="2455" spans="2:13" ht="14.1" customHeight="1">
      <c r="B2455" s="8">
        <f t="shared" si="427"/>
        <v>1990.4583333334954</v>
      </c>
      <c r="I2455" s="17">
        <v>358.02</v>
      </c>
      <c r="J2455" s="17">
        <v>350.25</v>
      </c>
      <c r="K2455" s="28"/>
      <c r="L2455" s="31">
        <f t="shared" si="426"/>
        <v>1990.4583333334954</v>
      </c>
      <c r="M2455" s="30">
        <f t="shared" si="425"/>
        <v>358.02</v>
      </c>
    </row>
    <row r="2456" spans="2:13" ht="14.1" customHeight="1">
      <c r="B2456" s="8">
        <f t="shared" si="427"/>
        <v>1990.5416666668286</v>
      </c>
      <c r="I2456" s="17">
        <v>356.15</v>
      </c>
      <c r="J2456" s="17">
        <v>360.39</v>
      </c>
      <c r="K2456" s="28"/>
      <c r="L2456" s="31">
        <f t="shared" si="426"/>
        <v>1990.5416666668286</v>
      </c>
      <c r="M2456" s="30">
        <f t="shared" si="425"/>
        <v>356.15</v>
      </c>
    </row>
    <row r="2457" spans="2:13" ht="14.1" customHeight="1">
      <c r="B2457" s="8">
        <f t="shared" si="427"/>
        <v>1990.6250000001619</v>
      </c>
      <c r="I2457" s="17">
        <v>322.56</v>
      </c>
      <c r="J2457" s="17">
        <v>360.03</v>
      </c>
      <c r="K2457" s="28"/>
      <c r="L2457" s="31">
        <f t="shared" si="426"/>
        <v>1990.6250000001619</v>
      </c>
      <c r="M2457" s="30">
        <f t="shared" si="425"/>
        <v>322.56</v>
      </c>
    </row>
    <row r="2458" spans="2:13" ht="14.1" customHeight="1">
      <c r="B2458" s="8">
        <f t="shared" si="427"/>
        <v>1990.7083333334951</v>
      </c>
      <c r="I2458" s="17">
        <v>306.05</v>
      </c>
      <c r="J2458" s="17">
        <v>330.75</v>
      </c>
      <c r="K2458" s="28"/>
      <c r="L2458" s="31">
        <f t="shared" si="426"/>
        <v>1990.7083333334951</v>
      </c>
      <c r="M2458" s="30">
        <f t="shared" si="425"/>
        <v>306.05</v>
      </c>
    </row>
    <row r="2459" spans="2:13" ht="14.1" customHeight="1">
      <c r="B2459" s="8">
        <f t="shared" si="427"/>
        <v>1990.7916666668284</v>
      </c>
      <c r="I2459" s="17">
        <v>304</v>
      </c>
      <c r="J2459" s="17">
        <v>315.41000000000003</v>
      </c>
      <c r="K2459" s="28"/>
      <c r="L2459" s="31">
        <f t="shared" si="426"/>
        <v>1990.7916666668284</v>
      </c>
      <c r="M2459" s="30">
        <f t="shared" si="425"/>
        <v>304</v>
      </c>
    </row>
    <row r="2460" spans="2:13" ht="14.1" customHeight="1">
      <c r="B2460" s="8">
        <f t="shared" si="427"/>
        <v>1990.8750000001617</v>
      </c>
      <c r="I2460" s="17">
        <v>322.22000000000003</v>
      </c>
      <c r="J2460" s="17">
        <v>307.12</v>
      </c>
      <c r="K2460" s="28"/>
      <c r="L2460" s="31">
        <f t="shared" si="426"/>
        <v>1990.8750000001617</v>
      </c>
      <c r="M2460" s="30">
        <f t="shared" si="425"/>
        <v>322.22000000000003</v>
      </c>
    </row>
    <row r="2461" spans="2:13" ht="14.1" customHeight="1">
      <c r="B2461" s="8">
        <f t="shared" si="427"/>
        <v>1990.9583333334949</v>
      </c>
      <c r="I2461" s="17">
        <v>330.22</v>
      </c>
      <c r="J2461" s="17">
        <v>315.29000000000002</v>
      </c>
      <c r="K2461" s="28"/>
      <c r="L2461" s="31">
        <f t="shared" si="426"/>
        <v>1990.9583333334949</v>
      </c>
      <c r="M2461" s="30">
        <f t="shared" si="425"/>
        <v>330.22</v>
      </c>
    </row>
    <row r="2462" spans="2:13" ht="14.1" customHeight="1">
      <c r="B2462" s="8">
        <f t="shared" si="427"/>
        <v>1991.0416666668282</v>
      </c>
      <c r="I2462" s="17">
        <v>343.93</v>
      </c>
      <c r="J2462" s="17">
        <v>328.75</v>
      </c>
      <c r="K2462" s="28"/>
      <c r="L2462" s="31">
        <f t="shared" si="426"/>
        <v>1991.0416666668282</v>
      </c>
      <c r="M2462" s="30">
        <f t="shared" si="425"/>
        <v>343.93</v>
      </c>
    </row>
    <row r="2463" spans="2:13" ht="14.1" customHeight="1">
      <c r="B2463" s="8">
        <f t="shared" si="427"/>
        <v>1991.1250000001614</v>
      </c>
      <c r="I2463" s="17">
        <v>367.07</v>
      </c>
      <c r="L2463" s="31">
        <f t="shared" si="426"/>
        <v>1991.1250000001614</v>
      </c>
      <c r="M2463" s="30">
        <f t="shared" si="425"/>
        <v>367.07</v>
      </c>
    </row>
    <row r="2464" spans="2:13" ht="14.1" customHeight="1">
      <c r="B2464" s="8">
        <f t="shared" si="427"/>
        <v>1991.2083333334947</v>
      </c>
      <c r="I2464" s="17">
        <v>375.22</v>
      </c>
      <c r="L2464" s="31">
        <f t="shared" si="426"/>
        <v>1991.2083333334947</v>
      </c>
      <c r="M2464" s="30">
        <f t="shared" si="425"/>
        <v>375.22</v>
      </c>
    </row>
    <row r="2465" spans="2:13" ht="14.1" customHeight="1">
      <c r="B2465" s="8">
        <f t="shared" si="427"/>
        <v>1991.291666666828</v>
      </c>
      <c r="I2465" s="17">
        <v>375.34</v>
      </c>
      <c r="L2465" s="31">
        <f t="shared" si="426"/>
        <v>1991.291666666828</v>
      </c>
      <c r="M2465" s="30">
        <f t="shared" si="425"/>
        <v>375.34</v>
      </c>
    </row>
    <row r="2466" spans="2:13" ht="14.1" customHeight="1">
      <c r="B2466" s="8">
        <f t="shared" si="427"/>
        <v>1991.3750000001612</v>
      </c>
      <c r="I2466" s="17">
        <v>389.83</v>
      </c>
      <c r="L2466" s="31">
        <f t="shared" si="426"/>
        <v>1991.3750000001612</v>
      </c>
      <c r="M2466" s="30">
        <f t="shared" si="425"/>
        <v>389.83</v>
      </c>
    </row>
    <row r="2467" spans="2:13" ht="14.1" customHeight="1">
      <c r="B2467" s="8">
        <f t="shared" si="427"/>
        <v>1991.4583333334945</v>
      </c>
      <c r="I2467" s="17">
        <v>371.16</v>
      </c>
      <c r="L2467" s="31">
        <f t="shared" si="426"/>
        <v>1991.4583333334945</v>
      </c>
      <c r="M2467" s="30">
        <f t="shared" si="425"/>
        <v>371.16</v>
      </c>
    </row>
    <row r="2468" spans="2:13" ht="14.1" customHeight="1">
      <c r="B2468" s="8">
        <f t="shared" si="427"/>
        <v>1991.5416666668277</v>
      </c>
      <c r="I2468" s="17">
        <v>387.81</v>
      </c>
      <c r="L2468" s="31">
        <f t="shared" si="426"/>
        <v>1991.5416666668277</v>
      </c>
      <c r="M2468" s="30">
        <f t="shared" si="425"/>
        <v>387.81</v>
      </c>
    </row>
    <row r="2469" spans="2:13" ht="14.1" customHeight="1">
      <c r="B2469" s="8">
        <f t="shared" si="427"/>
        <v>1991.625000000161</v>
      </c>
      <c r="I2469" s="17">
        <v>395.43</v>
      </c>
      <c r="L2469" s="31">
        <f t="shared" si="426"/>
        <v>1991.625000000161</v>
      </c>
      <c r="M2469" s="30">
        <f t="shared" si="425"/>
        <v>395.43</v>
      </c>
    </row>
    <row r="2470" spans="2:13" ht="14.1" customHeight="1">
      <c r="B2470" s="8">
        <f t="shared" si="427"/>
        <v>1991.7083333334942</v>
      </c>
      <c r="I2470" s="17">
        <v>387.86</v>
      </c>
      <c r="L2470" s="31">
        <f t="shared" si="426"/>
        <v>1991.7083333334942</v>
      </c>
      <c r="M2470" s="30">
        <f t="shared" si="425"/>
        <v>387.86</v>
      </c>
    </row>
    <row r="2471" spans="2:13" ht="14.1" customHeight="1">
      <c r="B2471" s="8">
        <f t="shared" si="427"/>
        <v>1991.7916666668275</v>
      </c>
      <c r="I2471" s="17">
        <v>392.45</v>
      </c>
      <c r="L2471" s="31">
        <f t="shared" si="426"/>
        <v>1991.7916666668275</v>
      </c>
      <c r="M2471" s="30">
        <f t="shared" si="425"/>
        <v>392.45</v>
      </c>
    </row>
    <row r="2472" spans="2:13" ht="14.1" customHeight="1">
      <c r="B2472" s="8">
        <f t="shared" si="427"/>
        <v>1991.8750000001608</v>
      </c>
      <c r="I2472" s="17">
        <v>375.22</v>
      </c>
      <c r="L2472" s="31">
        <f t="shared" si="426"/>
        <v>1991.8750000001608</v>
      </c>
      <c r="M2472" s="30">
        <f t="shared" si="425"/>
        <v>375.22</v>
      </c>
    </row>
    <row r="2473" spans="2:13" ht="14.1" customHeight="1">
      <c r="B2473" s="8">
        <f t="shared" si="427"/>
        <v>1991.958333333494</v>
      </c>
      <c r="I2473" s="17">
        <v>417.09</v>
      </c>
      <c r="L2473" s="31">
        <f t="shared" si="426"/>
        <v>1991.958333333494</v>
      </c>
      <c r="M2473" s="30">
        <f t="shared" si="425"/>
        <v>417.09</v>
      </c>
    </row>
    <row r="2474" spans="2:13" ht="14.1" customHeight="1">
      <c r="B2474" s="8">
        <f t="shared" si="427"/>
        <v>1992.0416666668273</v>
      </c>
      <c r="I2474" s="17">
        <v>408.78</v>
      </c>
      <c r="L2474" s="31">
        <f t="shared" si="426"/>
        <v>1992.0416666668273</v>
      </c>
      <c r="M2474" s="30">
        <f t="shared" si="425"/>
        <v>408.78</v>
      </c>
    </row>
    <row r="2475" spans="2:13" ht="14.1" customHeight="1">
      <c r="B2475" s="8">
        <f t="shared" si="427"/>
        <v>1992.1250000001605</v>
      </c>
      <c r="I2475" s="17">
        <v>412.7</v>
      </c>
      <c r="L2475" s="31">
        <f t="shared" si="426"/>
        <v>1992.1250000001605</v>
      </c>
      <c r="M2475" s="30">
        <f t="shared" si="425"/>
        <v>412.7</v>
      </c>
    </row>
    <row r="2476" spans="2:13" ht="14.1" customHeight="1">
      <c r="B2476" s="8">
        <f t="shared" si="427"/>
        <v>1992.2083333334938</v>
      </c>
      <c r="I2476" s="17">
        <v>403.69</v>
      </c>
      <c r="L2476" s="31">
        <f t="shared" si="426"/>
        <v>1992.2083333334938</v>
      </c>
      <c r="M2476" s="30">
        <f t="shared" si="425"/>
        <v>403.69</v>
      </c>
    </row>
    <row r="2477" spans="2:13" ht="14.1" customHeight="1">
      <c r="B2477" s="8">
        <f t="shared" si="427"/>
        <v>1992.291666666827</v>
      </c>
      <c r="I2477" s="17">
        <v>414.95</v>
      </c>
      <c r="L2477" s="31">
        <f t="shared" si="426"/>
        <v>1992.291666666827</v>
      </c>
      <c r="M2477" s="30">
        <f t="shared" si="425"/>
        <v>414.95</v>
      </c>
    </row>
    <row r="2478" spans="2:13" ht="14.1" customHeight="1">
      <c r="B2478" s="8">
        <f t="shared" si="427"/>
        <v>1992.3750000001603</v>
      </c>
      <c r="I2478" s="17">
        <v>415.35</v>
      </c>
      <c r="L2478" s="31">
        <f t="shared" si="426"/>
        <v>1992.3750000001603</v>
      </c>
      <c r="M2478" s="30">
        <f t="shared" si="425"/>
        <v>415.35</v>
      </c>
    </row>
    <row r="2479" spans="2:13" ht="14.1" customHeight="1">
      <c r="B2479" s="8">
        <f t="shared" si="427"/>
        <v>1992.4583333334936</v>
      </c>
      <c r="I2479" s="17">
        <v>408.14</v>
      </c>
      <c r="L2479" s="31">
        <f t="shared" si="426"/>
        <v>1992.4583333334936</v>
      </c>
      <c r="M2479" s="30">
        <f t="shared" si="425"/>
        <v>408.14</v>
      </c>
    </row>
    <row r="2480" spans="2:13" ht="14.1" customHeight="1">
      <c r="B2480" s="8">
        <f t="shared" si="427"/>
        <v>1992.5416666668268</v>
      </c>
      <c r="I2480" s="17">
        <v>424.21</v>
      </c>
      <c r="L2480" s="31">
        <f t="shared" si="426"/>
        <v>1992.5416666668268</v>
      </c>
      <c r="M2480" s="30">
        <f t="shared" si="425"/>
        <v>424.21</v>
      </c>
    </row>
    <row r="2481" spans="2:13" ht="14.1" customHeight="1">
      <c r="B2481" s="8">
        <f t="shared" si="427"/>
        <v>1992.6250000001601</v>
      </c>
      <c r="I2481" s="17">
        <v>414.03</v>
      </c>
      <c r="L2481" s="31">
        <f t="shared" si="426"/>
        <v>1992.6250000001601</v>
      </c>
      <c r="M2481" s="30">
        <f t="shared" si="425"/>
        <v>414.03</v>
      </c>
    </row>
    <row r="2482" spans="2:13" ht="14.1" customHeight="1">
      <c r="B2482" s="8">
        <f t="shared" si="427"/>
        <v>1992.7083333334933</v>
      </c>
      <c r="I2482" s="17">
        <v>417.8</v>
      </c>
      <c r="L2482" s="31">
        <f t="shared" si="426"/>
        <v>1992.7083333334933</v>
      </c>
      <c r="M2482" s="30">
        <f t="shared" si="425"/>
        <v>417.8</v>
      </c>
    </row>
    <row r="2483" spans="2:13" ht="14.1" customHeight="1">
      <c r="B2483" s="8">
        <f t="shared" si="427"/>
        <v>1992.7916666668266</v>
      </c>
      <c r="I2483" s="17">
        <v>418.68</v>
      </c>
      <c r="L2483" s="31">
        <f t="shared" si="426"/>
        <v>1992.7916666668266</v>
      </c>
      <c r="M2483" s="30">
        <f t="shared" ref="M2483:M2546" si="428">I2483</f>
        <v>418.68</v>
      </c>
    </row>
    <row r="2484" spans="2:13" ht="14.1" customHeight="1">
      <c r="B2484" s="8">
        <f t="shared" si="427"/>
        <v>1992.8750000001598</v>
      </c>
      <c r="I2484" s="17">
        <v>431.35</v>
      </c>
      <c r="L2484" s="31">
        <f t="shared" si="426"/>
        <v>1992.8750000001598</v>
      </c>
      <c r="M2484" s="30">
        <f t="shared" si="428"/>
        <v>431.35</v>
      </c>
    </row>
    <row r="2485" spans="2:13" ht="14.1" customHeight="1">
      <c r="B2485" s="8">
        <f t="shared" si="427"/>
        <v>1992.9583333334931</v>
      </c>
      <c r="I2485" s="17">
        <v>435.71</v>
      </c>
      <c r="L2485" s="31">
        <f t="shared" si="426"/>
        <v>1992.9583333334931</v>
      </c>
      <c r="M2485" s="30">
        <f t="shared" si="428"/>
        <v>435.71</v>
      </c>
    </row>
    <row r="2486" spans="2:13" ht="14.1" customHeight="1">
      <c r="B2486" s="8">
        <f t="shared" si="427"/>
        <v>1993.0416666668264</v>
      </c>
      <c r="I2486" s="17">
        <v>438.78</v>
      </c>
      <c r="L2486" s="31">
        <f t="shared" si="426"/>
        <v>1993.0416666668264</v>
      </c>
      <c r="M2486" s="30">
        <f t="shared" si="428"/>
        <v>438.78</v>
      </c>
    </row>
    <row r="2487" spans="2:13" ht="14.1" customHeight="1">
      <c r="B2487" s="8">
        <f t="shared" si="427"/>
        <v>1993.1250000001596</v>
      </c>
      <c r="I2487" s="17">
        <v>443.38</v>
      </c>
      <c r="L2487" s="31">
        <f t="shared" si="426"/>
        <v>1993.1250000001596</v>
      </c>
      <c r="M2487" s="30">
        <f t="shared" si="428"/>
        <v>443.38</v>
      </c>
    </row>
    <row r="2488" spans="2:13" ht="14.1" customHeight="1">
      <c r="B2488" s="8">
        <f t="shared" si="427"/>
        <v>1993.2083333334929</v>
      </c>
      <c r="I2488" s="17">
        <v>451.67</v>
      </c>
      <c r="L2488" s="31">
        <f t="shared" si="426"/>
        <v>1993.2083333334929</v>
      </c>
      <c r="M2488" s="30">
        <f t="shared" si="428"/>
        <v>451.67</v>
      </c>
    </row>
    <row r="2489" spans="2:13" ht="14.1" customHeight="1">
      <c r="B2489" s="8">
        <f t="shared" si="427"/>
        <v>1993.2916666668261</v>
      </c>
      <c r="I2489" s="17">
        <v>440.19</v>
      </c>
      <c r="L2489" s="31">
        <f t="shared" si="426"/>
        <v>1993.2916666668261</v>
      </c>
      <c r="M2489" s="30">
        <f t="shared" si="428"/>
        <v>440.19</v>
      </c>
    </row>
    <row r="2490" spans="2:13" ht="14.1" customHeight="1">
      <c r="B2490" s="8">
        <f t="shared" si="427"/>
        <v>1993.3750000001594</v>
      </c>
      <c r="I2490" s="17">
        <v>450.19</v>
      </c>
      <c r="L2490" s="31">
        <f t="shared" si="426"/>
        <v>1993.3750000001594</v>
      </c>
      <c r="M2490" s="30">
        <f t="shared" si="428"/>
        <v>450.19</v>
      </c>
    </row>
    <row r="2491" spans="2:13" ht="14.1" customHeight="1">
      <c r="B2491" s="8">
        <f t="shared" si="427"/>
        <v>1993.4583333334926</v>
      </c>
      <c r="I2491" s="17">
        <v>450.53</v>
      </c>
      <c r="L2491" s="31">
        <f t="shared" si="426"/>
        <v>1993.4583333334926</v>
      </c>
      <c r="M2491" s="30">
        <f t="shared" si="428"/>
        <v>450.53</v>
      </c>
    </row>
    <row r="2492" spans="2:13" ht="14.1" customHeight="1">
      <c r="B2492" s="8">
        <f t="shared" si="427"/>
        <v>1993.5416666668259</v>
      </c>
      <c r="I2492" s="17">
        <v>448.13</v>
      </c>
      <c r="L2492" s="31">
        <f t="shared" si="426"/>
        <v>1993.5416666668259</v>
      </c>
      <c r="M2492" s="30">
        <f t="shared" si="428"/>
        <v>448.13</v>
      </c>
    </row>
    <row r="2493" spans="2:13" ht="14.1" customHeight="1">
      <c r="B2493" s="8">
        <f t="shared" si="427"/>
        <v>1993.6250000001592</v>
      </c>
      <c r="I2493" s="17">
        <v>463.56</v>
      </c>
      <c r="L2493" s="31">
        <f t="shared" si="426"/>
        <v>1993.6250000001592</v>
      </c>
      <c r="M2493" s="30">
        <f t="shared" si="428"/>
        <v>463.56</v>
      </c>
    </row>
    <row r="2494" spans="2:13" ht="14.1" customHeight="1">
      <c r="B2494" s="8">
        <f t="shared" si="427"/>
        <v>1993.7083333334924</v>
      </c>
      <c r="I2494" s="17">
        <v>458.93</v>
      </c>
      <c r="L2494" s="31">
        <f t="shared" si="426"/>
        <v>1993.7083333334924</v>
      </c>
      <c r="M2494" s="30">
        <f t="shared" si="428"/>
        <v>458.93</v>
      </c>
    </row>
    <row r="2495" spans="2:13" ht="14.1" customHeight="1">
      <c r="B2495" s="8">
        <f t="shared" si="427"/>
        <v>1993.7916666668257</v>
      </c>
      <c r="I2495" s="17">
        <v>467.83</v>
      </c>
      <c r="L2495" s="31">
        <f t="shared" si="426"/>
        <v>1993.7916666668257</v>
      </c>
      <c r="M2495" s="30">
        <f t="shared" si="428"/>
        <v>467.83</v>
      </c>
    </row>
    <row r="2496" spans="2:13" ht="14.1" customHeight="1">
      <c r="B2496" s="8">
        <f t="shared" si="427"/>
        <v>1993.8750000001589</v>
      </c>
      <c r="I2496" s="17">
        <v>461.79</v>
      </c>
      <c r="L2496" s="31">
        <f t="shared" si="426"/>
        <v>1993.8750000001589</v>
      </c>
      <c r="M2496" s="30">
        <f t="shared" si="428"/>
        <v>461.79</v>
      </c>
    </row>
    <row r="2497" spans="2:13" ht="14.1" customHeight="1">
      <c r="B2497" s="8">
        <f t="shared" si="427"/>
        <v>1993.9583333334922</v>
      </c>
      <c r="I2497" s="17">
        <v>466.45</v>
      </c>
      <c r="L2497" s="31">
        <f t="shared" si="426"/>
        <v>1993.9583333334922</v>
      </c>
      <c r="M2497" s="30">
        <f t="shared" si="428"/>
        <v>466.45</v>
      </c>
    </row>
    <row r="2498" spans="2:13" ht="14.1" customHeight="1">
      <c r="B2498" s="8">
        <f t="shared" si="427"/>
        <v>1994.0416666668254</v>
      </c>
      <c r="I2498" s="17">
        <v>481.61</v>
      </c>
      <c r="L2498" s="31">
        <f t="shared" ref="L2498:L2561" si="429">B2498</f>
        <v>1994.0416666668254</v>
      </c>
      <c r="M2498" s="30">
        <f t="shared" si="428"/>
        <v>481.61</v>
      </c>
    </row>
    <row r="2499" spans="2:13" ht="14.1" customHeight="1">
      <c r="B2499" s="8">
        <f t="shared" si="427"/>
        <v>1994.1250000001587</v>
      </c>
      <c r="I2499" s="17">
        <v>467.14</v>
      </c>
      <c r="L2499" s="31">
        <f t="shared" si="429"/>
        <v>1994.1250000001587</v>
      </c>
      <c r="M2499" s="30">
        <f t="shared" si="428"/>
        <v>467.14</v>
      </c>
    </row>
    <row r="2500" spans="2:13" ht="14.1" customHeight="1">
      <c r="B2500" s="8">
        <f t="shared" ref="B2500:B2563" si="430">B2499+(1/12)</f>
        <v>1994.208333333492</v>
      </c>
      <c r="I2500" s="17">
        <v>445.77</v>
      </c>
      <c r="L2500" s="31">
        <f t="shared" si="429"/>
        <v>1994.208333333492</v>
      </c>
      <c r="M2500" s="30">
        <f t="shared" si="428"/>
        <v>445.77</v>
      </c>
    </row>
    <row r="2501" spans="2:13" ht="14.1" customHeight="1">
      <c r="B2501" s="8">
        <f t="shared" si="430"/>
        <v>1994.2916666668252</v>
      </c>
      <c r="I2501" s="17">
        <v>450.91</v>
      </c>
      <c r="L2501" s="31">
        <f t="shared" si="429"/>
        <v>1994.2916666668252</v>
      </c>
      <c r="M2501" s="30">
        <f t="shared" si="428"/>
        <v>450.91</v>
      </c>
    </row>
    <row r="2502" spans="2:13" ht="14.1" customHeight="1">
      <c r="B2502" s="8">
        <f t="shared" si="430"/>
        <v>1994.3750000001585</v>
      </c>
      <c r="I2502" s="17">
        <v>456.5</v>
      </c>
      <c r="L2502" s="31">
        <f t="shared" si="429"/>
        <v>1994.3750000001585</v>
      </c>
      <c r="M2502" s="30">
        <f t="shared" si="428"/>
        <v>456.5</v>
      </c>
    </row>
    <row r="2503" spans="2:13" ht="14.1" customHeight="1">
      <c r="B2503" s="8">
        <f t="shared" si="430"/>
        <v>1994.4583333334917</v>
      </c>
      <c r="I2503" s="17">
        <v>444.27</v>
      </c>
      <c r="L2503" s="31">
        <f t="shared" si="429"/>
        <v>1994.4583333334917</v>
      </c>
      <c r="M2503" s="30">
        <f t="shared" si="428"/>
        <v>444.27</v>
      </c>
    </row>
    <row r="2504" spans="2:13" ht="14.1" customHeight="1">
      <c r="B2504" s="8">
        <f t="shared" si="430"/>
        <v>1994.541666666825</v>
      </c>
      <c r="I2504" s="17">
        <v>458.26</v>
      </c>
      <c r="L2504" s="31">
        <f t="shared" si="429"/>
        <v>1994.541666666825</v>
      </c>
      <c r="M2504" s="30">
        <f t="shared" si="428"/>
        <v>458.26</v>
      </c>
    </row>
    <row r="2505" spans="2:13" ht="14.1" customHeight="1">
      <c r="B2505" s="8">
        <f t="shared" si="430"/>
        <v>1994.6250000001583</v>
      </c>
      <c r="I2505" s="17">
        <v>475.49</v>
      </c>
      <c r="L2505" s="31">
        <f t="shared" si="429"/>
        <v>1994.6250000001583</v>
      </c>
      <c r="M2505" s="30">
        <f t="shared" si="428"/>
        <v>475.49</v>
      </c>
    </row>
    <row r="2506" spans="2:13" ht="14.1" customHeight="1">
      <c r="B2506" s="8">
        <f t="shared" si="430"/>
        <v>1994.7083333334915</v>
      </c>
      <c r="I2506" s="17">
        <v>462.71</v>
      </c>
      <c r="L2506" s="31">
        <f t="shared" si="429"/>
        <v>1994.7083333334915</v>
      </c>
      <c r="M2506" s="30">
        <f t="shared" si="428"/>
        <v>462.71</v>
      </c>
    </row>
    <row r="2507" spans="2:13" ht="14.1" customHeight="1">
      <c r="B2507" s="8">
        <f t="shared" si="430"/>
        <v>1994.7916666668248</v>
      </c>
      <c r="I2507" s="17">
        <v>472.35</v>
      </c>
      <c r="L2507" s="31">
        <f t="shared" si="429"/>
        <v>1994.7916666668248</v>
      </c>
      <c r="M2507" s="30">
        <f t="shared" si="428"/>
        <v>472.35</v>
      </c>
    </row>
    <row r="2508" spans="2:13" ht="14.1" customHeight="1">
      <c r="B2508" s="8">
        <f t="shared" si="430"/>
        <v>1994.875000000158</v>
      </c>
      <c r="I2508" s="17">
        <v>453.69</v>
      </c>
      <c r="L2508" s="31">
        <f t="shared" si="429"/>
        <v>1994.875000000158</v>
      </c>
      <c r="M2508" s="30">
        <f t="shared" si="428"/>
        <v>453.69</v>
      </c>
    </row>
    <row r="2509" spans="2:13" ht="14.1" customHeight="1">
      <c r="B2509" s="8">
        <f t="shared" si="430"/>
        <v>1994.9583333334913</v>
      </c>
      <c r="I2509" s="17">
        <v>459.27</v>
      </c>
      <c r="L2509" s="31">
        <f t="shared" si="429"/>
        <v>1994.9583333334913</v>
      </c>
      <c r="M2509" s="30">
        <f t="shared" si="428"/>
        <v>459.27</v>
      </c>
    </row>
    <row r="2510" spans="2:13" ht="14.1" customHeight="1">
      <c r="B2510" s="8">
        <f t="shared" si="430"/>
        <v>1995.0416666668245</v>
      </c>
      <c r="I2510" s="17">
        <v>470.42</v>
      </c>
      <c r="L2510" s="31">
        <f t="shared" si="429"/>
        <v>1995.0416666668245</v>
      </c>
      <c r="M2510" s="30">
        <f t="shared" si="428"/>
        <v>470.42</v>
      </c>
    </row>
    <row r="2511" spans="2:13" ht="14.1" customHeight="1">
      <c r="B2511" s="8">
        <f t="shared" si="430"/>
        <v>1995.1250000001578</v>
      </c>
      <c r="I2511" s="17">
        <v>487.39</v>
      </c>
      <c r="L2511" s="31">
        <f t="shared" si="429"/>
        <v>1995.1250000001578</v>
      </c>
      <c r="M2511" s="30">
        <f t="shared" si="428"/>
        <v>487.39</v>
      </c>
    </row>
    <row r="2512" spans="2:13" ht="14.1" customHeight="1">
      <c r="B2512" s="8">
        <f t="shared" si="430"/>
        <v>1995.2083333334911</v>
      </c>
      <c r="I2512" s="17">
        <v>500.71</v>
      </c>
      <c r="L2512" s="31">
        <f t="shared" si="429"/>
        <v>1995.2083333334911</v>
      </c>
      <c r="M2512" s="30">
        <f t="shared" si="428"/>
        <v>500.71</v>
      </c>
    </row>
    <row r="2513" spans="2:13" ht="14.1" customHeight="1">
      <c r="B2513" s="8">
        <f t="shared" si="430"/>
        <v>1995.2916666668243</v>
      </c>
      <c r="I2513" s="17">
        <v>514.71</v>
      </c>
      <c r="L2513" s="31">
        <f t="shared" si="429"/>
        <v>1995.2916666668243</v>
      </c>
      <c r="M2513" s="30">
        <f t="shared" si="428"/>
        <v>514.71</v>
      </c>
    </row>
    <row r="2514" spans="2:13" ht="14.1" customHeight="1">
      <c r="B2514" s="8">
        <f t="shared" si="430"/>
        <v>1995.3750000001576</v>
      </c>
      <c r="I2514" s="17">
        <v>533.4</v>
      </c>
      <c r="L2514" s="31">
        <f t="shared" si="429"/>
        <v>1995.3750000001576</v>
      </c>
      <c r="M2514" s="30">
        <f t="shared" si="428"/>
        <v>533.4</v>
      </c>
    </row>
    <row r="2515" spans="2:13" ht="14.1" customHeight="1">
      <c r="B2515" s="8">
        <f t="shared" si="430"/>
        <v>1995.4583333334908</v>
      </c>
      <c r="I2515" s="17">
        <v>544.75</v>
      </c>
      <c r="L2515" s="31">
        <f t="shared" si="429"/>
        <v>1995.4583333334908</v>
      </c>
      <c r="M2515" s="30">
        <f t="shared" si="428"/>
        <v>544.75</v>
      </c>
    </row>
    <row r="2516" spans="2:13" ht="14.1" customHeight="1">
      <c r="B2516" s="8">
        <f t="shared" si="430"/>
        <v>1995.5416666668241</v>
      </c>
      <c r="I2516" s="17">
        <v>562.05999999999995</v>
      </c>
      <c r="L2516" s="31">
        <f t="shared" si="429"/>
        <v>1995.5416666668241</v>
      </c>
      <c r="M2516" s="30">
        <f t="shared" si="428"/>
        <v>562.05999999999995</v>
      </c>
    </row>
    <row r="2517" spans="2:13" ht="14.1" customHeight="1">
      <c r="B2517" s="8">
        <f t="shared" si="430"/>
        <v>1995.6250000001573</v>
      </c>
      <c r="I2517" s="17">
        <v>561.88</v>
      </c>
      <c r="L2517" s="31">
        <f t="shared" si="429"/>
        <v>1995.6250000001573</v>
      </c>
      <c r="M2517" s="30">
        <f t="shared" si="428"/>
        <v>561.88</v>
      </c>
    </row>
    <row r="2518" spans="2:13" ht="14.1" customHeight="1">
      <c r="B2518" s="8">
        <f t="shared" si="430"/>
        <v>1995.7083333334906</v>
      </c>
      <c r="I2518" s="17">
        <v>584.41</v>
      </c>
      <c r="L2518" s="31">
        <f t="shared" si="429"/>
        <v>1995.7083333334906</v>
      </c>
      <c r="M2518" s="30">
        <f t="shared" si="428"/>
        <v>584.41</v>
      </c>
    </row>
    <row r="2519" spans="2:13" ht="14.1" customHeight="1">
      <c r="B2519" s="8">
        <f t="shared" si="430"/>
        <v>1995.7916666668239</v>
      </c>
      <c r="I2519" s="17">
        <v>581.5</v>
      </c>
      <c r="L2519" s="31">
        <f t="shared" si="429"/>
        <v>1995.7916666668239</v>
      </c>
      <c r="M2519" s="30">
        <f t="shared" si="428"/>
        <v>581.5</v>
      </c>
    </row>
    <row r="2520" spans="2:13" ht="14.1" customHeight="1">
      <c r="B2520" s="8">
        <f t="shared" si="430"/>
        <v>1995.8750000001571</v>
      </c>
      <c r="I2520" s="17">
        <v>605.37</v>
      </c>
      <c r="L2520" s="31">
        <f t="shared" si="429"/>
        <v>1995.8750000001571</v>
      </c>
      <c r="M2520" s="30">
        <f t="shared" si="428"/>
        <v>605.37</v>
      </c>
    </row>
    <row r="2521" spans="2:13" ht="14.1" customHeight="1">
      <c r="B2521" s="8">
        <f t="shared" si="430"/>
        <v>1995.9583333334904</v>
      </c>
      <c r="I2521" s="17">
        <v>615.92999999999995</v>
      </c>
      <c r="L2521" s="31">
        <f t="shared" si="429"/>
        <v>1995.9583333334904</v>
      </c>
      <c r="M2521" s="30">
        <f t="shared" si="428"/>
        <v>615.92999999999995</v>
      </c>
    </row>
    <row r="2522" spans="2:13" ht="14.1" customHeight="1">
      <c r="B2522" s="8">
        <f t="shared" si="430"/>
        <v>1996.0416666668236</v>
      </c>
      <c r="I2522" s="17">
        <v>636.02</v>
      </c>
      <c r="L2522" s="31">
        <f t="shared" si="429"/>
        <v>1996.0416666668236</v>
      </c>
      <c r="M2522" s="30">
        <f t="shared" si="428"/>
        <v>636.02</v>
      </c>
    </row>
    <row r="2523" spans="2:13" ht="14.1" customHeight="1">
      <c r="B2523" s="8">
        <f t="shared" si="430"/>
        <v>1996.1250000001569</v>
      </c>
      <c r="I2523" s="17">
        <v>640.42999999999995</v>
      </c>
      <c r="L2523" s="31">
        <f t="shared" si="429"/>
        <v>1996.1250000001569</v>
      </c>
      <c r="M2523" s="30">
        <f t="shared" si="428"/>
        <v>640.42999999999995</v>
      </c>
    </row>
    <row r="2524" spans="2:13" ht="14.1" customHeight="1">
      <c r="B2524" s="8">
        <f t="shared" si="430"/>
        <v>1996.2083333334901</v>
      </c>
      <c r="I2524" s="17">
        <v>645.5</v>
      </c>
      <c r="L2524" s="31">
        <f t="shared" si="429"/>
        <v>1996.2083333334901</v>
      </c>
      <c r="M2524" s="30">
        <f t="shared" si="428"/>
        <v>645.5</v>
      </c>
    </row>
    <row r="2525" spans="2:13" ht="14.1" customHeight="1">
      <c r="B2525" s="8">
        <f t="shared" si="430"/>
        <v>1996.2916666668234</v>
      </c>
      <c r="I2525" s="17">
        <v>654.16999999999996</v>
      </c>
      <c r="L2525" s="31">
        <f t="shared" si="429"/>
        <v>1996.2916666668234</v>
      </c>
      <c r="M2525" s="30">
        <f t="shared" si="428"/>
        <v>654.16999999999996</v>
      </c>
    </row>
    <row r="2526" spans="2:13" ht="14.1" customHeight="1">
      <c r="B2526" s="8">
        <f t="shared" si="430"/>
        <v>1996.3750000001567</v>
      </c>
      <c r="I2526" s="17">
        <v>669.12</v>
      </c>
      <c r="L2526" s="31">
        <f t="shared" si="429"/>
        <v>1996.3750000001567</v>
      </c>
      <c r="M2526" s="30">
        <f t="shared" si="428"/>
        <v>669.12</v>
      </c>
    </row>
    <row r="2527" spans="2:13" ht="14.1" customHeight="1">
      <c r="B2527" s="8">
        <f t="shared" si="430"/>
        <v>1996.4583333334899</v>
      </c>
      <c r="I2527" s="17">
        <v>670.63</v>
      </c>
      <c r="L2527" s="31">
        <f t="shared" si="429"/>
        <v>1996.4583333334899</v>
      </c>
      <c r="M2527" s="30">
        <f t="shared" si="428"/>
        <v>670.63</v>
      </c>
    </row>
    <row r="2528" spans="2:13" ht="14.1" customHeight="1">
      <c r="B2528" s="8">
        <f t="shared" si="430"/>
        <v>1996.5416666668232</v>
      </c>
      <c r="I2528" s="17">
        <v>639.95000000000005</v>
      </c>
      <c r="L2528" s="31">
        <f t="shared" si="429"/>
        <v>1996.5416666668232</v>
      </c>
      <c r="M2528" s="30">
        <f t="shared" si="428"/>
        <v>639.95000000000005</v>
      </c>
    </row>
    <row r="2529" spans="2:13" ht="14.1" customHeight="1">
      <c r="B2529" s="8">
        <f t="shared" si="430"/>
        <v>1996.6250000001564</v>
      </c>
      <c r="I2529" s="17">
        <v>651.99</v>
      </c>
      <c r="L2529" s="31">
        <f t="shared" si="429"/>
        <v>1996.6250000001564</v>
      </c>
      <c r="M2529" s="30">
        <f t="shared" si="428"/>
        <v>651.99</v>
      </c>
    </row>
    <row r="2530" spans="2:13" ht="14.1" customHeight="1">
      <c r="B2530" s="8">
        <f t="shared" si="430"/>
        <v>1996.7083333334897</v>
      </c>
      <c r="I2530" s="17">
        <v>687.33</v>
      </c>
      <c r="L2530" s="31">
        <f t="shared" si="429"/>
        <v>1996.7083333334897</v>
      </c>
      <c r="M2530" s="30">
        <f t="shared" si="428"/>
        <v>687.33</v>
      </c>
    </row>
    <row r="2531" spans="2:13" ht="14.1" customHeight="1">
      <c r="B2531" s="8">
        <f t="shared" si="430"/>
        <v>1996.7916666668229</v>
      </c>
      <c r="I2531" s="17">
        <v>705.27</v>
      </c>
      <c r="L2531" s="31">
        <f t="shared" si="429"/>
        <v>1996.7916666668229</v>
      </c>
      <c r="M2531" s="30">
        <f t="shared" si="428"/>
        <v>705.27</v>
      </c>
    </row>
    <row r="2532" spans="2:13" ht="14.1" customHeight="1">
      <c r="B2532" s="8">
        <f t="shared" si="430"/>
        <v>1996.8750000001562</v>
      </c>
      <c r="I2532" s="17">
        <v>757.02</v>
      </c>
      <c r="L2532" s="31">
        <f t="shared" si="429"/>
        <v>1996.8750000001562</v>
      </c>
      <c r="M2532" s="30">
        <f t="shared" si="428"/>
        <v>757.02</v>
      </c>
    </row>
    <row r="2533" spans="2:13" ht="14.1" customHeight="1">
      <c r="B2533" s="8">
        <f t="shared" si="430"/>
        <v>1996.9583333334895</v>
      </c>
      <c r="I2533" s="17">
        <v>740.74</v>
      </c>
      <c r="L2533" s="31">
        <f t="shared" si="429"/>
        <v>1996.9583333334895</v>
      </c>
      <c r="M2533" s="30">
        <f t="shared" si="428"/>
        <v>740.74</v>
      </c>
    </row>
    <row r="2534" spans="2:13" ht="14.1" customHeight="1">
      <c r="B2534" s="8">
        <f t="shared" si="430"/>
        <v>1997.0416666668227</v>
      </c>
      <c r="I2534" s="17">
        <v>786.16</v>
      </c>
      <c r="L2534" s="31">
        <f t="shared" si="429"/>
        <v>1997.0416666668227</v>
      </c>
      <c r="M2534" s="30">
        <f t="shared" si="428"/>
        <v>786.16</v>
      </c>
    </row>
    <row r="2535" spans="2:13" ht="14.1" customHeight="1">
      <c r="B2535" s="8">
        <f t="shared" si="430"/>
        <v>1997.125000000156</v>
      </c>
      <c r="I2535" s="17">
        <v>790.82</v>
      </c>
      <c r="L2535" s="31">
        <f t="shared" si="429"/>
        <v>1997.125000000156</v>
      </c>
      <c r="M2535" s="30">
        <f t="shared" si="428"/>
        <v>790.82</v>
      </c>
    </row>
    <row r="2536" spans="2:13" ht="14.1" customHeight="1">
      <c r="B2536" s="8">
        <f t="shared" si="430"/>
        <v>1997.2083333334892</v>
      </c>
      <c r="I2536" s="17">
        <v>757.12</v>
      </c>
      <c r="L2536" s="31">
        <f t="shared" si="429"/>
        <v>1997.2083333334892</v>
      </c>
      <c r="M2536" s="30">
        <f t="shared" si="428"/>
        <v>757.12</v>
      </c>
    </row>
    <row r="2537" spans="2:13" ht="14.1" customHeight="1">
      <c r="B2537" s="8">
        <f t="shared" si="430"/>
        <v>1997.2916666668225</v>
      </c>
      <c r="I2537" s="17">
        <v>801.34</v>
      </c>
      <c r="L2537" s="31">
        <f t="shared" si="429"/>
        <v>1997.2916666668225</v>
      </c>
      <c r="M2537" s="30">
        <f t="shared" si="428"/>
        <v>801.34</v>
      </c>
    </row>
    <row r="2538" spans="2:13" ht="14.1" customHeight="1">
      <c r="B2538" s="8">
        <f t="shared" si="430"/>
        <v>1997.3750000001558</v>
      </c>
      <c r="I2538" s="17">
        <v>848.28</v>
      </c>
      <c r="L2538" s="31">
        <f t="shared" si="429"/>
        <v>1997.3750000001558</v>
      </c>
      <c r="M2538" s="30">
        <f t="shared" si="428"/>
        <v>848.28</v>
      </c>
    </row>
    <row r="2539" spans="2:13" ht="14.1" customHeight="1">
      <c r="B2539" s="8">
        <f t="shared" si="430"/>
        <v>1997.458333333489</v>
      </c>
      <c r="I2539" s="17">
        <v>885.14</v>
      </c>
      <c r="L2539" s="31">
        <f t="shared" si="429"/>
        <v>1997.458333333489</v>
      </c>
      <c r="M2539" s="30">
        <f t="shared" si="428"/>
        <v>885.14</v>
      </c>
    </row>
    <row r="2540" spans="2:13" ht="14.1" customHeight="1">
      <c r="B2540" s="8">
        <f t="shared" si="430"/>
        <v>1997.5416666668223</v>
      </c>
      <c r="I2540" s="17">
        <v>954.31</v>
      </c>
      <c r="L2540" s="31">
        <f t="shared" si="429"/>
        <v>1997.5416666668223</v>
      </c>
      <c r="M2540" s="30">
        <f t="shared" si="428"/>
        <v>954.31</v>
      </c>
    </row>
    <row r="2541" spans="2:13" ht="14.1" customHeight="1">
      <c r="B2541" s="8">
        <f t="shared" si="430"/>
        <v>1997.6250000001555</v>
      </c>
      <c r="I2541" s="17">
        <v>899.47</v>
      </c>
      <c r="L2541" s="31">
        <f t="shared" si="429"/>
        <v>1997.6250000001555</v>
      </c>
      <c r="M2541" s="30">
        <f t="shared" si="428"/>
        <v>899.47</v>
      </c>
    </row>
    <row r="2542" spans="2:13" ht="14.1" customHeight="1">
      <c r="B2542" s="8">
        <f t="shared" si="430"/>
        <v>1997.7083333334888</v>
      </c>
      <c r="I2542" s="17">
        <v>947.28</v>
      </c>
      <c r="L2542" s="31">
        <f t="shared" si="429"/>
        <v>1997.7083333334888</v>
      </c>
      <c r="M2542" s="30">
        <f t="shared" si="428"/>
        <v>947.28</v>
      </c>
    </row>
    <row r="2543" spans="2:13" ht="14.1" customHeight="1">
      <c r="B2543" s="8">
        <f t="shared" si="430"/>
        <v>1997.791666666822</v>
      </c>
      <c r="I2543" s="17">
        <v>914.62</v>
      </c>
      <c r="L2543" s="31">
        <f t="shared" si="429"/>
        <v>1997.791666666822</v>
      </c>
      <c r="M2543" s="30">
        <f t="shared" si="428"/>
        <v>914.62</v>
      </c>
    </row>
    <row r="2544" spans="2:13" ht="14.1" customHeight="1">
      <c r="B2544" s="8">
        <f t="shared" si="430"/>
        <v>1997.8750000001553</v>
      </c>
      <c r="I2544" s="17">
        <v>955.4</v>
      </c>
      <c r="L2544" s="31">
        <f t="shared" si="429"/>
        <v>1997.8750000001553</v>
      </c>
      <c r="M2544" s="30">
        <f t="shared" si="428"/>
        <v>955.4</v>
      </c>
    </row>
    <row r="2545" spans="2:13" ht="14.1" customHeight="1">
      <c r="B2545" s="8">
        <f t="shared" si="430"/>
        <v>1997.9583333334886</v>
      </c>
      <c r="I2545" s="17">
        <v>970.43</v>
      </c>
      <c r="L2545" s="31">
        <f t="shared" si="429"/>
        <v>1997.9583333334886</v>
      </c>
      <c r="M2545" s="30">
        <f t="shared" si="428"/>
        <v>970.43</v>
      </c>
    </row>
    <row r="2546" spans="2:13" ht="14.1" customHeight="1">
      <c r="B2546" s="8">
        <f t="shared" si="430"/>
        <v>1998.0416666668218</v>
      </c>
      <c r="I2546" s="17">
        <v>980.28</v>
      </c>
      <c r="L2546" s="31">
        <f t="shared" si="429"/>
        <v>1998.0416666668218</v>
      </c>
      <c r="M2546" s="30">
        <f t="shared" si="428"/>
        <v>980.28</v>
      </c>
    </row>
    <row r="2547" spans="2:13" ht="14.1" customHeight="1">
      <c r="B2547" s="8">
        <f t="shared" si="430"/>
        <v>1998.1250000001551</v>
      </c>
      <c r="I2547" s="17">
        <v>1049.3399999999999</v>
      </c>
      <c r="L2547" s="31">
        <f t="shared" si="429"/>
        <v>1998.1250000001551</v>
      </c>
      <c r="M2547" s="30">
        <f t="shared" ref="M2547:M2610" si="431">I2547</f>
        <v>1049.3399999999999</v>
      </c>
    </row>
    <row r="2548" spans="2:13" ht="14.1" customHeight="1">
      <c r="B2548" s="8">
        <f t="shared" si="430"/>
        <v>1998.2083333334883</v>
      </c>
      <c r="I2548" s="17">
        <v>1101.75</v>
      </c>
      <c r="L2548" s="31">
        <f t="shared" si="429"/>
        <v>1998.2083333334883</v>
      </c>
      <c r="M2548" s="30">
        <f t="shared" si="431"/>
        <v>1101.75</v>
      </c>
    </row>
    <row r="2549" spans="2:13" ht="14.1" customHeight="1">
      <c r="B2549" s="8">
        <f t="shared" si="430"/>
        <v>1998.2916666668216</v>
      </c>
      <c r="I2549" s="17">
        <v>1111.75</v>
      </c>
      <c r="L2549" s="31">
        <f t="shared" si="429"/>
        <v>1998.2916666668216</v>
      </c>
      <c r="M2549" s="30">
        <f t="shared" si="431"/>
        <v>1111.75</v>
      </c>
    </row>
    <row r="2550" spans="2:13" ht="14.1" customHeight="1">
      <c r="B2550" s="8">
        <f t="shared" si="430"/>
        <v>1998.3750000001548</v>
      </c>
      <c r="I2550" s="17">
        <v>1090.82</v>
      </c>
      <c r="L2550" s="31">
        <f t="shared" si="429"/>
        <v>1998.3750000001548</v>
      </c>
      <c r="M2550" s="30">
        <f t="shared" si="431"/>
        <v>1090.82</v>
      </c>
    </row>
    <row r="2551" spans="2:13" ht="14.1" customHeight="1">
      <c r="B2551" s="8">
        <f t="shared" si="430"/>
        <v>1998.4583333334881</v>
      </c>
      <c r="I2551" s="17">
        <v>1133.8399999999999</v>
      </c>
      <c r="L2551" s="31">
        <f t="shared" si="429"/>
        <v>1998.4583333334881</v>
      </c>
      <c r="M2551" s="30">
        <f t="shared" si="431"/>
        <v>1133.8399999999999</v>
      </c>
    </row>
    <row r="2552" spans="2:13" ht="14.1" customHeight="1">
      <c r="B2552" s="8">
        <f t="shared" si="430"/>
        <v>1998.5416666668214</v>
      </c>
      <c r="I2552" s="17">
        <v>1120.67</v>
      </c>
      <c r="L2552" s="31">
        <f t="shared" si="429"/>
        <v>1998.5416666668214</v>
      </c>
      <c r="M2552" s="30">
        <f t="shared" si="431"/>
        <v>1120.67</v>
      </c>
    </row>
    <row r="2553" spans="2:13" ht="14.1" customHeight="1">
      <c r="B2553" s="8">
        <f t="shared" si="430"/>
        <v>1998.6250000001546</v>
      </c>
      <c r="I2553" s="17">
        <v>957.28</v>
      </c>
      <c r="L2553" s="31">
        <f t="shared" si="429"/>
        <v>1998.6250000001546</v>
      </c>
      <c r="M2553" s="30">
        <f t="shared" si="431"/>
        <v>957.28</v>
      </c>
    </row>
    <row r="2554" spans="2:13" ht="14.1" customHeight="1">
      <c r="B2554" s="8">
        <f t="shared" si="430"/>
        <v>1998.7083333334879</v>
      </c>
      <c r="I2554" s="17">
        <v>1017.01</v>
      </c>
      <c r="L2554" s="31">
        <f t="shared" si="429"/>
        <v>1998.7083333334879</v>
      </c>
      <c r="M2554" s="30">
        <f t="shared" si="431"/>
        <v>1017.01</v>
      </c>
    </row>
    <row r="2555" spans="2:13" ht="14.1" customHeight="1">
      <c r="B2555" s="8">
        <f t="shared" si="430"/>
        <v>1998.7916666668211</v>
      </c>
      <c r="I2555" s="17">
        <v>1098.67</v>
      </c>
      <c r="L2555" s="31">
        <f t="shared" si="429"/>
        <v>1998.7916666668211</v>
      </c>
      <c r="M2555" s="30">
        <f t="shared" si="431"/>
        <v>1098.67</v>
      </c>
    </row>
    <row r="2556" spans="2:13" ht="14.1" customHeight="1">
      <c r="B2556" s="8">
        <f t="shared" si="430"/>
        <v>1998.8750000001544</v>
      </c>
      <c r="I2556" s="17">
        <v>1163.6300000000001</v>
      </c>
      <c r="L2556" s="31">
        <f t="shared" si="429"/>
        <v>1998.8750000001544</v>
      </c>
      <c r="M2556" s="30">
        <f t="shared" si="431"/>
        <v>1163.6300000000001</v>
      </c>
    </row>
    <row r="2557" spans="2:13" ht="14.1" customHeight="1">
      <c r="B2557" s="8">
        <f t="shared" si="430"/>
        <v>1998.9583333334876</v>
      </c>
      <c r="I2557" s="17">
        <v>1229.23</v>
      </c>
      <c r="L2557" s="31">
        <f t="shared" si="429"/>
        <v>1998.9583333334876</v>
      </c>
      <c r="M2557" s="30">
        <f t="shared" si="431"/>
        <v>1229.23</v>
      </c>
    </row>
    <row r="2558" spans="2:13" ht="14.1" customHeight="1">
      <c r="B2558" s="8">
        <f t="shared" si="430"/>
        <v>1999.0416666668209</v>
      </c>
      <c r="I2558" s="17">
        <v>1279.6400000000001</v>
      </c>
      <c r="L2558" s="31">
        <f t="shared" si="429"/>
        <v>1999.0416666668209</v>
      </c>
      <c r="M2558" s="30">
        <f t="shared" si="431"/>
        <v>1279.6400000000001</v>
      </c>
    </row>
    <row r="2559" spans="2:13" ht="14.1" customHeight="1">
      <c r="B2559" s="8">
        <f t="shared" si="430"/>
        <v>1999.1250000001542</v>
      </c>
      <c r="I2559" s="17">
        <v>1238.33</v>
      </c>
      <c r="L2559" s="31">
        <f t="shared" si="429"/>
        <v>1999.1250000001542</v>
      </c>
      <c r="M2559" s="30">
        <f t="shared" si="431"/>
        <v>1238.33</v>
      </c>
    </row>
    <row r="2560" spans="2:13" ht="14.1" customHeight="1">
      <c r="B2560" s="8">
        <f t="shared" si="430"/>
        <v>1999.2083333334874</v>
      </c>
      <c r="I2560" s="17">
        <v>1286.3699999999999</v>
      </c>
      <c r="L2560" s="31">
        <f t="shared" si="429"/>
        <v>1999.2083333334874</v>
      </c>
      <c r="M2560" s="30">
        <f t="shared" si="431"/>
        <v>1286.3699999999999</v>
      </c>
    </row>
    <row r="2561" spans="2:13" ht="14.1" customHeight="1">
      <c r="B2561" s="8">
        <f t="shared" si="430"/>
        <v>1999.2916666668207</v>
      </c>
      <c r="I2561" s="17">
        <v>1335.18</v>
      </c>
      <c r="L2561" s="31">
        <f t="shared" si="429"/>
        <v>1999.2916666668207</v>
      </c>
      <c r="M2561" s="30">
        <f t="shared" si="431"/>
        <v>1335.18</v>
      </c>
    </row>
    <row r="2562" spans="2:13" ht="14.1" customHeight="1">
      <c r="B2562" s="8">
        <f t="shared" si="430"/>
        <v>1999.3750000001539</v>
      </c>
      <c r="I2562" s="17">
        <v>1301.8399999999999</v>
      </c>
      <c r="L2562" s="31">
        <f t="shared" ref="L2562:L2625" si="432">B2562</f>
        <v>1999.3750000001539</v>
      </c>
      <c r="M2562" s="30">
        <f t="shared" si="431"/>
        <v>1301.8399999999999</v>
      </c>
    </row>
    <row r="2563" spans="2:13" ht="14.1" customHeight="1">
      <c r="B2563" s="8">
        <f t="shared" si="430"/>
        <v>1999.4583333334872</v>
      </c>
      <c r="I2563" s="17">
        <v>1372.71</v>
      </c>
      <c r="L2563" s="31">
        <f t="shared" si="432"/>
        <v>1999.4583333334872</v>
      </c>
      <c r="M2563" s="30">
        <f t="shared" si="431"/>
        <v>1372.71</v>
      </c>
    </row>
    <row r="2564" spans="2:13" ht="14.1" customHeight="1">
      <c r="B2564" s="8">
        <f t="shared" ref="B2564:B2627" si="433">B2563+(1/12)</f>
        <v>1999.5416666668204</v>
      </c>
      <c r="I2564" s="17">
        <v>1328.72</v>
      </c>
      <c r="L2564" s="31">
        <f t="shared" si="432"/>
        <v>1999.5416666668204</v>
      </c>
      <c r="M2564" s="30">
        <f t="shared" si="431"/>
        <v>1328.72</v>
      </c>
    </row>
    <row r="2565" spans="2:13" ht="14.1" customHeight="1">
      <c r="B2565" s="8">
        <f t="shared" si="433"/>
        <v>1999.6250000001537</v>
      </c>
      <c r="I2565" s="17">
        <v>1320.41</v>
      </c>
      <c r="L2565" s="31">
        <f t="shared" si="432"/>
        <v>1999.6250000001537</v>
      </c>
      <c r="M2565" s="30">
        <f t="shared" si="431"/>
        <v>1320.41</v>
      </c>
    </row>
    <row r="2566" spans="2:13" ht="14.1" customHeight="1">
      <c r="B2566" s="8">
        <f t="shared" si="433"/>
        <v>1999.708333333487</v>
      </c>
      <c r="I2566" s="17">
        <v>1282.71</v>
      </c>
      <c r="L2566" s="31">
        <f t="shared" si="432"/>
        <v>1999.708333333487</v>
      </c>
      <c r="M2566" s="30">
        <f t="shared" si="431"/>
        <v>1282.71</v>
      </c>
    </row>
    <row r="2567" spans="2:13" ht="14.1" customHeight="1">
      <c r="B2567" s="8">
        <f t="shared" si="433"/>
        <v>1999.7916666668202</v>
      </c>
      <c r="I2567" s="17">
        <v>1362.93</v>
      </c>
      <c r="L2567" s="31">
        <f t="shared" si="432"/>
        <v>1999.7916666668202</v>
      </c>
      <c r="M2567" s="30">
        <f t="shared" si="431"/>
        <v>1362.93</v>
      </c>
    </row>
    <row r="2568" spans="2:13" ht="14.1" customHeight="1">
      <c r="B2568" s="8">
        <f t="shared" si="433"/>
        <v>1999.8750000001535</v>
      </c>
      <c r="I2568" s="17">
        <v>1388.91</v>
      </c>
      <c r="L2568" s="31">
        <f t="shared" si="432"/>
        <v>1999.8750000001535</v>
      </c>
      <c r="M2568" s="30">
        <f t="shared" si="431"/>
        <v>1388.91</v>
      </c>
    </row>
    <row r="2569" spans="2:13" ht="14.1" customHeight="1">
      <c r="B2569" s="8">
        <f t="shared" si="433"/>
        <v>1999.9583333334867</v>
      </c>
      <c r="I2569" s="17">
        <v>1469.25</v>
      </c>
      <c r="L2569" s="31">
        <f t="shared" si="432"/>
        <v>1999.9583333334867</v>
      </c>
      <c r="M2569" s="30">
        <f t="shared" si="431"/>
        <v>1469.25</v>
      </c>
    </row>
    <row r="2570" spans="2:13" ht="14.1" customHeight="1">
      <c r="B2570" s="8">
        <f t="shared" si="433"/>
        <v>2000.04166666682</v>
      </c>
      <c r="I2570" s="17">
        <v>1394.46</v>
      </c>
      <c r="L2570" s="31">
        <f t="shared" si="432"/>
        <v>2000.04166666682</v>
      </c>
      <c r="M2570" s="30">
        <f t="shared" si="431"/>
        <v>1394.46</v>
      </c>
    </row>
    <row r="2571" spans="2:13" ht="14.1" customHeight="1">
      <c r="B2571" s="8">
        <f t="shared" si="433"/>
        <v>2000.1250000001532</v>
      </c>
      <c r="I2571" s="17">
        <v>1366.42</v>
      </c>
      <c r="L2571" s="31">
        <f t="shared" si="432"/>
        <v>2000.1250000001532</v>
      </c>
      <c r="M2571" s="30">
        <f t="shared" si="431"/>
        <v>1366.42</v>
      </c>
    </row>
    <row r="2572" spans="2:13" ht="14.1" customHeight="1">
      <c r="B2572" s="8">
        <f t="shared" si="433"/>
        <v>2000.2083333334865</v>
      </c>
      <c r="I2572" s="17">
        <v>1498.58</v>
      </c>
      <c r="L2572" s="31">
        <f t="shared" si="432"/>
        <v>2000.2083333334865</v>
      </c>
      <c r="M2572" s="30">
        <f t="shared" si="431"/>
        <v>1498.58</v>
      </c>
    </row>
    <row r="2573" spans="2:13" ht="14.1" customHeight="1">
      <c r="B2573" s="8">
        <f t="shared" si="433"/>
        <v>2000.2916666668198</v>
      </c>
      <c r="I2573" s="17">
        <v>1452.43</v>
      </c>
      <c r="L2573" s="31">
        <f t="shared" si="432"/>
        <v>2000.2916666668198</v>
      </c>
      <c r="M2573" s="30">
        <f t="shared" si="431"/>
        <v>1452.43</v>
      </c>
    </row>
    <row r="2574" spans="2:13" ht="14.1" customHeight="1">
      <c r="B2574" s="8">
        <f t="shared" si="433"/>
        <v>2000.375000000153</v>
      </c>
      <c r="I2574" s="17">
        <v>1420.6</v>
      </c>
      <c r="L2574" s="31">
        <f t="shared" si="432"/>
        <v>2000.375000000153</v>
      </c>
      <c r="M2574" s="30">
        <f t="shared" si="431"/>
        <v>1420.6</v>
      </c>
    </row>
    <row r="2575" spans="2:13" ht="14.1" customHeight="1">
      <c r="B2575" s="8">
        <f t="shared" si="433"/>
        <v>2000.4583333334863</v>
      </c>
      <c r="I2575" s="17">
        <v>1454.6</v>
      </c>
      <c r="L2575" s="31">
        <f t="shared" si="432"/>
        <v>2000.4583333334863</v>
      </c>
      <c r="M2575" s="30">
        <f t="shared" si="431"/>
        <v>1454.6</v>
      </c>
    </row>
    <row r="2576" spans="2:13" ht="14.1" customHeight="1">
      <c r="B2576" s="8">
        <f t="shared" si="433"/>
        <v>2000.5416666668195</v>
      </c>
      <c r="I2576" s="17">
        <v>1430.83</v>
      </c>
      <c r="L2576" s="31">
        <f t="shared" si="432"/>
        <v>2000.5416666668195</v>
      </c>
      <c r="M2576" s="30">
        <f t="shared" si="431"/>
        <v>1430.83</v>
      </c>
    </row>
    <row r="2577" spans="2:13" ht="14.1" customHeight="1">
      <c r="B2577" s="8">
        <f t="shared" si="433"/>
        <v>2000.6250000001528</v>
      </c>
      <c r="I2577" s="17">
        <v>1517.68</v>
      </c>
      <c r="L2577" s="31">
        <f t="shared" si="432"/>
        <v>2000.6250000001528</v>
      </c>
      <c r="M2577" s="30">
        <f t="shared" si="431"/>
        <v>1517.68</v>
      </c>
    </row>
    <row r="2578" spans="2:13" ht="14.1" customHeight="1">
      <c r="B2578" s="8">
        <f t="shared" si="433"/>
        <v>2000.7083333334861</v>
      </c>
      <c r="I2578" s="17">
        <v>1436.51</v>
      </c>
      <c r="L2578" s="31">
        <f t="shared" si="432"/>
        <v>2000.7083333334861</v>
      </c>
      <c r="M2578" s="30">
        <f t="shared" si="431"/>
        <v>1436.51</v>
      </c>
    </row>
    <row r="2579" spans="2:13" ht="14.1" customHeight="1">
      <c r="B2579" s="8">
        <f t="shared" si="433"/>
        <v>2000.7916666668193</v>
      </c>
      <c r="I2579" s="17">
        <v>1429.4</v>
      </c>
      <c r="L2579" s="31">
        <f t="shared" si="432"/>
        <v>2000.7916666668193</v>
      </c>
      <c r="M2579" s="30">
        <f t="shared" si="431"/>
        <v>1429.4</v>
      </c>
    </row>
    <row r="2580" spans="2:13" ht="14.1" customHeight="1">
      <c r="B2580" s="8">
        <f t="shared" si="433"/>
        <v>2000.8750000001526</v>
      </c>
      <c r="I2580" s="17">
        <v>1314.95</v>
      </c>
      <c r="L2580" s="31">
        <f t="shared" si="432"/>
        <v>2000.8750000001526</v>
      </c>
      <c r="M2580" s="30">
        <f t="shared" si="431"/>
        <v>1314.95</v>
      </c>
    </row>
    <row r="2581" spans="2:13" ht="14.1" customHeight="1">
      <c r="B2581" s="8">
        <f t="shared" si="433"/>
        <v>2000.9583333334858</v>
      </c>
      <c r="I2581" s="17">
        <v>1320.28</v>
      </c>
      <c r="L2581" s="31">
        <f t="shared" si="432"/>
        <v>2000.9583333334858</v>
      </c>
      <c r="M2581" s="30">
        <f t="shared" si="431"/>
        <v>1320.28</v>
      </c>
    </row>
    <row r="2582" spans="2:13" ht="14.1" customHeight="1">
      <c r="B2582" s="8">
        <f t="shared" si="433"/>
        <v>2001.0416666668191</v>
      </c>
      <c r="I2582" s="17">
        <v>1366.01</v>
      </c>
      <c r="L2582" s="31">
        <f t="shared" si="432"/>
        <v>2001.0416666668191</v>
      </c>
      <c r="M2582" s="30">
        <f t="shared" si="431"/>
        <v>1366.01</v>
      </c>
    </row>
    <row r="2583" spans="2:13" ht="14.1" customHeight="1">
      <c r="B2583" s="8">
        <f t="shared" si="433"/>
        <v>2001.1250000001523</v>
      </c>
      <c r="I2583" s="17">
        <v>1239.94</v>
      </c>
      <c r="L2583" s="31">
        <f t="shared" si="432"/>
        <v>2001.1250000001523</v>
      </c>
      <c r="M2583" s="30">
        <f t="shared" si="431"/>
        <v>1239.94</v>
      </c>
    </row>
    <row r="2584" spans="2:13" ht="14.1" customHeight="1">
      <c r="B2584" s="8">
        <f t="shared" si="433"/>
        <v>2001.2083333334856</v>
      </c>
      <c r="I2584" s="17">
        <v>1160.33</v>
      </c>
      <c r="L2584" s="31">
        <f t="shared" si="432"/>
        <v>2001.2083333334856</v>
      </c>
      <c r="M2584" s="30">
        <f t="shared" si="431"/>
        <v>1160.33</v>
      </c>
    </row>
    <row r="2585" spans="2:13" ht="14.1" customHeight="1">
      <c r="B2585" s="8">
        <f t="shared" si="433"/>
        <v>2001.2916666668189</v>
      </c>
      <c r="I2585" s="17">
        <v>1249.46</v>
      </c>
      <c r="L2585" s="31">
        <f t="shared" si="432"/>
        <v>2001.2916666668189</v>
      </c>
      <c r="M2585" s="30">
        <f t="shared" si="431"/>
        <v>1249.46</v>
      </c>
    </row>
    <row r="2586" spans="2:13" ht="14.1" customHeight="1">
      <c r="B2586" s="8">
        <f t="shared" si="433"/>
        <v>2001.3750000001521</v>
      </c>
      <c r="I2586" s="17">
        <v>1255.82</v>
      </c>
      <c r="L2586" s="31">
        <f t="shared" si="432"/>
        <v>2001.3750000001521</v>
      </c>
      <c r="M2586" s="30">
        <f t="shared" si="431"/>
        <v>1255.82</v>
      </c>
    </row>
    <row r="2587" spans="2:13" ht="14.1" customHeight="1">
      <c r="B2587" s="8">
        <f t="shared" si="433"/>
        <v>2001.4583333334854</v>
      </c>
      <c r="I2587" s="17">
        <v>1224.3800000000001</v>
      </c>
      <c r="L2587" s="31">
        <f t="shared" si="432"/>
        <v>2001.4583333334854</v>
      </c>
      <c r="M2587" s="30">
        <f t="shared" si="431"/>
        <v>1224.3800000000001</v>
      </c>
    </row>
    <row r="2588" spans="2:13" ht="14.1" customHeight="1">
      <c r="B2588" s="8">
        <f t="shared" si="433"/>
        <v>2001.5416666668186</v>
      </c>
      <c r="I2588" s="17">
        <v>1211.23</v>
      </c>
      <c r="L2588" s="31">
        <f t="shared" si="432"/>
        <v>2001.5416666668186</v>
      </c>
      <c r="M2588" s="30">
        <f t="shared" si="431"/>
        <v>1211.23</v>
      </c>
    </row>
    <row r="2589" spans="2:13" ht="14.1" customHeight="1">
      <c r="B2589" s="8">
        <f t="shared" si="433"/>
        <v>2001.6250000001519</v>
      </c>
      <c r="I2589" s="17">
        <v>1133.58</v>
      </c>
      <c r="L2589" s="31">
        <f t="shared" si="432"/>
        <v>2001.6250000001519</v>
      </c>
      <c r="M2589" s="30">
        <f t="shared" si="431"/>
        <v>1133.58</v>
      </c>
    </row>
    <row r="2590" spans="2:13" ht="14.1" customHeight="1">
      <c r="B2590" s="8">
        <f t="shared" si="433"/>
        <v>2001.7083333334851</v>
      </c>
      <c r="I2590" s="17">
        <v>1040.94</v>
      </c>
      <c r="L2590" s="31">
        <f t="shared" si="432"/>
        <v>2001.7083333334851</v>
      </c>
      <c r="M2590" s="30">
        <f t="shared" si="431"/>
        <v>1040.94</v>
      </c>
    </row>
    <row r="2591" spans="2:13" ht="14.1" customHeight="1">
      <c r="B2591" s="8">
        <f t="shared" si="433"/>
        <v>2001.7916666668184</v>
      </c>
      <c r="I2591" s="17">
        <v>1059.78</v>
      </c>
      <c r="L2591" s="31">
        <f t="shared" si="432"/>
        <v>2001.7916666668184</v>
      </c>
      <c r="M2591" s="30">
        <f t="shared" si="431"/>
        <v>1059.78</v>
      </c>
    </row>
    <row r="2592" spans="2:13" ht="14.1" customHeight="1">
      <c r="B2592" s="8">
        <f t="shared" si="433"/>
        <v>2001.8750000001517</v>
      </c>
      <c r="I2592" s="17">
        <v>1139.45</v>
      </c>
      <c r="L2592" s="31">
        <f t="shared" si="432"/>
        <v>2001.8750000001517</v>
      </c>
      <c r="M2592" s="30">
        <f t="shared" si="431"/>
        <v>1139.45</v>
      </c>
    </row>
    <row r="2593" spans="2:13" ht="14.1" customHeight="1">
      <c r="B2593" s="8">
        <f t="shared" si="433"/>
        <v>2001.9583333334849</v>
      </c>
      <c r="I2593" s="17">
        <v>1148.08</v>
      </c>
      <c r="L2593" s="31">
        <f t="shared" si="432"/>
        <v>2001.9583333334849</v>
      </c>
      <c r="M2593" s="30">
        <f t="shared" si="431"/>
        <v>1148.08</v>
      </c>
    </row>
    <row r="2594" spans="2:13" ht="14.1" customHeight="1">
      <c r="B2594" s="8">
        <f t="shared" si="433"/>
        <v>2002.0416666668182</v>
      </c>
      <c r="I2594" s="17">
        <v>1130.2</v>
      </c>
      <c r="L2594" s="31">
        <f t="shared" si="432"/>
        <v>2002.0416666668182</v>
      </c>
      <c r="M2594" s="30">
        <f t="shared" si="431"/>
        <v>1130.2</v>
      </c>
    </row>
    <row r="2595" spans="2:13" ht="14.1" customHeight="1">
      <c r="B2595" s="8">
        <f t="shared" si="433"/>
        <v>2002.1250000001514</v>
      </c>
      <c r="I2595" s="17">
        <v>1106.73</v>
      </c>
      <c r="L2595" s="31">
        <f t="shared" si="432"/>
        <v>2002.1250000001514</v>
      </c>
      <c r="M2595" s="30">
        <f t="shared" si="431"/>
        <v>1106.73</v>
      </c>
    </row>
    <row r="2596" spans="2:13" ht="14.1" customHeight="1">
      <c r="B2596" s="8">
        <f t="shared" si="433"/>
        <v>2002.2083333334847</v>
      </c>
      <c r="I2596" s="17">
        <v>1147.3900000000001</v>
      </c>
      <c r="L2596" s="31">
        <f t="shared" si="432"/>
        <v>2002.2083333334847</v>
      </c>
      <c r="M2596" s="30">
        <f t="shared" si="431"/>
        <v>1147.3900000000001</v>
      </c>
    </row>
    <row r="2597" spans="2:13" ht="14.1" customHeight="1">
      <c r="B2597" s="8">
        <f t="shared" si="433"/>
        <v>2002.2916666668179</v>
      </c>
      <c r="I2597" s="17">
        <v>1076.92</v>
      </c>
      <c r="L2597" s="31">
        <f t="shared" si="432"/>
        <v>2002.2916666668179</v>
      </c>
      <c r="M2597" s="30">
        <f t="shared" si="431"/>
        <v>1076.92</v>
      </c>
    </row>
    <row r="2598" spans="2:13" ht="14.1" customHeight="1">
      <c r="B2598" s="8">
        <f t="shared" si="433"/>
        <v>2002.3750000001512</v>
      </c>
      <c r="I2598" s="17">
        <v>1067.1400000000001</v>
      </c>
      <c r="L2598" s="31">
        <f t="shared" si="432"/>
        <v>2002.3750000001512</v>
      </c>
      <c r="M2598" s="30">
        <f t="shared" si="431"/>
        <v>1067.1400000000001</v>
      </c>
    </row>
    <row r="2599" spans="2:13" ht="14.1" customHeight="1">
      <c r="B2599" s="8">
        <f t="shared" si="433"/>
        <v>2002.4583333334845</v>
      </c>
      <c r="I2599" s="17">
        <v>989.82</v>
      </c>
      <c r="L2599" s="31">
        <f t="shared" si="432"/>
        <v>2002.4583333334845</v>
      </c>
      <c r="M2599" s="30">
        <f t="shared" si="431"/>
        <v>989.82</v>
      </c>
    </row>
    <row r="2600" spans="2:13" ht="14.1" customHeight="1">
      <c r="B2600" s="8">
        <f t="shared" si="433"/>
        <v>2002.5416666668177</v>
      </c>
      <c r="I2600" s="17">
        <v>911.62</v>
      </c>
      <c r="L2600" s="31">
        <f t="shared" si="432"/>
        <v>2002.5416666668177</v>
      </c>
      <c r="M2600" s="30">
        <f t="shared" si="431"/>
        <v>911.62</v>
      </c>
    </row>
    <row r="2601" spans="2:13" ht="14.1" customHeight="1">
      <c r="B2601" s="8">
        <f t="shared" si="433"/>
        <v>2002.625000000151</v>
      </c>
      <c r="I2601" s="17">
        <v>916.07</v>
      </c>
      <c r="L2601" s="31">
        <f t="shared" si="432"/>
        <v>2002.625000000151</v>
      </c>
      <c r="M2601" s="30">
        <f t="shared" si="431"/>
        <v>916.07</v>
      </c>
    </row>
    <row r="2602" spans="2:13" ht="14.1" customHeight="1">
      <c r="B2602" s="8">
        <f t="shared" si="433"/>
        <v>2002.7083333334842</v>
      </c>
      <c r="I2602" s="17">
        <v>815.28</v>
      </c>
      <c r="L2602" s="31">
        <f t="shared" si="432"/>
        <v>2002.7083333334842</v>
      </c>
      <c r="M2602" s="30">
        <f t="shared" si="431"/>
        <v>815.28</v>
      </c>
    </row>
    <row r="2603" spans="2:13" ht="14.1" customHeight="1">
      <c r="B2603" s="8">
        <f t="shared" si="433"/>
        <v>2002.7916666668175</v>
      </c>
      <c r="I2603" s="17">
        <v>885.76</v>
      </c>
      <c r="L2603" s="31">
        <f t="shared" si="432"/>
        <v>2002.7916666668175</v>
      </c>
      <c r="M2603" s="30">
        <f t="shared" si="431"/>
        <v>885.76</v>
      </c>
    </row>
    <row r="2604" spans="2:13" ht="14.1" customHeight="1">
      <c r="B2604" s="8">
        <f t="shared" si="433"/>
        <v>2002.8750000001507</v>
      </c>
      <c r="I2604" s="17">
        <v>936.31</v>
      </c>
      <c r="L2604" s="31">
        <f t="shared" si="432"/>
        <v>2002.8750000001507</v>
      </c>
      <c r="M2604" s="30">
        <f t="shared" si="431"/>
        <v>936.31</v>
      </c>
    </row>
    <row r="2605" spans="2:13" ht="14.1" customHeight="1">
      <c r="B2605" s="8">
        <f t="shared" si="433"/>
        <v>2002.958333333484</v>
      </c>
      <c r="I2605" s="17">
        <v>879.82</v>
      </c>
      <c r="L2605" s="31">
        <f t="shared" si="432"/>
        <v>2002.958333333484</v>
      </c>
      <c r="M2605" s="30">
        <f t="shared" si="431"/>
        <v>879.82</v>
      </c>
    </row>
    <row r="2606" spans="2:13" ht="14.1" customHeight="1">
      <c r="B2606" s="8">
        <f t="shared" si="433"/>
        <v>2003.0416666668173</v>
      </c>
      <c r="I2606" s="17">
        <v>855.7</v>
      </c>
      <c r="L2606" s="31">
        <f t="shared" si="432"/>
        <v>2003.0416666668173</v>
      </c>
      <c r="M2606" s="30">
        <f t="shared" si="431"/>
        <v>855.7</v>
      </c>
    </row>
    <row r="2607" spans="2:13" ht="14.1" customHeight="1">
      <c r="B2607" s="8">
        <f t="shared" si="433"/>
        <v>2003.1250000001505</v>
      </c>
      <c r="I2607" s="17">
        <v>841.15</v>
      </c>
      <c r="L2607" s="31">
        <f t="shared" si="432"/>
        <v>2003.1250000001505</v>
      </c>
      <c r="M2607" s="30">
        <f t="shared" si="431"/>
        <v>841.15</v>
      </c>
    </row>
    <row r="2608" spans="2:13" ht="14.1" customHeight="1">
      <c r="B2608" s="8">
        <f t="shared" si="433"/>
        <v>2003.2083333334838</v>
      </c>
      <c r="I2608" s="17">
        <v>848.18</v>
      </c>
      <c r="L2608" s="31">
        <f t="shared" si="432"/>
        <v>2003.2083333334838</v>
      </c>
      <c r="M2608" s="30">
        <f t="shared" si="431"/>
        <v>848.18</v>
      </c>
    </row>
    <row r="2609" spans="2:13" ht="14.1" customHeight="1">
      <c r="B2609" s="8">
        <f t="shared" si="433"/>
        <v>2003.291666666817</v>
      </c>
      <c r="I2609" s="17">
        <v>916.92</v>
      </c>
      <c r="L2609" s="31">
        <f t="shared" si="432"/>
        <v>2003.291666666817</v>
      </c>
      <c r="M2609" s="30">
        <f t="shared" si="431"/>
        <v>916.92</v>
      </c>
    </row>
    <row r="2610" spans="2:13" ht="14.1" customHeight="1">
      <c r="B2610" s="8">
        <f t="shared" si="433"/>
        <v>2003.3750000001503</v>
      </c>
      <c r="I2610" s="17">
        <v>963.59</v>
      </c>
      <c r="L2610" s="31">
        <f t="shared" si="432"/>
        <v>2003.3750000001503</v>
      </c>
      <c r="M2610" s="30">
        <f t="shared" si="431"/>
        <v>963.59</v>
      </c>
    </row>
    <row r="2611" spans="2:13" ht="14.1" customHeight="1">
      <c r="B2611" s="8">
        <f t="shared" si="433"/>
        <v>2003.4583333334836</v>
      </c>
      <c r="I2611" s="17">
        <v>974.5</v>
      </c>
      <c r="L2611" s="31">
        <f t="shared" si="432"/>
        <v>2003.4583333334836</v>
      </c>
      <c r="M2611" s="30">
        <f t="shared" ref="M2611:M2674" si="434">I2611</f>
        <v>974.5</v>
      </c>
    </row>
    <row r="2612" spans="2:13" ht="14.1" customHeight="1">
      <c r="B2612" s="8">
        <f t="shared" si="433"/>
        <v>2003.5416666668168</v>
      </c>
      <c r="I2612" s="17">
        <v>990.31</v>
      </c>
      <c r="L2612" s="31">
        <f t="shared" si="432"/>
        <v>2003.5416666668168</v>
      </c>
      <c r="M2612" s="30">
        <f t="shared" si="434"/>
        <v>990.31</v>
      </c>
    </row>
    <row r="2613" spans="2:13" ht="14.1" customHeight="1">
      <c r="B2613" s="8">
        <f t="shared" si="433"/>
        <v>2003.6250000001501</v>
      </c>
      <c r="I2613" s="17">
        <v>1008.01</v>
      </c>
      <c r="L2613" s="31">
        <f t="shared" si="432"/>
        <v>2003.6250000001501</v>
      </c>
      <c r="M2613" s="30">
        <f t="shared" si="434"/>
        <v>1008.01</v>
      </c>
    </row>
    <row r="2614" spans="2:13" ht="14.1" customHeight="1">
      <c r="B2614" s="8">
        <f t="shared" si="433"/>
        <v>2003.7083333334833</v>
      </c>
      <c r="I2614" s="17">
        <v>995.97</v>
      </c>
      <c r="L2614" s="31">
        <f t="shared" si="432"/>
        <v>2003.7083333334833</v>
      </c>
      <c r="M2614" s="30">
        <f t="shared" si="434"/>
        <v>995.97</v>
      </c>
    </row>
    <row r="2615" spans="2:13" ht="14.1" customHeight="1">
      <c r="B2615" s="8">
        <f t="shared" si="433"/>
        <v>2003.7916666668166</v>
      </c>
      <c r="I2615" s="17">
        <v>1050.71</v>
      </c>
      <c r="L2615" s="31">
        <f t="shared" si="432"/>
        <v>2003.7916666668166</v>
      </c>
      <c r="M2615" s="30">
        <f t="shared" si="434"/>
        <v>1050.71</v>
      </c>
    </row>
    <row r="2616" spans="2:13" ht="14.1" customHeight="1">
      <c r="B2616" s="8">
        <f t="shared" si="433"/>
        <v>2003.8750000001498</v>
      </c>
      <c r="I2616" s="17">
        <v>1058.2</v>
      </c>
      <c r="L2616" s="31">
        <f t="shared" si="432"/>
        <v>2003.8750000001498</v>
      </c>
      <c r="M2616" s="30">
        <f t="shared" si="434"/>
        <v>1058.2</v>
      </c>
    </row>
    <row r="2617" spans="2:13" ht="14.1" customHeight="1">
      <c r="B2617" s="8">
        <f t="shared" si="433"/>
        <v>2003.9583333334831</v>
      </c>
      <c r="I2617" s="17">
        <v>1111.92</v>
      </c>
      <c r="L2617" s="31">
        <f t="shared" si="432"/>
        <v>2003.9583333334831</v>
      </c>
      <c r="M2617" s="30">
        <f t="shared" si="434"/>
        <v>1111.92</v>
      </c>
    </row>
    <row r="2618" spans="2:13" ht="14.1" customHeight="1">
      <c r="B2618" s="8">
        <f t="shared" si="433"/>
        <v>2004.0416666668164</v>
      </c>
      <c r="I2618" s="17">
        <v>1131.1300000000001</v>
      </c>
      <c r="L2618" s="31">
        <f t="shared" si="432"/>
        <v>2004.0416666668164</v>
      </c>
      <c r="M2618" s="30">
        <f t="shared" si="434"/>
        <v>1131.1300000000001</v>
      </c>
    </row>
    <row r="2619" spans="2:13" ht="14.1" customHeight="1">
      <c r="B2619" s="8">
        <f t="shared" si="433"/>
        <v>2004.1250000001496</v>
      </c>
      <c r="I2619" s="17">
        <v>1144.94</v>
      </c>
      <c r="L2619" s="31">
        <f t="shared" si="432"/>
        <v>2004.1250000001496</v>
      </c>
      <c r="M2619" s="30">
        <f t="shared" si="434"/>
        <v>1144.94</v>
      </c>
    </row>
    <row r="2620" spans="2:13" ht="14.1" customHeight="1">
      <c r="B2620" s="8">
        <f t="shared" si="433"/>
        <v>2004.2083333334829</v>
      </c>
      <c r="I2620" s="17">
        <v>1126.21</v>
      </c>
      <c r="L2620" s="31">
        <f t="shared" si="432"/>
        <v>2004.2083333334829</v>
      </c>
      <c r="M2620" s="30">
        <f t="shared" si="434"/>
        <v>1126.21</v>
      </c>
    </row>
    <row r="2621" spans="2:13" ht="14.1" customHeight="1">
      <c r="B2621" s="8">
        <f t="shared" si="433"/>
        <v>2004.2916666668161</v>
      </c>
      <c r="I2621" s="17">
        <v>1107.3</v>
      </c>
      <c r="L2621" s="31">
        <f t="shared" si="432"/>
        <v>2004.2916666668161</v>
      </c>
      <c r="M2621" s="30">
        <f t="shared" si="434"/>
        <v>1107.3</v>
      </c>
    </row>
    <row r="2622" spans="2:13" ht="14.1" customHeight="1">
      <c r="B2622" s="8">
        <f t="shared" si="433"/>
        <v>2004.3750000001494</v>
      </c>
      <c r="I2622" s="17">
        <v>1120.68</v>
      </c>
      <c r="L2622" s="31">
        <f t="shared" si="432"/>
        <v>2004.3750000001494</v>
      </c>
      <c r="M2622" s="30">
        <f t="shared" si="434"/>
        <v>1120.68</v>
      </c>
    </row>
    <row r="2623" spans="2:13" ht="14.1" customHeight="1">
      <c r="B2623" s="8">
        <f t="shared" si="433"/>
        <v>2004.4583333334826</v>
      </c>
      <c r="I2623" s="17">
        <v>1140.8399999999999</v>
      </c>
      <c r="L2623" s="31">
        <f t="shared" si="432"/>
        <v>2004.4583333334826</v>
      </c>
      <c r="M2623" s="30">
        <f t="shared" si="434"/>
        <v>1140.8399999999999</v>
      </c>
    </row>
    <row r="2624" spans="2:13" ht="14.1" customHeight="1">
      <c r="B2624" s="8">
        <f t="shared" si="433"/>
        <v>2004.5416666668159</v>
      </c>
      <c r="I2624" s="17">
        <v>1101.72</v>
      </c>
      <c r="L2624" s="31">
        <f t="shared" si="432"/>
        <v>2004.5416666668159</v>
      </c>
      <c r="M2624" s="30">
        <f t="shared" si="434"/>
        <v>1101.72</v>
      </c>
    </row>
    <row r="2625" spans="2:13" ht="14.1" customHeight="1">
      <c r="B2625" s="8">
        <f t="shared" si="433"/>
        <v>2004.6250000001492</v>
      </c>
      <c r="I2625" s="17">
        <v>1104.24</v>
      </c>
      <c r="L2625" s="31">
        <f t="shared" si="432"/>
        <v>2004.6250000001492</v>
      </c>
      <c r="M2625" s="30">
        <f t="shared" si="434"/>
        <v>1104.24</v>
      </c>
    </row>
    <row r="2626" spans="2:13" ht="14.1" customHeight="1">
      <c r="B2626" s="8">
        <f t="shared" si="433"/>
        <v>2004.7083333334824</v>
      </c>
      <c r="I2626" s="17">
        <v>1114.58</v>
      </c>
      <c r="L2626" s="31">
        <f t="shared" ref="L2626:L2688" si="435">B2626</f>
        <v>2004.7083333334824</v>
      </c>
      <c r="M2626" s="30">
        <f t="shared" si="434"/>
        <v>1114.58</v>
      </c>
    </row>
    <row r="2627" spans="2:13" ht="14.1" customHeight="1">
      <c r="B2627" s="8">
        <f t="shared" si="433"/>
        <v>2004.7916666668157</v>
      </c>
      <c r="I2627" s="17">
        <v>1130.2</v>
      </c>
      <c r="L2627" s="31">
        <f t="shared" si="435"/>
        <v>2004.7916666668157</v>
      </c>
      <c r="M2627" s="30">
        <f t="shared" si="434"/>
        <v>1130.2</v>
      </c>
    </row>
    <row r="2628" spans="2:13" ht="14.1" customHeight="1">
      <c r="B2628" s="8">
        <f t="shared" ref="B2628:B2689" si="436">B2627+(1/12)</f>
        <v>2004.8750000001489</v>
      </c>
      <c r="I2628" s="17">
        <v>1173.82</v>
      </c>
      <c r="L2628" s="31">
        <f t="shared" si="435"/>
        <v>2004.8750000001489</v>
      </c>
      <c r="M2628" s="30">
        <f t="shared" si="434"/>
        <v>1173.82</v>
      </c>
    </row>
    <row r="2629" spans="2:13" ht="14.1" customHeight="1">
      <c r="B2629" s="8">
        <f t="shared" si="436"/>
        <v>2004.9583333334822</v>
      </c>
      <c r="I2629" s="17">
        <v>1211.92</v>
      </c>
      <c r="L2629" s="31">
        <f t="shared" si="435"/>
        <v>2004.9583333334822</v>
      </c>
      <c r="M2629" s="30">
        <f t="shared" si="434"/>
        <v>1211.92</v>
      </c>
    </row>
    <row r="2630" spans="2:13" ht="14.1" customHeight="1">
      <c r="B2630" s="8">
        <f t="shared" si="436"/>
        <v>2005.0416666668154</v>
      </c>
      <c r="I2630" s="17">
        <v>1181.27</v>
      </c>
      <c r="L2630" s="31">
        <f t="shared" si="435"/>
        <v>2005.0416666668154</v>
      </c>
      <c r="M2630" s="30">
        <f t="shared" si="434"/>
        <v>1181.27</v>
      </c>
    </row>
    <row r="2631" spans="2:13" ht="14.1" customHeight="1">
      <c r="B2631" s="8">
        <f t="shared" si="436"/>
        <v>2005.1250000001487</v>
      </c>
      <c r="I2631" s="17">
        <v>1203.5999999999999</v>
      </c>
      <c r="L2631" s="31">
        <f t="shared" si="435"/>
        <v>2005.1250000001487</v>
      </c>
      <c r="M2631" s="30">
        <f t="shared" si="434"/>
        <v>1203.5999999999999</v>
      </c>
    </row>
    <row r="2632" spans="2:13" ht="14.1" customHeight="1">
      <c r="B2632" s="8">
        <f t="shared" si="436"/>
        <v>2005.208333333482</v>
      </c>
      <c r="I2632" s="17">
        <v>1180.5899999999999</v>
      </c>
      <c r="L2632" s="31">
        <f t="shared" si="435"/>
        <v>2005.208333333482</v>
      </c>
      <c r="M2632" s="30">
        <f t="shared" si="434"/>
        <v>1180.5899999999999</v>
      </c>
    </row>
    <row r="2633" spans="2:13" ht="14.1" customHeight="1">
      <c r="B2633" s="8">
        <f t="shared" si="436"/>
        <v>2005.2916666668152</v>
      </c>
      <c r="I2633" s="17">
        <v>1156.8499999999999</v>
      </c>
      <c r="L2633" s="31">
        <f t="shared" si="435"/>
        <v>2005.2916666668152</v>
      </c>
      <c r="M2633" s="30">
        <f t="shared" si="434"/>
        <v>1156.8499999999999</v>
      </c>
    </row>
    <row r="2634" spans="2:13" ht="14.1" customHeight="1">
      <c r="B2634" s="8">
        <f t="shared" si="436"/>
        <v>2005.3750000001485</v>
      </c>
      <c r="I2634" s="17">
        <v>1191.5</v>
      </c>
      <c r="L2634" s="31">
        <f t="shared" si="435"/>
        <v>2005.3750000001485</v>
      </c>
      <c r="M2634" s="30">
        <f t="shared" si="434"/>
        <v>1191.5</v>
      </c>
    </row>
    <row r="2635" spans="2:13" ht="14.1" customHeight="1">
      <c r="B2635" s="8">
        <f t="shared" si="436"/>
        <v>2005.4583333334817</v>
      </c>
      <c r="I2635" s="17">
        <v>1191.33</v>
      </c>
      <c r="L2635" s="31">
        <f t="shared" si="435"/>
        <v>2005.4583333334817</v>
      </c>
      <c r="M2635" s="30">
        <f t="shared" si="434"/>
        <v>1191.33</v>
      </c>
    </row>
    <row r="2636" spans="2:13" ht="14.1" customHeight="1">
      <c r="B2636" s="8">
        <f t="shared" si="436"/>
        <v>2005.541666666815</v>
      </c>
      <c r="I2636" s="17">
        <v>1234.18</v>
      </c>
      <c r="L2636" s="31">
        <f t="shared" si="435"/>
        <v>2005.541666666815</v>
      </c>
      <c r="M2636" s="30">
        <f t="shared" si="434"/>
        <v>1234.18</v>
      </c>
    </row>
    <row r="2637" spans="2:13" ht="14.1" customHeight="1">
      <c r="B2637" s="8">
        <f t="shared" si="436"/>
        <v>2005.6250000001482</v>
      </c>
      <c r="I2637" s="17">
        <v>1220.33</v>
      </c>
      <c r="L2637" s="31">
        <f t="shared" si="435"/>
        <v>2005.6250000001482</v>
      </c>
      <c r="M2637" s="30">
        <f t="shared" si="434"/>
        <v>1220.33</v>
      </c>
    </row>
    <row r="2638" spans="2:13" ht="14.1" customHeight="1">
      <c r="B2638" s="8">
        <f t="shared" si="436"/>
        <v>2005.7083333334815</v>
      </c>
      <c r="I2638" s="17">
        <v>1228.81</v>
      </c>
      <c r="L2638" s="31">
        <f t="shared" si="435"/>
        <v>2005.7083333334815</v>
      </c>
      <c r="M2638" s="30">
        <f t="shared" si="434"/>
        <v>1228.81</v>
      </c>
    </row>
    <row r="2639" spans="2:13" ht="14.1" customHeight="1">
      <c r="B2639" s="8">
        <f t="shared" si="436"/>
        <v>2005.7916666668148</v>
      </c>
      <c r="I2639" s="17">
        <v>1207.01</v>
      </c>
      <c r="L2639" s="31">
        <f t="shared" si="435"/>
        <v>2005.7916666668148</v>
      </c>
      <c r="M2639" s="30">
        <f t="shared" si="434"/>
        <v>1207.01</v>
      </c>
    </row>
    <row r="2640" spans="2:13" ht="14.1" customHeight="1">
      <c r="B2640" s="8">
        <f t="shared" si="436"/>
        <v>2005.875000000148</v>
      </c>
      <c r="I2640" s="17">
        <v>1249.48</v>
      </c>
      <c r="L2640" s="31">
        <f t="shared" si="435"/>
        <v>2005.875000000148</v>
      </c>
      <c r="M2640" s="30">
        <f t="shared" si="434"/>
        <v>1249.48</v>
      </c>
    </row>
    <row r="2641" spans="2:13" ht="14.1" customHeight="1">
      <c r="B2641" s="8">
        <f t="shared" si="436"/>
        <v>2005.9583333334813</v>
      </c>
      <c r="I2641" s="17">
        <v>1248.29</v>
      </c>
      <c r="L2641" s="31">
        <f t="shared" si="435"/>
        <v>2005.9583333334813</v>
      </c>
      <c r="M2641" s="30">
        <f t="shared" si="434"/>
        <v>1248.29</v>
      </c>
    </row>
    <row r="2642" spans="2:13" ht="14.1" customHeight="1">
      <c r="B2642" s="8">
        <f t="shared" si="436"/>
        <v>2006.0416666668145</v>
      </c>
      <c r="I2642" s="17">
        <v>1280.08</v>
      </c>
      <c r="L2642" s="31">
        <f t="shared" si="435"/>
        <v>2006.0416666668145</v>
      </c>
      <c r="M2642" s="30">
        <f t="shared" si="434"/>
        <v>1280.08</v>
      </c>
    </row>
    <row r="2643" spans="2:13" ht="14.1" customHeight="1">
      <c r="B2643" s="8">
        <f t="shared" si="436"/>
        <v>2006.1250000001478</v>
      </c>
      <c r="I2643" s="17">
        <v>1280.6600000000001</v>
      </c>
      <c r="L2643" s="31">
        <f t="shared" si="435"/>
        <v>2006.1250000001478</v>
      </c>
      <c r="M2643" s="30">
        <f t="shared" si="434"/>
        <v>1280.6600000000001</v>
      </c>
    </row>
    <row r="2644" spans="2:13" ht="14.1" customHeight="1">
      <c r="B2644" s="8">
        <f t="shared" si="436"/>
        <v>2006.2083333334811</v>
      </c>
      <c r="I2644" s="17">
        <v>1294.8699999999999</v>
      </c>
      <c r="L2644" s="31">
        <f t="shared" si="435"/>
        <v>2006.2083333334811</v>
      </c>
      <c r="M2644" s="30">
        <f t="shared" si="434"/>
        <v>1294.8699999999999</v>
      </c>
    </row>
    <row r="2645" spans="2:13" ht="14.1" customHeight="1">
      <c r="B2645" s="8">
        <f t="shared" si="436"/>
        <v>2006.2916666668143</v>
      </c>
      <c r="I2645" s="17">
        <v>1310.6099999999999</v>
      </c>
      <c r="L2645" s="31">
        <f t="shared" si="435"/>
        <v>2006.2916666668143</v>
      </c>
      <c r="M2645" s="30">
        <f t="shared" si="434"/>
        <v>1310.6099999999999</v>
      </c>
    </row>
    <row r="2646" spans="2:13" ht="14.1" customHeight="1">
      <c r="B2646" s="8">
        <f t="shared" si="436"/>
        <v>2006.3750000001476</v>
      </c>
      <c r="I2646" s="17">
        <v>1270.0899999999999</v>
      </c>
      <c r="L2646" s="31">
        <f t="shared" si="435"/>
        <v>2006.3750000001476</v>
      </c>
      <c r="M2646" s="30">
        <f t="shared" si="434"/>
        <v>1270.0899999999999</v>
      </c>
    </row>
    <row r="2647" spans="2:13" ht="14.1" customHeight="1">
      <c r="B2647" s="8">
        <f t="shared" si="436"/>
        <v>2006.4583333334808</v>
      </c>
      <c r="I2647" s="17">
        <v>1270.2</v>
      </c>
      <c r="L2647" s="31">
        <f t="shared" si="435"/>
        <v>2006.4583333334808</v>
      </c>
      <c r="M2647" s="30">
        <f t="shared" si="434"/>
        <v>1270.2</v>
      </c>
    </row>
    <row r="2648" spans="2:13" ht="14.1" customHeight="1">
      <c r="B2648" s="8">
        <f t="shared" si="436"/>
        <v>2006.5416666668141</v>
      </c>
      <c r="I2648" s="17">
        <v>1276.6600000000001</v>
      </c>
      <c r="L2648" s="31">
        <f t="shared" si="435"/>
        <v>2006.5416666668141</v>
      </c>
      <c r="M2648" s="30">
        <f t="shared" si="434"/>
        <v>1276.6600000000001</v>
      </c>
    </row>
    <row r="2649" spans="2:13" ht="14.1" customHeight="1">
      <c r="B2649" s="8">
        <f t="shared" si="436"/>
        <v>2006.6250000001473</v>
      </c>
      <c r="I2649" s="17">
        <v>1303.82</v>
      </c>
      <c r="L2649" s="31">
        <f t="shared" si="435"/>
        <v>2006.6250000001473</v>
      </c>
      <c r="M2649" s="30">
        <f t="shared" si="434"/>
        <v>1303.82</v>
      </c>
    </row>
    <row r="2650" spans="2:13" ht="14.1" customHeight="1">
      <c r="B2650" s="8">
        <f t="shared" si="436"/>
        <v>2006.7083333334806</v>
      </c>
      <c r="I2650" s="17">
        <v>1335.85</v>
      </c>
      <c r="L2650" s="31">
        <f t="shared" si="435"/>
        <v>2006.7083333334806</v>
      </c>
      <c r="M2650" s="30">
        <f t="shared" si="434"/>
        <v>1335.85</v>
      </c>
    </row>
    <row r="2651" spans="2:13" ht="14.1" customHeight="1">
      <c r="B2651" s="8">
        <f t="shared" si="436"/>
        <v>2006.7916666668139</v>
      </c>
      <c r="I2651" s="17">
        <v>1377.94</v>
      </c>
      <c r="L2651" s="31">
        <f t="shared" si="435"/>
        <v>2006.7916666668139</v>
      </c>
      <c r="M2651" s="30">
        <f t="shared" si="434"/>
        <v>1377.94</v>
      </c>
    </row>
    <row r="2652" spans="2:13" ht="14.1" customHeight="1">
      <c r="B2652" s="8">
        <f t="shared" si="436"/>
        <v>2006.8750000001471</v>
      </c>
      <c r="I2652" s="17">
        <v>1400.63</v>
      </c>
      <c r="L2652" s="31">
        <f t="shared" si="435"/>
        <v>2006.8750000001471</v>
      </c>
      <c r="M2652" s="30">
        <f t="shared" si="434"/>
        <v>1400.63</v>
      </c>
    </row>
    <row r="2653" spans="2:13" ht="14.1" customHeight="1">
      <c r="B2653" s="8">
        <f t="shared" si="436"/>
        <v>2006.9583333334804</v>
      </c>
      <c r="I2653" s="17">
        <v>1418.3</v>
      </c>
      <c r="L2653" s="31">
        <f t="shared" si="435"/>
        <v>2006.9583333334804</v>
      </c>
      <c r="M2653" s="30">
        <f t="shared" si="434"/>
        <v>1418.3</v>
      </c>
    </row>
    <row r="2654" spans="2:13" ht="14.1" customHeight="1">
      <c r="B2654" s="8">
        <f t="shared" si="436"/>
        <v>2007.0416666668136</v>
      </c>
      <c r="I2654" s="17">
        <v>1438.24</v>
      </c>
      <c r="L2654" s="31">
        <f t="shared" si="435"/>
        <v>2007.0416666668136</v>
      </c>
      <c r="M2654" s="30">
        <f t="shared" si="434"/>
        <v>1438.24</v>
      </c>
    </row>
    <row r="2655" spans="2:13" ht="14.1" customHeight="1">
      <c r="B2655" s="8">
        <f t="shared" si="436"/>
        <v>2007.1250000001469</v>
      </c>
      <c r="I2655" s="17">
        <v>1406.82</v>
      </c>
      <c r="L2655" s="31">
        <f t="shared" si="435"/>
        <v>2007.1250000001469</v>
      </c>
      <c r="M2655" s="30">
        <f t="shared" si="434"/>
        <v>1406.82</v>
      </c>
    </row>
    <row r="2656" spans="2:13" ht="14.1" customHeight="1">
      <c r="B2656" s="8">
        <f t="shared" si="436"/>
        <v>2007.2083333334801</v>
      </c>
      <c r="I2656" s="17">
        <v>1420.86</v>
      </c>
      <c r="L2656" s="31">
        <f t="shared" si="435"/>
        <v>2007.2083333334801</v>
      </c>
      <c r="M2656" s="30">
        <f t="shared" si="434"/>
        <v>1420.86</v>
      </c>
    </row>
    <row r="2657" spans="2:13" ht="14.1" customHeight="1">
      <c r="B2657" s="8">
        <f t="shared" si="436"/>
        <v>2007.2916666668134</v>
      </c>
      <c r="I2657" s="17">
        <v>1482.37</v>
      </c>
      <c r="L2657" s="31">
        <f t="shared" si="435"/>
        <v>2007.2916666668134</v>
      </c>
      <c r="M2657" s="30">
        <f t="shared" si="434"/>
        <v>1482.37</v>
      </c>
    </row>
    <row r="2658" spans="2:13" ht="14.1" customHeight="1">
      <c r="B2658" s="8">
        <f t="shared" si="436"/>
        <v>2007.3750000001467</v>
      </c>
      <c r="I2658" s="17">
        <v>1530.62</v>
      </c>
      <c r="L2658" s="31">
        <f t="shared" si="435"/>
        <v>2007.3750000001467</v>
      </c>
      <c r="M2658" s="30">
        <f t="shared" si="434"/>
        <v>1530.62</v>
      </c>
    </row>
    <row r="2659" spans="2:13" ht="14.1" customHeight="1">
      <c r="B2659" s="8">
        <f t="shared" si="436"/>
        <v>2007.4583333334799</v>
      </c>
      <c r="I2659" s="17">
        <v>1503.35</v>
      </c>
      <c r="L2659" s="31">
        <f t="shared" si="435"/>
        <v>2007.4583333334799</v>
      </c>
      <c r="M2659" s="30">
        <f t="shared" si="434"/>
        <v>1503.35</v>
      </c>
    </row>
    <row r="2660" spans="2:13" ht="14.1" customHeight="1">
      <c r="B2660" s="8">
        <f t="shared" si="436"/>
        <v>2007.5416666668132</v>
      </c>
      <c r="I2660" s="17">
        <v>1455.27</v>
      </c>
      <c r="L2660" s="31">
        <f t="shared" si="435"/>
        <v>2007.5416666668132</v>
      </c>
      <c r="M2660" s="30">
        <f t="shared" si="434"/>
        <v>1455.27</v>
      </c>
    </row>
    <row r="2661" spans="2:13" ht="14.1" customHeight="1">
      <c r="B2661" s="8">
        <f t="shared" si="436"/>
        <v>2007.6250000001464</v>
      </c>
      <c r="I2661" s="17">
        <v>1473.99</v>
      </c>
      <c r="L2661" s="31">
        <f t="shared" si="435"/>
        <v>2007.6250000001464</v>
      </c>
      <c r="M2661" s="30">
        <f t="shared" si="434"/>
        <v>1473.99</v>
      </c>
    </row>
    <row r="2662" spans="2:13" ht="14.1" customHeight="1">
      <c r="B2662" s="8">
        <f t="shared" si="436"/>
        <v>2007.7083333334797</v>
      </c>
      <c r="I2662" s="17">
        <v>1526.75</v>
      </c>
      <c r="L2662" s="31">
        <f t="shared" si="435"/>
        <v>2007.7083333334797</v>
      </c>
      <c r="M2662" s="30">
        <f t="shared" si="434"/>
        <v>1526.75</v>
      </c>
    </row>
    <row r="2663" spans="2:13" ht="14.1" customHeight="1">
      <c r="B2663" s="8">
        <f t="shared" si="436"/>
        <v>2007.7916666668129</v>
      </c>
      <c r="I2663" s="17">
        <v>1549.38</v>
      </c>
      <c r="L2663" s="31">
        <f t="shared" si="435"/>
        <v>2007.7916666668129</v>
      </c>
      <c r="M2663" s="30">
        <f t="shared" si="434"/>
        <v>1549.38</v>
      </c>
    </row>
    <row r="2664" spans="2:13" ht="14.1" customHeight="1">
      <c r="B2664" s="8">
        <f t="shared" si="436"/>
        <v>2007.8750000001462</v>
      </c>
      <c r="I2664" s="17">
        <v>1481.14</v>
      </c>
      <c r="L2664" s="31">
        <f t="shared" si="435"/>
        <v>2007.8750000001462</v>
      </c>
      <c r="M2664" s="30">
        <f t="shared" si="434"/>
        <v>1481.14</v>
      </c>
    </row>
    <row r="2665" spans="2:13" ht="14.1" customHeight="1">
      <c r="B2665" s="8">
        <f t="shared" si="436"/>
        <v>2007.9583333334795</v>
      </c>
      <c r="I2665" s="17">
        <v>1468.36</v>
      </c>
      <c r="L2665" s="31">
        <f t="shared" si="435"/>
        <v>2007.9583333334795</v>
      </c>
      <c r="M2665" s="30">
        <f t="shared" si="434"/>
        <v>1468.36</v>
      </c>
    </row>
    <row r="2666" spans="2:13" ht="14.1" customHeight="1">
      <c r="B2666" s="8">
        <f t="shared" si="436"/>
        <v>2008.0416666668127</v>
      </c>
      <c r="I2666" s="17">
        <v>1378.55</v>
      </c>
      <c r="L2666" s="31">
        <f t="shared" si="435"/>
        <v>2008.0416666668127</v>
      </c>
      <c r="M2666" s="30">
        <f t="shared" si="434"/>
        <v>1378.55</v>
      </c>
    </row>
    <row r="2667" spans="2:13" ht="14.1" customHeight="1">
      <c r="B2667" s="8">
        <f t="shared" si="436"/>
        <v>2008.125000000146</v>
      </c>
      <c r="I2667" s="17">
        <v>1330.63</v>
      </c>
      <c r="L2667" s="31">
        <f t="shared" si="435"/>
        <v>2008.125000000146</v>
      </c>
      <c r="M2667" s="30">
        <f t="shared" si="434"/>
        <v>1330.63</v>
      </c>
    </row>
    <row r="2668" spans="2:13" ht="14.1" customHeight="1">
      <c r="B2668" s="8">
        <f t="shared" si="436"/>
        <v>2008.2083333334792</v>
      </c>
      <c r="I2668" s="17">
        <v>1322.7</v>
      </c>
      <c r="L2668" s="31">
        <f t="shared" si="435"/>
        <v>2008.2083333334792</v>
      </c>
      <c r="M2668" s="30">
        <f t="shared" si="434"/>
        <v>1322.7</v>
      </c>
    </row>
    <row r="2669" spans="2:13" ht="14.1" customHeight="1">
      <c r="B2669" s="8">
        <f t="shared" si="436"/>
        <v>2008.2916666668125</v>
      </c>
      <c r="I2669" s="17">
        <v>1385.59</v>
      </c>
      <c r="L2669" s="31">
        <f t="shared" si="435"/>
        <v>2008.2916666668125</v>
      </c>
      <c r="M2669" s="30">
        <f t="shared" si="434"/>
        <v>1385.59</v>
      </c>
    </row>
    <row r="2670" spans="2:13" ht="14.1" customHeight="1">
      <c r="B2670" s="8">
        <f t="shared" si="436"/>
        <v>2008.3750000001457</v>
      </c>
      <c r="I2670" s="17">
        <v>1400.38</v>
      </c>
      <c r="L2670" s="31">
        <f t="shared" si="435"/>
        <v>2008.3750000001457</v>
      </c>
      <c r="M2670" s="30">
        <f t="shared" si="434"/>
        <v>1400.38</v>
      </c>
    </row>
    <row r="2671" spans="2:13" ht="14.1" customHeight="1">
      <c r="B2671" s="8">
        <f t="shared" si="436"/>
        <v>2008.458333333479</v>
      </c>
      <c r="I2671" s="17">
        <v>1280</v>
      </c>
      <c r="L2671" s="31">
        <f t="shared" si="435"/>
        <v>2008.458333333479</v>
      </c>
      <c r="M2671" s="30">
        <f t="shared" si="434"/>
        <v>1280</v>
      </c>
    </row>
    <row r="2672" spans="2:13" ht="14.1" customHeight="1">
      <c r="B2672" s="8">
        <f t="shared" si="436"/>
        <v>2008.5416666668123</v>
      </c>
      <c r="I2672" s="17">
        <v>1267.3800000000001</v>
      </c>
      <c r="L2672" s="31">
        <f t="shared" si="435"/>
        <v>2008.5416666668123</v>
      </c>
      <c r="M2672" s="30">
        <f t="shared" si="434"/>
        <v>1267.3800000000001</v>
      </c>
    </row>
    <row r="2673" spans="2:13" ht="14.1" customHeight="1">
      <c r="B2673" s="8">
        <f t="shared" si="436"/>
        <v>2008.6250000001455</v>
      </c>
      <c r="I2673" s="17">
        <v>1282.83</v>
      </c>
      <c r="L2673" s="31">
        <f t="shared" si="435"/>
        <v>2008.6250000001455</v>
      </c>
      <c r="M2673" s="30">
        <f t="shared" si="434"/>
        <v>1282.83</v>
      </c>
    </row>
    <row r="2674" spans="2:13" ht="14.1" customHeight="1">
      <c r="B2674" s="8">
        <f t="shared" si="436"/>
        <v>2008.7083333334788</v>
      </c>
      <c r="I2674" s="17">
        <v>1164.74</v>
      </c>
      <c r="L2674" s="31">
        <f t="shared" si="435"/>
        <v>2008.7083333334788</v>
      </c>
      <c r="M2674" s="30">
        <f t="shared" si="434"/>
        <v>1164.74</v>
      </c>
    </row>
    <row r="2675" spans="2:13" ht="14.1" customHeight="1">
      <c r="B2675" s="8">
        <f t="shared" si="436"/>
        <v>2008.791666666812</v>
      </c>
      <c r="I2675" s="17">
        <v>968.75</v>
      </c>
      <c r="L2675" s="31">
        <f t="shared" si="435"/>
        <v>2008.791666666812</v>
      </c>
      <c r="M2675" s="30">
        <f t="shared" ref="M2675:M2681" si="437">I2675</f>
        <v>968.75</v>
      </c>
    </row>
    <row r="2676" spans="2:13" ht="14.1" customHeight="1">
      <c r="B2676" s="8">
        <f t="shared" si="436"/>
        <v>2008.8750000001453</v>
      </c>
      <c r="I2676" s="17">
        <v>896.24</v>
      </c>
      <c r="L2676" s="31">
        <f t="shared" si="435"/>
        <v>2008.8750000001453</v>
      </c>
      <c r="M2676" s="30">
        <f t="shared" si="437"/>
        <v>896.24</v>
      </c>
    </row>
    <row r="2677" spans="2:13" ht="14.1" customHeight="1">
      <c r="B2677" s="8">
        <f t="shared" si="436"/>
        <v>2008.9583333334785</v>
      </c>
      <c r="I2677" s="17">
        <v>903.25</v>
      </c>
      <c r="L2677" s="31">
        <f t="shared" si="435"/>
        <v>2008.9583333334785</v>
      </c>
      <c r="M2677" s="30">
        <f t="shared" si="437"/>
        <v>903.25</v>
      </c>
    </row>
    <row r="2678" spans="2:13" ht="14.1" customHeight="1">
      <c r="B2678" s="8">
        <f t="shared" si="436"/>
        <v>2009.0416666668118</v>
      </c>
      <c r="I2678" s="17">
        <v>825.88</v>
      </c>
      <c r="L2678" s="31">
        <f t="shared" si="435"/>
        <v>2009.0416666668118</v>
      </c>
      <c r="M2678" s="30">
        <f t="shared" si="437"/>
        <v>825.88</v>
      </c>
    </row>
    <row r="2679" spans="2:13" ht="14.1" customHeight="1">
      <c r="B2679" s="8">
        <f t="shared" si="436"/>
        <v>2009.1250000001451</v>
      </c>
      <c r="I2679" s="17">
        <v>735.09</v>
      </c>
      <c r="L2679" s="31">
        <f t="shared" si="435"/>
        <v>2009.1250000001451</v>
      </c>
      <c r="M2679" s="30">
        <f t="shared" si="437"/>
        <v>735.09</v>
      </c>
    </row>
    <row r="2680" spans="2:13" ht="14.1" customHeight="1">
      <c r="B2680" s="8">
        <f t="shared" si="436"/>
        <v>2009.2083333334783</v>
      </c>
      <c r="I2680" s="17">
        <v>797.87</v>
      </c>
      <c r="L2680" s="31">
        <f t="shared" si="435"/>
        <v>2009.2083333334783</v>
      </c>
      <c r="M2680" s="30">
        <f t="shared" si="437"/>
        <v>797.87</v>
      </c>
    </row>
    <row r="2681" spans="2:13" ht="14.1" customHeight="1">
      <c r="B2681" s="8">
        <f t="shared" si="436"/>
        <v>2009.2916666668116</v>
      </c>
      <c r="I2681" s="17">
        <v>872.81</v>
      </c>
      <c r="L2681" s="31">
        <f t="shared" si="435"/>
        <v>2009.2916666668116</v>
      </c>
      <c r="M2681" s="30">
        <f t="shared" si="437"/>
        <v>872.81</v>
      </c>
    </row>
    <row r="2682" spans="2:13" ht="14.1" customHeight="1">
      <c r="B2682" s="8">
        <f t="shared" si="436"/>
        <v>2009.3750000001448</v>
      </c>
      <c r="I2682" s="17">
        <v>919.14</v>
      </c>
      <c r="L2682" s="31">
        <f t="shared" si="435"/>
        <v>2009.3750000001448</v>
      </c>
      <c r="M2682" s="30">
        <f t="shared" ref="M2682:M2688" si="438">I2682</f>
        <v>919.14</v>
      </c>
    </row>
    <row r="2683" spans="2:13" ht="14.1" customHeight="1">
      <c r="B2683" s="8">
        <f t="shared" si="436"/>
        <v>2009.4583333334781</v>
      </c>
      <c r="I2683" s="17">
        <v>919.32</v>
      </c>
      <c r="L2683" s="31">
        <f t="shared" si="435"/>
        <v>2009.4583333334781</v>
      </c>
      <c r="M2683" s="30">
        <f t="shared" si="438"/>
        <v>919.32</v>
      </c>
    </row>
    <row r="2684" spans="2:13" ht="14.1" customHeight="1">
      <c r="B2684" s="8">
        <f t="shared" si="436"/>
        <v>2009.5416666668114</v>
      </c>
      <c r="I2684" s="17">
        <v>986.75</v>
      </c>
      <c r="L2684" s="31">
        <f t="shared" si="435"/>
        <v>2009.5416666668114</v>
      </c>
      <c r="M2684" s="30">
        <f t="shared" si="438"/>
        <v>986.75</v>
      </c>
    </row>
    <row r="2685" spans="2:13" ht="14.1" customHeight="1">
      <c r="B2685" s="8">
        <f t="shared" si="436"/>
        <v>2009.6250000001446</v>
      </c>
      <c r="I2685" s="10">
        <v>1020.62</v>
      </c>
      <c r="L2685" s="31">
        <f t="shared" si="435"/>
        <v>2009.6250000001446</v>
      </c>
      <c r="M2685" s="30">
        <f t="shared" si="438"/>
        <v>1020.62</v>
      </c>
    </row>
    <row r="2686" spans="2:13" ht="14.1" customHeight="1">
      <c r="B2686" s="8">
        <f t="shared" si="436"/>
        <v>2009.7083333334779</v>
      </c>
      <c r="I2686" s="10">
        <v>1057.07</v>
      </c>
      <c r="L2686" s="31">
        <f t="shared" si="435"/>
        <v>2009.7083333334779</v>
      </c>
      <c r="M2686" s="30">
        <f t="shared" si="438"/>
        <v>1057.07</v>
      </c>
    </row>
    <row r="2687" spans="2:13" ht="14.1" customHeight="1">
      <c r="B2687" s="8">
        <f t="shared" si="436"/>
        <v>2009.7916666668111</v>
      </c>
      <c r="I2687" s="10">
        <v>1036.19</v>
      </c>
      <c r="L2687" s="31">
        <f t="shared" si="435"/>
        <v>2009.7916666668111</v>
      </c>
      <c r="M2687" s="30">
        <f t="shared" si="438"/>
        <v>1036.19</v>
      </c>
    </row>
    <row r="2688" spans="2:13" ht="14.1" customHeight="1">
      <c r="B2688" s="8">
        <f t="shared" si="436"/>
        <v>2009.8750000001444</v>
      </c>
      <c r="I2688" s="10">
        <v>1110.6300000000001</v>
      </c>
      <c r="L2688" s="31">
        <f t="shared" si="435"/>
        <v>2009.8750000001444</v>
      </c>
      <c r="M2688" s="30">
        <f t="shared" si="438"/>
        <v>1110.6300000000001</v>
      </c>
    </row>
    <row r="2689" spans="2:12" ht="14.1" customHeight="1">
      <c r="B2689" s="8">
        <f t="shared" si="436"/>
        <v>2009.9583333334776</v>
      </c>
      <c r="L2689" s="31"/>
    </row>
    <row r="2690" spans="2:12" ht="14.1" customHeight="1">
      <c r="L2690" s="31"/>
    </row>
    <row r="2691" spans="2:12" ht="14.1" customHeight="1">
      <c r="L2691" s="31"/>
    </row>
    <row r="2692" spans="2:12" ht="14.1" customHeight="1">
      <c r="L2692" s="31"/>
    </row>
    <row r="2693" spans="2:12" ht="14.1" customHeight="1">
      <c r="L2693" s="31"/>
    </row>
    <row r="2694" spans="2:12" ht="14.1" customHeight="1">
      <c r="L2694" s="31"/>
    </row>
    <row r="2695" spans="2:12" ht="14.1" customHeight="1">
      <c r="L2695" s="31"/>
    </row>
    <row r="2696" spans="2:12" ht="14.1" customHeight="1">
      <c r="L2696" s="31"/>
    </row>
    <row r="2697" spans="2:12" ht="14.1" customHeight="1">
      <c r="L2697" s="31"/>
    </row>
    <row r="2698" spans="2:12" ht="14.1" customHeight="1">
      <c r="L2698" s="31"/>
    </row>
    <row r="2699" spans="2:12" ht="14.1" customHeight="1">
      <c r="L2699" s="31"/>
    </row>
    <row r="2700" spans="2:12" ht="14.1" customHeight="1">
      <c r="L2700" s="31"/>
    </row>
    <row r="2701" spans="2:12" ht="14.1" customHeight="1">
      <c r="L2701" s="31"/>
    </row>
    <row r="2702" spans="2:12" ht="14.1" customHeight="1">
      <c r="L2702" s="31"/>
    </row>
    <row r="2703" spans="2:12" ht="14.1" customHeight="1">
      <c r="L2703" s="31"/>
    </row>
    <row r="2704" spans="2:12" ht="14.1" customHeight="1">
      <c r="L2704" s="31"/>
    </row>
    <row r="2705" spans="12:12" ht="14.1" customHeight="1">
      <c r="L2705" s="31"/>
    </row>
    <row r="2706" spans="12:12" ht="14.1" customHeight="1">
      <c r="L2706" s="31"/>
    </row>
    <row r="2707" spans="12:12" ht="14.1" customHeight="1">
      <c r="L2707" s="31"/>
    </row>
    <row r="2708" spans="12:12" ht="14.1" customHeight="1">
      <c r="L2708" s="31"/>
    </row>
    <row r="2709" spans="12:12" ht="14.1" customHeight="1">
      <c r="L2709" s="31"/>
    </row>
    <row r="2710" spans="12:12" ht="14.1" customHeight="1">
      <c r="L2710" s="31"/>
    </row>
    <row r="2711" spans="12:12" ht="14.1" customHeight="1">
      <c r="L2711" s="31"/>
    </row>
    <row r="2712" spans="12:12" ht="14.1" customHeight="1">
      <c r="L2712" s="31"/>
    </row>
    <row r="2713" spans="12:12" ht="14.1" customHeight="1">
      <c r="L2713" s="31"/>
    </row>
    <row r="2714" spans="12:12" ht="14.1" customHeight="1">
      <c r="L2714" s="31"/>
    </row>
    <row r="2715" spans="12:12" ht="14.1" customHeight="1">
      <c r="L2715" s="31"/>
    </row>
    <row r="2716" spans="12:12" ht="14.1" customHeight="1">
      <c r="L2716" s="31"/>
    </row>
    <row r="2717" spans="12:12" ht="14.1" customHeight="1">
      <c r="L2717" s="31"/>
    </row>
    <row r="2718" spans="12:12" ht="14.1" customHeight="1">
      <c r="L2718" s="31"/>
    </row>
    <row r="2719" spans="12:12" ht="14.1" customHeight="1">
      <c r="L2719" s="31"/>
    </row>
    <row r="2720" spans="12:12" ht="14.1" customHeight="1">
      <c r="L2720" s="31"/>
    </row>
    <row r="2721" spans="12:12" ht="14.1" customHeight="1">
      <c r="L2721" s="31"/>
    </row>
    <row r="2722" spans="12:12" ht="14.1" customHeight="1">
      <c r="L2722" s="31"/>
    </row>
    <row r="2723" spans="12:12" ht="14.1" customHeight="1">
      <c r="L2723" s="31"/>
    </row>
    <row r="2724" spans="12:12" ht="14.1" customHeight="1">
      <c r="L2724" s="31"/>
    </row>
    <row r="2725" spans="12:12" ht="14.1" customHeight="1">
      <c r="L2725" s="31"/>
    </row>
    <row r="2726" spans="12:12" ht="14.1" customHeight="1">
      <c r="L2726" s="31"/>
    </row>
    <row r="2727" spans="12:12" ht="14.1" customHeight="1">
      <c r="L2727" s="31"/>
    </row>
    <row r="2728" spans="12:12" ht="14.1" customHeight="1">
      <c r="L2728" s="31"/>
    </row>
    <row r="2729" spans="12:12" ht="14.1" customHeight="1">
      <c r="L2729" s="31"/>
    </row>
    <row r="2730" spans="12:12" ht="14.1" customHeight="1">
      <c r="L2730" s="31"/>
    </row>
    <row r="2731" spans="12:12" ht="14.1" customHeight="1">
      <c r="L2731" s="31"/>
    </row>
    <row r="2732" spans="12:12" ht="14.1" customHeight="1">
      <c r="L2732" s="31"/>
    </row>
    <row r="2733" spans="12:12" ht="14.1" customHeight="1">
      <c r="L2733" s="31"/>
    </row>
    <row r="2734" spans="12:12" ht="14.1" customHeight="1">
      <c r="L2734" s="31"/>
    </row>
    <row r="2735" spans="12:12" ht="14.1" customHeight="1">
      <c r="L2735" s="31"/>
    </row>
    <row r="2736" spans="12:12" ht="14.1" customHeight="1">
      <c r="L2736" s="31"/>
    </row>
    <row r="2737" spans="12:12" ht="14.1" customHeight="1">
      <c r="L2737" s="31"/>
    </row>
    <row r="2738" spans="12:12" ht="14.1" customHeight="1">
      <c r="L2738" s="31"/>
    </row>
    <row r="2739" spans="12:12" ht="14.1" customHeight="1">
      <c r="L2739" s="31"/>
    </row>
    <row r="2740" spans="12:12" ht="14.1" customHeight="1">
      <c r="L2740" s="31"/>
    </row>
    <row r="2741" spans="12:12" ht="14.1" customHeight="1">
      <c r="L2741" s="31"/>
    </row>
    <row r="2742" spans="12:12" ht="14.1" customHeight="1">
      <c r="L2742" s="31"/>
    </row>
    <row r="2743" spans="12:12" ht="14.1" customHeight="1">
      <c r="L2743" s="31"/>
    </row>
    <row r="2744" spans="12:12" ht="14.1" customHeight="1">
      <c r="L2744" s="31"/>
    </row>
    <row r="2745" spans="12:12" ht="14.1" customHeight="1">
      <c r="L2745" s="31"/>
    </row>
    <row r="2746" spans="12:12" ht="14.1" customHeight="1">
      <c r="L2746" s="31"/>
    </row>
    <row r="2747" spans="12:12" ht="14.1" customHeight="1">
      <c r="L2747" s="31"/>
    </row>
    <row r="2748" spans="12:12" ht="14.1" customHeight="1">
      <c r="L2748" s="31"/>
    </row>
    <row r="2749" spans="12:12" ht="14.1" customHeight="1">
      <c r="L2749" s="31"/>
    </row>
    <row r="2750" spans="12:12" ht="14.1" customHeight="1">
      <c r="L2750" s="31"/>
    </row>
    <row r="2751" spans="12:12" ht="14.1" customHeight="1">
      <c r="L2751" s="31"/>
    </row>
    <row r="2752" spans="12:12" ht="14.1" customHeight="1">
      <c r="L2752" s="31"/>
    </row>
    <row r="2753" spans="12:12" ht="14.1" customHeight="1">
      <c r="L2753" s="31"/>
    </row>
    <row r="2754" spans="12:12" ht="14.1" customHeight="1">
      <c r="L2754" s="31"/>
    </row>
    <row r="2755" spans="12:12" ht="14.1" customHeight="1">
      <c r="L2755" s="31"/>
    </row>
    <row r="2756" spans="12:12" ht="14.1" customHeight="1">
      <c r="L2756" s="31"/>
    </row>
    <row r="2757" spans="12:12" ht="14.1" customHeight="1">
      <c r="L2757" s="31"/>
    </row>
    <row r="2758" spans="12:12" ht="14.1" customHeight="1">
      <c r="L2758" s="31"/>
    </row>
    <row r="2759" spans="12:12" ht="14.1" customHeight="1">
      <c r="L2759" s="31"/>
    </row>
    <row r="2760" spans="12:12" ht="14.1" customHeight="1">
      <c r="L2760" s="31"/>
    </row>
    <row r="2761" spans="12:12" ht="14.1" customHeight="1">
      <c r="L2761" s="31"/>
    </row>
    <row r="2762" spans="12:12" ht="14.1" customHeight="1">
      <c r="L2762" s="31"/>
    </row>
    <row r="2763" spans="12:12" ht="14.1" customHeight="1">
      <c r="L2763" s="31"/>
    </row>
    <row r="2764" spans="12:12" ht="14.1" customHeight="1">
      <c r="L2764" s="31"/>
    </row>
    <row r="2765" spans="12:12" ht="14.1" customHeight="1">
      <c r="L2765" s="31"/>
    </row>
    <row r="2766" spans="12:12" ht="14.1" customHeight="1">
      <c r="L2766" s="31"/>
    </row>
    <row r="2767" spans="12:12" ht="14.1" customHeight="1">
      <c r="L2767" s="31"/>
    </row>
    <row r="2768" spans="12:12" ht="14.1" customHeight="1">
      <c r="L2768" s="31"/>
    </row>
    <row r="2769" spans="12:12" ht="14.1" customHeight="1">
      <c r="L2769" s="31"/>
    </row>
    <row r="2770" spans="12:12" ht="14.1" customHeight="1">
      <c r="L2770" s="31"/>
    </row>
    <row r="2771" spans="12:12" ht="14.1" customHeight="1">
      <c r="L2771" s="31"/>
    </row>
    <row r="2772" spans="12:12" ht="14.1" customHeight="1">
      <c r="L2772" s="31"/>
    </row>
    <row r="2773" spans="12:12" ht="14.1" customHeight="1">
      <c r="L2773" s="31"/>
    </row>
    <row r="2774" spans="12:12" ht="14.1" customHeight="1">
      <c r="L2774" s="31"/>
    </row>
    <row r="2775" spans="12:12" ht="14.1" customHeight="1">
      <c r="L2775" s="31"/>
    </row>
    <row r="2776" spans="12:12" ht="14.1" customHeight="1">
      <c r="L2776" s="31"/>
    </row>
    <row r="2777" spans="12:12" ht="14.1" customHeight="1">
      <c r="L2777" s="31"/>
    </row>
    <row r="2778" spans="12:12" ht="14.1" customHeight="1">
      <c r="L2778" s="31"/>
    </row>
    <row r="2779" spans="12:12" ht="14.1" customHeight="1">
      <c r="L2779" s="31"/>
    </row>
    <row r="2780" spans="12:12" ht="14.1" customHeight="1">
      <c r="L2780" s="31"/>
    </row>
    <row r="2781" spans="12:12" ht="14.1" customHeight="1">
      <c r="L2781" s="31"/>
    </row>
    <row r="2782" spans="12:12" ht="14.1" customHeight="1">
      <c r="L2782" s="31"/>
    </row>
    <row r="2783" spans="12:12" ht="14.1" customHeight="1">
      <c r="L2783" s="31"/>
    </row>
    <row r="2784" spans="12:12" ht="14.1" customHeight="1">
      <c r="L2784" s="31"/>
    </row>
    <row r="2785" spans="12:12" ht="14.1" customHeight="1">
      <c r="L2785" s="31"/>
    </row>
    <row r="2786" spans="12:12" ht="14.1" customHeight="1">
      <c r="L2786" s="31"/>
    </row>
    <row r="2787" spans="12:12" ht="14.1" customHeight="1">
      <c r="L2787" s="31"/>
    </row>
    <row r="2788" spans="12:12" ht="14.1" customHeight="1">
      <c r="L2788" s="31"/>
    </row>
    <row r="2789" spans="12:12" ht="14.1" customHeight="1">
      <c r="L2789" s="31"/>
    </row>
    <row r="2790" spans="12:12" ht="14.1" customHeight="1">
      <c r="L2790" s="31"/>
    </row>
    <row r="2791" spans="12:12" ht="14.1" customHeight="1">
      <c r="L2791" s="31"/>
    </row>
    <row r="2792" spans="12:12" ht="14.1" customHeight="1">
      <c r="L2792" s="31"/>
    </row>
    <row r="2793" spans="12:12" ht="14.1" customHeight="1">
      <c r="L2793" s="31"/>
    </row>
    <row r="2794" spans="12:12" ht="14.1" customHeight="1">
      <c r="L2794" s="31"/>
    </row>
    <row r="2795" spans="12:12" ht="14.1" customHeight="1">
      <c r="L2795" s="31"/>
    </row>
    <row r="2796" spans="12:12" ht="14.1" customHeight="1">
      <c r="L2796" s="31"/>
    </row>
    <row r="2797" spans="12:12" ht="14.1" customHeight="1">
      <c r="L2797" s="31"/>
    </row>
    <row r="2798" spans="12:12" ht="14.1" customHeight="1">
      <c r="L2798" s="31"/>
    </row>
    <row r="2799" spans="12:12" ht="14.1" customHeight="1">
      <c r="L2799" s="31"/>
    </row>
    <row r="2800" spans="12:12" ht="14.1" customHeight="1">
      <c r="L2800" s="31"/>
    </row>
    <row r="2801" spans="12:12" ht="14.1" customHeight="1">
      <c r="L2801" s="31"/>
    </row>
    <row r="2802" spans="12:12" ht="14.1" customHeight="1">
      <c r="L2802" s="31"/>
    </row>
    <row r="2803" spans="12:12" ht="14.1" customHeight="1">
      <c r="L2803" s="31"/>
    </row>
    <row r="2804" spans="12:12" ht="14.1" customHeight="1">
      <c r="L2804" s="31"/>
    </row>
    <row r="2805" spans="12:12" ht="14.1" customHeight="1">
      <c r="L2805" s="31"/>
    </row>
    <row r="2806" spans="12:12" ht="14.1" customHeight="1">
      <c r="L2806" s="31"/>
    </row>
    <row r="2807" spans="12:12" ht="14.1" customHeight="1">
      <c r="L2807" s="31"/>
    </row>
    <row r="2808" spans="12:12" ht="14.1" customHeight="1">
      <c r="L2808" s="31"/>
    </row>
    <row r="2809" spans="12:12" ht="14.1" customHeight="1">
      <c r="L2809" s="31"/>
    </row>
    <row r="2810" spans="12:12" ht="14.1" customHeight="1">
      <c r="L2810" s="31"/>
    </row>
    <row r="2811" spans="12:12" ht="14.1" customHeight="1">
      <c r="L2811" s="31"/>
    </row>
    <row r="2812" spans="12:12" ht="14.1" customHeight="1">
      <c r="L2812" s="31"/>
    </row>
    <row r="2813" spans="12:12" ht="14.1" customHeight="1">
      <c r="L2813" s="31"/>
    </row>
    <row r="2814" spans="12:12" ht="14.1" customHeight="1">
      <c r="L2814" s="31"/>
    </row>
    <row r="2815" spans="12:12" ht="14.1" customHeight="1">
      <c r="L2815" s="31"/>
    </row>
    <row r="2816" spans="12:12" ht="14.1" customHeight="1">
      <c r="L2816" s="31"/>
    </row>
    <row r="2817" spans="12:12" ht="14.1" customHeight="1">
      <c r="L2817" s="31"/>
    </row>
    <row r="2818" spans="12:12" ht="14.1" customHeight="1">
      <c r="L2818" s="31"/>
    </row>
    <row r="2819" spans="12:12" ht="14.1" customHeight="1">
      <c r="L2819" s="31"/>
    </row>
    <row r="2820" spans="12:12" ht="14.1" customHeight="1">
      <c r="L2820" s="31"/>
    </row>
    <row r="2821" spans="12:12" ht="14.1" customHeight="1">
      <c r="L2821" s="31"/>
    </row>
    <row r="2822" spans="12:12" ht="14.1" customHeight="1">
      <c r="L2822" s="31"/>
    </row>
    <row r="2823" spans="12:12" ht="14.1" customHeight="1">
      <c r="L2823" s="31"/>
    </row>
    <row r="2824" spans="12:12" ht="14.1" customHeight="1">
      <c r="L2824" s="31"/>
    </row>
    <row r="2825" spans="12:12" ht="14.1" customHeight="1">
      <c r="L2825" s="31"/>
    </row>
    <row r="2826" spans="12:12" ht="14.1" customHeight="1">
      <c r="L2826" s="31"/>
    </row>
    <row r="2827" spans="12:12" ht="14.1" customHeight="1">
      <c r="L2827" s="31"/>
    </row>
    <row r="2828" spans="12:12" ht="14.1" customHeight="1">
      <c r="L2828" s="31"/>
    </row>
    <row r="2829" spans="12:12" ht="14.1" customHeight="1">
      <c r="L2829" s="31"/>
    </row>
    <row r="2830" spans="12:12" ht="14.1" customHeight="1">
      <c r="L2830" s="31"/>
    </row>
    <row r="2831" spans="12:12" ht="14.1" customHeight="1">
      <c r="L2831" s="31"/>
    </row>
    <row r="2832" spans="12:12" ht="14.1" customHeight="1">
      <c r="L2832" s="31"/>
    </row>
    <row r="2833" spans="12:12" ht="14.1" customHeight="1">
      <c r="L2833" s="31"/>
    </row>
    <row r="2834" spans="12:12" ht="14.1" customHeight="1">
      <c r="L2834" s="31"/>
    </row>
    <row r="2835" spans="12:12" ht="14.1" customHeight="1">
      <c r="L2835" s="31"/>
    </row>
    <row r="2836" spans="12:12" ht="14.1" customHeight="1">
      <c r="L2836" s="31"/>
    </row>
    <row r="2837" spans="12:12" ht="14.1" customHeight="1">
      <c r="L2837" s="31"/>
    </row>
    <row r="2838" spans="12:12" ht="14.1" customHeight="1">
      <c r="L2838" s="31"/>
    </row>
    <row r="2839" spans="12:12" ht="14.1" customHeight="1">
      <c r="L2839" s="31"/>
    </row>
    <row r="2840" spans="12:12" ht="14.1" customHeight="1">
      <c r="L2840" s="31"/>
    </row>
    <row r="2841" spans="12:12" ht="14.1" customHeight="1">
      <c r="L2841" s="31"/>
    </row>
    <row r="2842" spans="12:12" ht="14.1" customHeight="1">
      <c r="L2842" s="31"/>
    </row>
    <row r="2843" spans="12:12" ht="14.1" customHeight="1">
      <c r="L2843" s="31"/>
    </row>
    <row r="2844" spans="12:12" ht="14.1" customHeight="1">
      <c r="L2844" s="31"/>
    </row>
    <row r="2845" spans="12:12" ht="14.1" customHeight="1">
      <c r="L2845" s="31"/>
    </row>
    <row r="2846" spans="12:12" ht="14.1" customHeight="1">
      <c r="L2846" s="31"/>
    </row>
    <row r="2847" spans="12:12" ht="14.1" customHeight="1">
      <c r="L2847" s="31"/>
    </row>
    <row r="2848" spans="12:12" ht="14.1" customHeight="1">
      <c r="L2848" s="31"/>
    </row>
    <row r="2849" spans="12:12" ht="14.1" customHeight="1">
      <c r="L2849" s="31"/>
    </row>
    <row r="2850" spans="12:12" ht="14.1" customHeight="1">
      <c r="L2850" s="31"/>
    </row>
    <row r="2851" spans="12:12" ht="14.1" customHeight="1">
      <c r="L2851" s="31"/>
    </row>
    <row r="2852" spans="12:12" ht="14.1" customHeight="1">
      <c r="L2852" s="31"/>
    </row>
    <row r="2853" spans="12:12" ht="14.1" customHeight="1">
      <c r="L2853" s="31"/>
    </row>
    <row r="2854" spans="12:12" ht="14.1" customHeight="1">
      <c r="L2854" s="31"/>
    </row>
    <row r="2855" spans="12:12" ht="14.1" customHeight="1">
      <c r="L2855" s="31"/>
    </row>
    <row r="2856" spans="12:12" ht="14.1" customHeight="1">
      <c r="L2856" s="31"/>
    </row>
    <row r="2857" spans="12:12" ht="14.1" customHeight="1">
      <c r="L2857" s="31"/>
    </row>
    <row r="2858" spans="12:12" ht="14.1" customHeight="1">
      <c r="L2858" s="31"/>
    </row>
    <row r="2859" spans="12:12" ht="14.1" customHeight="1">
      <c r="L2859" s="31"/>
    </row>
    <row r="2860" spans="12:12" ht="14.1" customHeight="1">
      <c r="L2860" s="31"/>
    </row>
    <row r="2861" spans="12:12" ht="14.1" customHeight="1">
      <c r="L2861" s="31"/>
    </row>
    <row r="2862" spans="12:12" ht="14.1" customHeight="1">
      <c r="L2862" s="31"/>
    </row>
    <row r="2863" spans="12:12" ht="14.1" customHeight="1">
      <c r="L2863" s="31"/>
    </row>
    <row r="2864" spans="12:12" ht="14.1" customHeight="1">
      <c r="L2864" s="31"/>
    </row>
    <row r="2865" spans="12:12" ht="14.1" customHeight="1">
      <c r="L2865" s="31"/>
    </row>
    <row r="2866" spans="12:12" ht="14.1" customHeight="1">
      <c r="L2866" s="31"/>
    </row>
    <row r="2867" spans="12:12" ht="14.1" customHeight="1">
      <c r="L2867" s="31"/>
    </row>
    <row r="2868" spans="12:12" ht="14.1" customHeight="1">
      <c r="L2868" s="31"/>
    </row>
    <row r="2869" spans="12:12" ht="14.1" customHeight="1">
      <c r="L2869" s="31"/>
    </row>
    <row r="2870" spans="12:12" ht="14.1" customHeight="1">
      <c r="L2870" s="31"/>
    </row>
    <row r="2871" spans="12:12" ht="14.1" customHeight="1">
      <c r="L2871" s="31"/>
    </row>
    <row r="2872" spans="12:12" ht="14.1" customHeight="1">
      <c r="L2872" s="31"/>
    </row>
    <row r="2873" spans="12:12" ht="14.1" customHeight="1">
      <c r="L2873" s="31"/>
    </row>
    <row r="2874" spans="12:12" ht="14.1" customHeight="1">
      <c r="L2874" s="31"/>
    </row>
    <row r="2875" spans="12:12" ht="14.1" customHeight="1">
      <c r="L2875" s="31"/>
    </row>
    <row r="2876" spans="12:12" ht="14.1" customHeight="1">
      <c r="L2876" s="31"/>
    </row>
    <row r="2877" spans="12:12" ht="14.1" customHeight="1">
      <c r="L2877" s="31"/>
    </row>
    <row r="2878" spans="12:12" ht="14.1" customHeight="1">
      <c r="L2878" s="31"/>
    </row>
    <row r="2879" spans="12:12" ht="14.1" customHeight="1">
      <c r="L2879" s="31"/>
    </row>
    <row r="2880" spans="12:12" ht="14.1" customHeight="1">
      <c r="L2880" s="31"/>
    </row>
    <row r="2881" spans="12:12" ht="14.1" customHeight="1">
      <c r="L2881" s="31"/>
    </row>
    <row r="2882" spans="12:12" ht="14.1" customHeight="1">
      <c r="L2882" s="31"/>
    </row>
    <row r="2883" spans="12:12" ht="14.1" customHeight="1">
      <c r="L2883" s="31"/>
    </row>
    <row r="2884" spans="12:12" ht="14.1" customHeight="1">
      <c r="L2884" s="31"/>
    </row>
    <row r="2885" spans="12:12" ht="14.1" customHeight="1">
      <c r="L2885" s="31"/>
    </row>
    <row r="2886" spans="12:12" ht="14.1" customHeight="1">
      <c r="L2886" s="31"/>
    </row>
    <row r="2887" spans="12:12" ht="14.1" customHeight="1">
      <c r="L2887" s="31"/>
    </row>
    <row r="2888" spans="12:12" ht="14.1" customHeight="1">
      <c r="L2888" s="31"/>
    </row>
    <row r="2889" spans="12:12" ht="14.1" customHeight="1">
      <c r="L2889" s="31"/>
    </row>
    <row r="2890" spans="12:12" ht="14.1" customHeight="1">
      <c r="L2890" s="31"/>
    </row>
    <row r="2891" spans="12:12" ht="14.1" customHeight="1">
      <c r="L2891" s="31"/>
    </row>
    <row r="2892" spans="12:12" ht="14.1" customHeight="1">
      <c r="L2892" s="31"/>
    </row>
    <row r="2893" spans="12:12" ht="14.1" customHeight="1">
      <c r="L2893" s="31"/>
    </row>
    <row r="2894" spans="12:12" ht="14.1" customHeight="1">
      <c r="L2894" s="31"/>
    </row>
    <row r="2895" spans="12:12" ht="14.1" customHeight="1">
      <c r="L2895" s="31"/>
    </row>
    <row r="2896" spans="12:12" ht="14.1" customHeight="1">
      <c r="L2896" s="31"/>
    </row>
    <row r="2897" spans="12:12" ht="14.1" customHeight="1">
      <c r="L2897" s="31"/>
    </row>
    <row r="2898" spans="12:12" ht="14.1" customHeight="1">
      <c r="L2898" s="31"/>
    </row>
    <row r="2899" spans="12:12" ht="14.1" customHeight="1">
      <c r="L2899" s="31"/>
    </row>
    <row r="2900" spans="12:12" ht="14.1" customHeight="1">
      <c r="L2900" s="31"/>
    </row>
    <row r="2901" spans="12:12" ht="14.1" customHeight="1">
      <c r="L2901" s="31"/>
    </row>
    <row r="2902" spans="12:12" ht="14.1" customHeight="1">
      <c r="L2902" s="31"/>
    </row>
    <row r="2903" spans="12:12" ht="14.1" customHeight="1">
      <c r="L2903" s="31"/>
    </row>
    <row r="2904" spans="12:12" ht="14.1" customHeight="1">
      <c r="L2904" s="31"/>
    </row>
    <row r="2905" spans="12:12" ht="14.1" customHeight="1">
      <c r="L2905" s="31"/>
    </row>
    <row r="2906" spans="12:12" ht="14.1" customHeight="1">
      <c r="L2906" s="31"/>
    </row>
    <row r="2907" spans="12:12" ht="14.1" customHeight="1">
      <c r="L2907" s="31"/>
    </row>
    <row r="2908" spans="12:12" ht="14.1" customHeight="1">
      <c r="L2908" s="31"/>
    </row>
    <row r="2909" spans="12:12" ht="14.1" customHeight="1">
      <c r="L2909" s="31"/>
    </row>
    <row r="2910" spans="12:12" ht="14.1" customHeight="1">
      <c r="L2910" s="31"/>
    </row>
    <row r="2911" spans="12:12" ht="14.1" customHeight="1">
      <c r="L2911" s="31"/>
    </row>
    <row r="2912" spans="12:12" ht="14.1" customHeight="1">
      <c r="L2912" s="31"/>
    </row>
    <row r="2913" spans="12:12" ht="14.1" customHeight="1">
      <c r="L2913" s="31"/>
    </row>
    <row r="2914" spans="12:12" ht="14.1" customHeight="1">
      <c r="L2914" s="31"/>
    </row>
    <row r="2915" spans="12:12" ht="14.1" customHeight="1">
      <c r="L2915" s="31"/>
    </row>
    <row r="2916" spans="12:12" ht="14.1" customHeight="1">
      <c r="L2916" s="31"/>
    </row>
    <row r="2917" spans="12:12" ht="14.1" customHeight="1">
      <c r="L2917" s="31"/>
    </row>
    <row r="2918" spans="12:12" ht="14.1" customHeight="1">
      <c r="L2918" s="31"/>
    </row>
    <row r="2919" spans="12:12" ht="14.1" customHeight="1">
      <c r="L2919" s="31"/>
    </row>
    <row r="2920" spans="12:12" ht="14.1" customHeight="1">
      <c r="L2920" s="31"/>
    </row>
    <row r="2921" spans="12:12" ht="14.1" customHeight="1">
      <c r="L2921" s="31"/>
    </row>
    <row r="2922" spans="12:12" ht="14.1" customHeight="1">
      <c r="L2922" s="31"/>
    </row>
    <row r="2923" spans="12:12" ht="14.1" customHeight="1">
      <c r="L2923" s="31"/>
    </row>
    <row r="2924" spans="12:12" ht="14.1" customHeight="1">
      <c r="L2924" s="31"/>
    </row>
    <row r="2925" spans="12:12" ht="14.1" customHeight="1">
      <c r="L2925" s="31"/>
    </row>
    <row r="2926" spans="12:12" ht="14.1" customHeight="1">
      <c r="L2926" s="31"/>
    </row>
    <row r="2927" spans="12:12" ht="14.1" customHeight="1">
      <c r="L2927" s="31"/>
    </row>
    <row r="2928" spans="12:12" ht="14.1" customHeight="1">
      <c r="L2928" s="31"/>
    </row>
    <row r="2929" spans="12:12" ht="14.1" customHeight="1">
      <c r="L2929" s="31"/>
    </row>
    <row r="2930" spans="12:12" ht="14.1" customHeight="1">
      <c r="L2930" s="31"/>
    </row>
    <row r="2931" spans="12:12" ht="14.1" customHeight="1">
      <c r="L2931" s="31"/>
    </row>
    <row r="2932" spans="12:12" ht="14.1" customHeight="1">
      <c r="L2932" s="31"/>
    </row>
    <row r="2933" spans="12:12" ht="14.1" customHeight="1">
      <c r="L2933" s="31"/>
    </row>
    <row r="2934" spans="12:12" ht="14.1" customHeight="1">
      <c r="L2934" s="31"/>
    </row>
    <row r="2935" spans="12:12" ht="14.1" customHeight="1">
      <c r="L2935" s="31"/>
    </row>
    <row r="2936" spans="12:12" ht="14.1" customHeight="1">
      <c r="L2936" s="31"/>
    </row>
    <row r="2937" spans="12:12" ht="14.1" customHeight="1">
      <c r="L2937" s="31"/>
    </row>
    <row r="2938" spans="12:12" ht="14.1" customHeight="1">
      <c r="L2938" s="31"/>
    </row>
    <row r="2939" spans="12:12" ht="14.1" customHeight="1">
      <c r="L2939" s="31"/>
    </row>
    <row r="2940" spans="12:12" ht="14.1" customHeight="1">
      <c r="L2940" s="31"/>
    </row>
    <row r="2941" spans="12:12" ht="14.1" customHeight="1">
      <c r="L2941" s="31"/>
    </row>
    <row r="2942" spans="12:12" ht="14.1" customHeight="1">
      <c r="L2942" s="31"/>
    </row>
    <row r="2943" spans="12:12" ht="14.1" customHeight="1">
      <c r="L2943" s="31"/>
    </row>
    <row r="2944" spans="12:12" ht="14.1" customHeight="1">
      <c r="L2944" s="31"/>
    </row>
    <row r="2945" spans="12:12" ht="14.1" customHeight="1">
      <c r="L2945" s="31"/>
    </row>
    <row r="2946" spans="12:12" ht="14.1" customHeight="1">
      <c r="L2946" s="31"/>
    </row>
    <row r="2947" spans="12:12" ht="14.1" customHeight="1">
      <c r="L2947" s="31"/>
    </row>
    <row r="2948" spans="12:12" ht="14.1" customHeight="1">
      <c r="L2948" s="31"/>
    </row>
    <row r="2949" spans="12:12" ht="14.1" customHeight="1">
      <c r="L2949" s="31"/>
    </row>
    <row r="2950" spans="12:12" ht="14.1" customHeight="1">
      <c r="L2950" s="31"/>
    </row>
    <row r="2951" spans="12:12" ht="14.1" customHeight="1">
      <c r="L2951" s="31"/>
    </row>
    <row r="2952" spans="12:12" ht="14.1" customHeight="1">
      <c r="L2952" s="31"/>
    </row>
    <row r="2953" spans="12:12" ht="14.1" customHeight="1">
      <c r="L2953" s="31"/>
    </row>
    <row r="2954" spans="12:12" ht="14.1" customHeight="1">
      <c r="L2954" s="31"/>
    </row>
    <row r="2955" spans="12:12" ht="14.1" customHeight="1">
      <c r="L2955" s="31"/>
    </row>
    <row r="2956" spans="12:12" ht="14.1" customHeight="1">
      <c r="L2956" s="31"/>
    </row>
    <row r="2957" spans="12:12" ht="14.1" customHeight="1">
      <c r="L2957" s="31"/>
    </row>
    <row r="2958" spans="12:12" ht="14.1" customHeight="1">
      <c r="L2958" s="31"/>
    </row>
    <row r="2959" spans="12:12" ht="14.1" customHeight="1">
      <c r="L2959" s="31"/>
    </row>
    <row r="2960" spans="12:12" ht="14.1" customHeight="1">
      <c r="L2960" s="31"/>
    </row>
    <row r="2961" spans="12:12" ht="14.1" customHeight="1">
      <c r="L2961" s="31"/>
    </row>
    <row r="2962" spans="12:12" ht="14.1" customHeight="1">
      <c r="L2962" s="31"/>
    </row>
    <row r="2963" spans="12:12" ht="14.1" customHeight="1">
      <c r="L2963" s="31"/>
    </row>
    <row r="2964" spans="12:12" ht="14.1" customHeight="1">
      <c r="L2964" s="31"/>
    </row>
    <row r="2965" spans="12:12" ht="14.1" customHeight="1">
      <c r="L2965" s="31"/>
    </row>
    <row r="2966" spans="12:12" ht="14.1" customHeight="1">
      <c r="L2966" s="31"/>
    </row>
    <row r="2967" spans="12:12" ht="14.1" customHeight="1">
      <c r="L2967" s="31"/>
    </row>
    <row r="2968" spans="12:12" ht="14.1" customHeight="1">
      <c r="L2968" s="31"/>
    </row>
    <row r="2969" spans="12:12" ht="14.1" customHeight="1">
      <c r="L2969" s="31"/>
    </row>
    <row r="2970" spans="12:12" ht="14.1" customHeight="1">
      <c r="L2970" s="31"/>
    </row>
    <row r="2971" spans="12:12" ht="14.1" customHeight="1">
      <c r="L2971" s="31"/>
    </row>
    <row r="2972" spans="12:12" ht="14.1" customHeight="1">
      <c r="L2972" s="31"/>
    </row>
    <row r="2973" spans="12:12" ht="14.1" customHeight="1">
      <c r="L2973" s="31"/>
    </row>
    <row r="2974" spans="12:12" ht="14.1" customHeight="1">
      <c r="L2974" s="31"/>
    </row>
    <row r="2975" spans="12:12" ht="14.1" customHeight="1">
      <c r="L2975" s="31"/>
    </row>
    <row r="2976" spans="12:12" ht="14.1" customHeight="1">
      <c r="L2976" s="31"/>
    </row>
    <row r="2977" spans="12:12" ht="14.1" customHeight="1">
      <c r="L2977" s="31"/>
    </row>
    <row r="2978" spans="12:12" ht="14.1" customHeight="1">
      <c r="L2978" s="31"/>
    </row>
    <row r="2979" spans="12:12" ht="14.1" customHeight="1">
      <c r="L2979" s="31"/>
    </row>
    <row r="2980" spans="12:12" ht="14.1" customHeight="1">
      <c r="L2980" s="31"/>
    </row>
    <row r="2981" spans="12:12" ht="14.1" customHeight="1">
      <c r="L2981" s="31"/>
    </row>
    <row r="2982" spans="12:12" ht="14.1" customHeight="1">
      <c r="L2982" s="31"/>
    </row>
    <row r="2983" spans="12:12" ht="14.1" customHeight="1">
      <c r="L2983" s="31"/>
    </row>
    <row r="2984" spans="12:12" ht="14.1" customHeight="1">
      <c r="L2984" s="31"/>
    </row>
    <row r="2985" spans="12:12" ht="14.1" customHeight="1">
      <c r="L2985" s="31"/>
    </row>
    <row r="2986" spans="12:12" ht="14.1" customHeight="1">
      <c r="L2986" s="31"/>
    </row>
    <row r="2987" spans="12:12" ht="14.1" customHeight="1">
      <c r="L2987" s="31"/>
    </row>
    <row r="2988" spans="12:12" ht="14.1" customHeight="1">
      <c r="L2988" s="31"/>
    </row>
    <row r="2989" spans="12:12" ht="14.1" customHeight="1">
      <c r="L2989" s="31"/>
    </row>
    <row r="2990" spans="12:12" ht="14.1" customHeight="1">
      <c r="L2990" s="31"/>
    </row>
    <row r="2991" spans="12:12" ht="14.1" customHeight="1">
      <c r="L2991" s="31"/>
    </row>
    <row r="2992" spans="12:12" ht="14.1" customHeight="1">
      <c r="L2992" s="31"/>
    </row>
    <row r="2993" spans="12:12" ht="14.1" customHeight="1">
      <c r="L2993" s="31"/>
    </row>
    <row r="2994" spans="12:12" ht="14.1" customHeight="1">
      <c r="L2994" s="31"/>
    </row>
    <row r="2995" spans="12:12" ht="14.1" customHeight="1">
      <c r="L2995" s="31"/>
    </row>
    <row r="2996" spans="12:12" ht="14.1" customHeight="1">
      <c r="L2996" s="31"/>
    </row>
    <row r="2997" spans="12:12" ht="14.1" customHeight="1">
      <c r="L2997" s="31"/>
    </row>
    <row r="2998" spans="12:12" ht="14.1" customHeight="1">
      <c r="L2998" s="31"/>
    </row>
    <row r="2999" spans="12:12" ht="14.1" customHeight="1">
      <c r="L2999" s="31"/>
    </row>
    <row r="3000" spans="12:12" ht="14.1" customHeight="1">
      <c r="L3000" s="31"/>
    </row>
    <row r="3001" spans="12:12" ht="14.1" customHeight="1">
      <c r="L3001" s="31"/>
    </row>
    <row r="3002" spans="12:12" ht="14.1" customHeight="1">
      <c r="L3002" s="31"/>
    </row>
    <row r="3003" spans="12:12" ht="14.1" customHeight="1">
      <c r="L3003" s="31"/>
    </row>
    <row r="3004" spans="12:12" ht="14.1" customHeight="1">
      <c r="L3004" s="31"/>
    </row>
    <row r="3005" spans="12:12" ht="14.1" customHeight="1">
      <c r="L3005" s="31"/>
    </row>
    <row r="3006" spans="12:12" ht="14.1" customHeight="1">
      <c r="L3006" s="31"/>
    </row>
    <row r="3007" spans="12:12" ht="14.1" customHeight="1">
      <c r="L3007" s="31"/>
    </row>
    <row r="3008" spans="12:12" ht="14.1" customHeight="1">
      <c r="L3008" s="31"/>
    </row>
    <row r="3009" spans="12:12" ht="14.1" customHeight="1">
      <c r="L3009" s="31"/>
    </row>
    <row r="3010" spans="12:12" ht="14.1" customHeight="1">
      <c r="L3010" s="31"/>
    </row>
    <row r="3011" spans="12:12" ht="14.1" customHeight="1">
      <c r="L3011" s="31"/>
    </row>
    <row r="3012" spans="12:12" ht="14.1" customHeight="1">
      <c r="L3012" s="31"/>
    </row>
    <row r="3013" spans="12:12" ht="14.1" customHeight="1">
      <c r="L3013" s="31"/>
    </row>
    <row r="3014" spans="12:12" ht="14.1" customHeight="1">
      <c r="L3014" s="31"/>
    </row>
    <row r="3015" spans="12:12" ht="14.1" customHeight="1">
      <c r="L3015" s="31"/>
    </row>
    <row r="3016" spans="12:12" ht="14.1" customHeight="1">
      <c r="L3016" s="31"/>
    </row>
    <row r="3017" spans="12:12" ht="14.1" customHeight="1">
      <c r="L3017" s="31"/>
    </row>
    <row r="3018" spans="12:12" ht="14.1" customHeight="1">
      <c r="L3018" s="31"/>
    </row>
    <row r="3019" spans="12:12" ht="14.1" customHeight="1">
      <c r="L3019" s="31"/>
    </row>
    <row r="3020" spans="12:12" ht="14.1" customHeight="1">
      <c r="L3020" s="31"/>
    </row>
    <row r="3021" spans="12:12" ht="14.1" customHeight="1">
      <c r="L3021" s="31"/>
    </row>
    <row r="3022" spans="12:12" ht="14.1" customHeight="1">
      <c r="L3022" s="31"/>
    </row>
    <row r="3023" spans="12:12" ht="14.1" customHeight="1">
      <c r="L3023" s="31"/>
    </row>
    <row r="3024" spans="12:12" ht="14.1" customHeight="1">
      <c r="L3024" s="31"/>
    </row>
    <row r="3025" spans="12:12" ht="14.1" customHeight="1">
      <c r="L3025" s="31"/>
    </row>
    <row r="3026" spans="12:12" ht="14.1" customHeight="1">
      <c r="L3026" s="31"/>
    </row>
    <row r="3027" spans="12:12" ht="14.1" customHeight="1">
      <c r="L3027" s="31"/>
    </row>
    <row r="3028" spans="12:12" ht="14.1" customHeight="1">
      <c r="L3028" s="31"/>
    </row>
    <row r="3029" spans="12:12" ht="14.1" customHeight="1">
      <c r="L3029" s="31"/>
    </row>
    <row r="3030" spans="12:12" ht="14.1" customHeight="1">
      <c r="L3030" s="31"/>
    </row>
    <row r="3031" spans="12:12" ht="14.1" customHeight="1">
      <c r="L3031" s="31"/>
    </row>
    <row r="3032" spans="12:12" ht="14.1" customHeight="1">
      <c r="L3032" s="31"/>
    </row>
    <row r="3033" spans="12:12" ht="14.1" customHeight="1">
      <c r="L3033" s="31"/>
    </row>
    <row r="3034" spans="12:12" ht="14.1" customHeight="1">
      <c r="L3034" s="31"/>
    </row>
    <row r="3035" spans="12:12" ht="14.1" customHeight="1">
      <c r="L3035" s="31"/>
    </row>
    <row r="3036" spans="12:12" ht="14.1" customHeight="1">
      <c r="L3036" s="31"/>
    </row>
    <row r="3037" spans="12:12" ht="14.1" customHeight="1">
      <c r="L3037" s="31"/>
    </row>
    <row r="3038" spans="12:12" ht="14.1" customHeight="1">
      <c r="L3038" s="31"/>
    </row>
    <row r="3039" spans="12:12" ht="14.1" customHeight="1">
      <c r="L3039" s="31"/>
    </row>
    <row r="3040" spans="12:12" ht="14.1" customHeight="1">
      <c r="L3040" s="31"/>
    </row>
    <row r="3041" spans="12:12" ht="14.1" customHeight="1">
      <c r="L3041" s="31"/>
    </row>
    <row r="3042" spans="12:12" ht="14.1" customHeight="1">
      <c r="L3042" s="31"/>
    </row>
    <row r="3043" spans="12:12" ht="14.1" customHeight="1">
      <c r="L3043" s="31"/>
    </row>
    <row r="3044" spans="12:12" ht="14.1" customHeight="1">
      <c r="L3044" s="31"/>
    </row>
    <row r="3045" spans="12:12" ht="14.1" customHeight="1">
      <c r="L3045" s="31"/>
    </row>
    <row r="3046" spans="12:12" ht="14.1" customHeight="1">
      <c r="L3046" s="31"/>
    </row>
    <row r="3047" spans="12:12" ht="14.1" customHeight="1">
      <c r="L3047" s="31"/>
    </row>
    <row r="3048" spans="12:12" ht="14.1" customHeight="1">
      <c r="L3048" s="31"/>
    </row>
    <row r="3049" spans="12:12" ht="14.1" customHeight="1">
      <c r="L3049" s="31"/>
    </row>
    <row r="3050" spans="12:12" ht="14.1" customHeight="1">
      <c r="L3050" s="31"/>
    </row>
    <row r="3051" spans="12:12" ht="14.1" customHeight="1">
      <c r="L3051" s="31"/>
    </row>
    <row r="3052" spans="12:12" ht="14.1" customHeight="1">
      <c r="L3052" s="31"/>
    </row>
    <row r="3053" spans="12:12" ht="14.1" customHeight="1">
      <c r="L3053" s="31"/>
    </row>
    <row r="3054" spans="12:12" ht="14.1" customHeight="1">
      <c r="L3054" s="31"/>
    </row>
    <row r="3055" spans="12:12" ht="14.1" customHeight="1">
      <c r="L3055" s="31"/>
    </row>
    <row r="3056" spans="12:12" ht="14.1" customHeight="1">
      <c r="L3056" s="31"/>
    </row>
    <row r="3057" spans="12:12" ht="14.1" customHeight="1">
      <c r="L3057" s="31"/>
    </row>
    <row r="3058" spans="12:12" ht="14.1" customHeight="1">
      <c r="L3058" s="31"/>
    </row>
    <row r="3059" spans="12:12" ht="14.1" customHeight="1">
      <c r="L3059" s="31"/>
    </row>
    <row r="3060" spans="12:12" ht="14.1" customHeight="1">
      <c r="L3060" s="31"/>
    </row>
    <row r="3061" spans="12:12" ht="14.1" customHeight="1">
      <c r="L3061" s="31"/>
    </row>
    <row r="3062" spans="12:12" ht="14.1" customHeight="1">
      <c r="L3062" s="31"/>
    </row>
    <row r="3063" spans="12:12" ht="14.1" customHeight="1">
      <c r="L3063" s="31"/>
    </row>
    <row r="3064" spans="12:12" ht="14.1" customHeight="1">
      <c r="L3064" s="31"/>
    </row>
    <row r="3065" spans="12:12" ht="14.1" customHeight="1">
      <c r="L3065" s="31"/>
    </row>
    <row r="3066" spans="12:12" ht="14.1" customHeight="1">
      <c r="L3066" s="31"/>
    </row>
    <row r="3067" spans="12:12" ht="14.1" customHeight="1">
      <c r="L3067" s="31"/>
    </row>
    <row r="3068" spans="12:12" ht="14.1" customHeight="1">
      <c r="L3068" s="31"/>
    </row>
    <row r="3069" spans="12:12" ht="14.1" customHeight="1">
      <c r="L3069" s="31"/>
    </row>
    <row r="3070" spans="12:12" ht="14.1" customHeight="1">
      <c r="L3070" s="31"/>
    </row>
    <row r="3071" spans="12:12" ht="14.1" customHeight="1">
      <c r="L3071" s="31"/>
    </row>
    <row r="3072" spans="12:12" ht="14.1" customHeight="1">
      <c r="L3072" s="31"/>
    </row>
    <row r="3073" spans="12:12" ht="14.1" customHeight="1">
      <c r="L3073" s="31"/>
    </row>
    <row r="3074" spans="12:12" ht="14.1" customHeight="1">
      <c r="L3074" s="31"/>
    </row>
    <row r="3075" spans="12:12" ht="14.1" customHeight="1">
      <c r="L3075" s="31"/>
    </row>
    <row r="3076" spans="12:12" ht="14.1" customHeight="1">
      <c r="L3076" s="31"/>
    </row>
    <row r="3077" spans="12:12" ht="14.1" customHeight="1">
      <c r="L3077" s="31"/>
    </row>
    <row r="3078" spans="12:12" ht="14.1" customHeight="1">
      <c r="L3078" s="31"/>
    </row>
    <row r="3079" spans="12:12" ht="14.1" customHeight="1">
      <c r="L3079" s="31"/>
    </row>
    <row r="3080" spans="12:12" ht="14.1" customHeight="1">
      <c r="L3080" s="31"/>
    </row>
    <row r="3081" spans="12:12" ht="14.1" customHeight="1">
      <c r="L3081" s="31"/>
    </row>
    <row r="3082" spans="12:12" ht="14.1" customHeight="1">
      <c r="L3082" s="31"/>
    </row>
    <row r="3083" spans="12:12" ht="14.1" customHeight="1">
      <c r="L3083" s="31"/>
    </row>
    <row r="3084" spans="12:12" ht="14.1" customHeight="1">
      <c r="L3084" s="31"/>
    </row>
    <row r="3085" spans="12:12" ht="14.1" customHeight="1">
      <c r="L3085" s="31"/>
    </row>
    <row r="3086" spans="12:12" ht="14.1" customHeight="1">
      <c r="L3086" s="31"/>
    </row>
    <row r="3087" spans="12:12" ht="14.1" customHeight="1">
      <c r="L3087" s="31"/>
    </row>
    <row r="3088" spans="12:12" ht="14.1" customHeight="1">
      <c r="L3088" s="31"/>
    </row>
    <row r="3089" spans="12:12" ht="14.1" customHeight="1">
      <c r="L3089" s="31"/>
    </row>
    <row r="3090" spans="12:12" ht="14.1" customHeight="1">
      <c r="L3090" s="31"/>
    </row>
    <row r="3091" spans="12:12" ht="14.1" customHeight="1">
      <c r="L3091" s="31"/>
    </row>
    <row r="3092" spans="12:12" ht="14.1" customHeight="1">
      <c r="L3092" s="31"/>
    </row>
    <row r="3093" spans="12:12" ht="14.1" customHeight="1">
      <c r="L3093" s="31"/>
    </row>
    <row r="3094" spans="12:12" ht="14.1" customHeight="1">
      <c r="L3094" s="31"/>
    </row>
    <row r="3095" spans="12:12" ht="14.1" customHeight="1">
      <c r="L3095" s="31"/>
    </row>
    <row r="3096" spans="12:12" ht="14.1" customHeight="1">
      <c r="L3096" s="31"/>
    </row>
    <row r="3097" spans="12:12" ht="14.1" customHeight="1">
      <c r="L3097" s="31"/>
    </row>
    <row r="3098" spans="12:12" ht="14.1" customHeight="1">
      <c r="L3098" s="31"/>
    </row>
    <row r="3099" spans="12:12" ht="14.1" customHeight="1">
      <c r="L3099" s="31"/>
    </row>
    <row r="3100" spans="12:12" ht="14.1" customHeight="1">
      <c r="L3100" s="31"/>
    </row>
    <row r="3101" spans="12:12" ht="14.1" customHeight="1">
      <c r="L3101" s="31"/>
    </row>
    <row r="3102" spans="12:12" ht="14.1" customHeight="1">
      <c r="L3102" s="31"/>
    </row>
    <row r="3103" spans="12:12" ht="14.1" customHeight="1">
      <c r="L3103" s="31"/>
    </row>
    <row r="3104" spans="12:12" ht="14.1" customHeight="1">
      <c r="L3104" s="31"/>
    </row>
    <row r="3105" spans="12:12" ht="14.1" customHeight="1">
      <c r="L3105" s="31"/>
    </row>
    <row r="3106" spans="12:12" ht="14.1" customHeight="1">
      <c r="L3106" s="31"/>
    </row>
    <row r="3107" spans="12:12" ht="14.1" customHeight="1">
      <c r="L3107" s="31"/>
    </row>
    <row r="3108" spans="12:12" ht="14.1" customHeight="1">
      <c r="L3108" s="31"/>
    </row>
    <row r="3109" spans="12:12" ht="14.1" customHeight="1">
      <c r="L3109" s="31"/>
    </row>
    <row r="3110" spans="12:12" ht="14.1" customHeight="1">
      <c r="L3110" s="31"/>
    </row>
    <row r="3111" spans="12:12" ht="14.1" customHeight="1">
      <c r="L3111" s="31"/>
    </row>
    <row r="3112" spans="12:12" ht="14.1" customHeight="1">
      <c r="L3112" s="31"/>
    </row>
    <row r="3113" spans="12:12" ht="14.1" customHeight="1">
      <c r="L3113" s="31"/>
    </row>
    <row r="3114" spans="12:12" ht="14.1" customHeight="1">
      <c r="L3114" s="31"/>
    </row>
    <row r="3115" spans="12:12" ht="14.1" customHeight="1">
      <c r="L3115" s="31"/>
    </row>
    <row r="3116" spans="12:12" ht="14.1" customHeight="1">
      <c r="L3116" s="31"/>
    </row>
    <row r="3117" spans="12:12" ht="14.1" customHeight="1">
      <c r="L3117" s="31"/>
    </row>
    <row r="3118" spans="12:12" ht="14.1" customHeight="1">
      <c r="L3118" s="31"/>
    </row>
    <row r="3119" spans="12:12" ht="14.1" customHeight="1">
      <c r="L3119" s="31"/>
    </row>
    <row r="3120" spans="12:12" ht="14.1" customHeight="1">
      <c r="L3120" s="31"/>
    </row>
    <row r="3121" spans="12:12" ht="14.1" customHeight="1">
      <c r="L3121" s="31"/>
    </row>
    <row r="3122" spans="12:12" ht="14.1" customHeight="1">
      <c r="L3122" s="31"/>
    </row>
    <row r="3123" spans="12:12" ht="14.1" customHeight="1">
      <c r="L3123" s="31"/>
    </row>
    <row r="3124" spans="12:12" ht="14.1" customHeight="1">
      <c r="L3124" s="31"/>
    </row>
    <row r="3125" spans="12:12" ht="14.1" customHeight="1">
      <c r="L3125" s="31"/>
    </row>
    <row r="3126" spans="12:12" ht="14.1" customHeight="1">
      <c r="L3126" s="31"/>
    </row>
    <row r="3127" spans="12:12" ht="14.1" customHeight="1">
      <c r="L3127" s="31"/>
    </row>
    <row r="3128" spans="12:12" ht="14.1" customHeight="1">
      <c r="L3128" s="31"/>
    </row>
    <row r="3129" spans="12:12" ht="14.1" customHeight="1">
      <c r="L3129" s="31"/>
    </row>
    <row r="3130" spans="12:12" ht="14.1" customHeight="1">
      <c r="L3130" s="31"/>
    </row>
    <row r="3131" spans="12:12" ht="14.1" customHeight="1">
      <c r="L3131" s="31"/>
    </row>
    <row r="3132" spans="12:12" ht="14.1" customHeight="1">
      <c r="L3132" s="31"/>
    </row>
    <row r="3133" spans="12:12" ht="14.1" customHeight="1">
      <c r="L3133" s="31"/>
    </row>
    <row r="3134" spans="12:12" ht="14.1" customHeight="1">
      <c r="L3134" s="31"/>
    </row>
    <row r="3135" spans="12:12" ht="14.1" customHeight="1">
      <c r="L3135" s="31"/>
    </row>
    <row r="3136" spans="12:12" ht="14.1" customHeight="1">
      <c r="L3136" s="31"/>
    </row>
    <row r="3137" spans="12:12" ht="14.1" customHeight="1">
      <c r="L3137" s="31"/>
    </row>
    <row r="3138" spans="12:12" ht="14.1" customHeight="1">
      <c r="L3138" s="31"/>
    </row>
    <row r="3139" spans="12:12" ht="14.1" customHeight="1">
      <c r="L3139" s="31"/>
    </row>
    <row r="3140" spans="12:12" ht="14.1" customHeight="1">
      <c r="L3140" s="31"/>
    </row>
    <row r="3141" spans="12:12" ht="14.1" customHeight="1">
      <c r="L3141" s="31"/>
    </row>
    <row r="3142" spans="12:12" ht="14.1" customHeight="1">
      <c r="L3142" s="31"/>
    </row>
    <row r="3143" spans="12:12" ht="14.1" customHeight="1">
      <c r="L3143" s="31"/>
    </row>
    <row r="3144" spans="12:12" ht="14.1" customHeight="1">
      <c r="L3144" s="31"/>
    </row>
    <row r="3145" spans="12:12" ht="14.1" customHeight="1">
      <c r="L3145" s="31"/>
    </row>
    <row r="3146" spans="12:12" ht="14.1" customHeight="1">
      <c r="L3146" s="31"/>
    </row>
    <row r="3147" spans="12:12" ht="14.1" customHeight="1">
      <c r="L3147" s="31"/>
    </row>
    <row r="3148" spans="12:12" ht="14.1" customHeight="1">
      <c r="L3148" s="31"/>
    </row>
    <row r="3149" spans="12:12" ht="14.1" customHeight="1">
      <c r="L3149" s="31"/>
    </row>
    <row r="3150" spans="12:12" ht="14.1" customHeight="1">
      <c r="L3150" s="31"/>
    </row>
    <row r="3151" spans="12:12" ht="14.1" customHeight="1">
      <c r="L3151" s="31"/>
    </row>
    <row r="3152" spans="12:12" ht="14.1" customHeight="1">
      <c r="L3152" s="31"/>
    </row>
    <row r="3153" spans="12:12" ht="14.1" customHeight="1">
      <c r="L3153" s="31"/>
    </row>
    <row r="3154" spans="12:12" ht="14.1" customHeight="1">
      <c r="L3154" s="31"/>
    </row>
    <row r="3155" spans="12:12" ht="14.1" customHeight="1">
      <c r="L3155" s="31"/>
    </row>
    <row r="3156" spans="12:12" ht="14.1" customHeight="1">
      <c r="L3156" s="31"/>
    </row>
    <row r="3157" spans="12:12" ht="14.1" customHeight="1">
      <c r="L3157" s="31"/>
    </row>
    <row r="3158" spans="12:12" ht="14.1" customHeight="1">
      <c r="L3158" s="31"/>
    </row>
    <row r="3159" spans="12:12" ht="14.1" customHeight="1">
      <c r="L3159" s="31"/>
    </row>
    <row r="3160" spans="12:12" ht="14.1" customHeight="1">
      <c r="L3160" s="31"/>
    </row>
    <row r="3161" spans="12:12" ht="14.1" customHeight="1">
      <c r="L3161" s="31"/>
    </row>
    <row r="3162" spans="12:12" ht="14.1" customHeight="1">
      <c r="L3162" s="31"/>
    </row>
    <row r="3163" spans="12:12" ht="14.1" customHeight="1">
      <c r="L3163" s="31"/>
    </row>
    <row r="3164" spans="12:12" ht="14.1" customHeight="1">
      <c r="L3164" s="31"/>
    </row>
    <row r="3165" spans="12:12" ht="14.1" customHeight="1">
      <c r="L3165" s="31"/>
    </row>
    <row r="3166" spans="12:12" ht="14.1" customHeight="1">
      <c r="L3166" s="31"/>
    </row>
    <row r="3167" spans="12:12" ht="14.1" customHeight="1">
      <c r="L3167" s="31"/>
    </row>
    <row r="3168" spans="12:12" ht="14.1" customHeight="1">
      <c r="L3168" s="31"/>
    </row>
    <row r="3169" spans="12:12" ht="14.1" customHeight="1">
      <c r="L3169" s="31"/>
    </row>
    <row r="3170" spans="12:12" ht="14.1" customHeight="1">
      <c r="L3170" s="31"/>
    </row>
    <row r="3171" spans="12:12" ht="14.1" customHeight="1">
      <c r="L3171" s="31"/>
    </row>
    <row r="3172" spans="12:12" ht="14.1" customHeight="1">
      <c r="L3172" s="31"/>
    </row>
    <row r="3173" spans="12:12" ht="14.1" customHeight="1">
      <c r="L3173" s="31"/>
    </row>
    <row r="3174" spans="12:12" ht="14.1" customHeight="1">
      <c r="L3174" s="31"/>
    </row>
    <row r="3175" spans="12:12" ht="14.1" customHeight="1">
      <c r="L3175" s="31"/>
    </row>
    <row r="3176" spans="12:12" ht="14.1" customHeight="1">
      <c r="L3176" s="31"/>
    </row>
    <row r="3177" spans="12:12" ht="14.1" customHeight="1">
      <c r="L3177" s="31"/>
    </row>
    <row r="3178" spans="12:12" ht="14.1" customHeight="1">
      <c r="L3178" s="31"/>
    </row>
    <row r="3179" spans="12:12" ht="14.1" customHeight="1">
      <c r="L3179" s="31"/>
    </row>
    <row r="3180" spans="12:12" ht="14.1" customHeight="1">
      <c r="L3180" s="31"/>
    </row>
    <row r="3181" spans="12:12" ht="14.1" customHeight="1">
      <c r="L3181" s="31"/>
    </row>
    <row r="3182" spans="12:12" ht="14.1" customHeight="1">
      <c r="L3182" s="31"/>
    </row>
    <row r="3183" spans="12:12" ht="14.1" customHeight="1">
      <c r="L3183" s="31"/>
    </row>
    <row r="3184" spans="12:12" ht="14.1" customHeight="1">
      <c r="L3184" s="31"/>
    </row>
    <row r="3185" spans="12:12" ht="14.1" customHeight="1">
      <c r="L3185" s="31"/>
    </row>
    <row r="3186" spans="12:12" ht="14.1" customHeight="1">
      <c r="L3186" s="31"/>
    </row>
    <row r="3187" spans="12:12" ht="14.1" customHeight="1">
      <c r="L3187" s="31"/>
    </row>
    <row r="3188" spans="12:12" ht="14.1" customHeight="1">
      <c r="L3188" s="31"/>
    </row>
    <row r="3189" spans="12:12" ht="14.1" customHeight="1">
      <c r="L3189" s="31"/>
    </row>
    <row r="3190" spans="12:12" ht="14.1" customHeight="1">
      <c r="L3190" s="31"/>
    </row>
    <row r="3191" spans="12:12" ht="14.1" customHeight="1">
      <c r="L3191" s="31"/>
    </row>
    <row r="3192" spans="12:12" ht="14.1" customHeight="1">
      <c r="L3192" s="31"/>
    </row>
    <row r="3193" spans="12:12" ht="14.1" customHeight="1">
      <c r="L3193" s="31"/>
    </row>
    <row r="3194" spans="12:12" ht="14.1" customHeight="1">
      <c r="L3194" s="31"/>
    </row>
    <row r="3195" spans="12:12" ht="14.1" customHeight="1">
      <c r="L3195" s="31"/>
    </row>
    <row r="3196" spans="12:12" ht="14.1" customHeight="1">
      <c r="L3196" s="31"/>
    </row>
    <row r="3197" spans="12:12" ht="14.1" customHeight="1">
      <c r="L3197" s="31"/>
    </row>
    <row r="3198" spans="12:12" ht="14.1" customHeight="1">
      <c r="L3198" s="31"/>
    </row>
    <row r="3199" spans="12:12" ht="14.1" customHeight="1">
      <c r="L3199" s="31"/>
    </row>
    <row r="3200" spans="12:12" ht="14.1" customHeight="1">
      <c r="L3200" s="31"/>
    </row>
    <row r="3201" spans="12:12" ht="14.1" customHeight="1">
      <c r="L3201" s="31"/>
    </row>
    <row r="3202" spans="12:12" ht="14.1" customHeight="1">
      <c r="L3202" s="31"/>
    </row>
    <row r="3203" spans="12:12" ht="14.1" customHeight="1">
      <c r="L3203" s="31"/>
    </row>
    <row r="3204" spans="12:12" ht="14.1" customHeight="1">
      <c r="L3204" s="31"/>
    </row>
    <row r="3205" spans="12:12" ht="14.1" customHeight="1">
      <c r="L3205" s="31"/>
    </row>
    <row r="3206" spans="12:12" ht="14.1" customHeight="1">
      <c r="L3206" s="31"/>
    </row>
    <row r="3207" spans="12:12" ht="14.1" customHeight="1">
      <c r="L3207" s="31"/>
    </row>
    <row r="3208" spans="12:12" ht="14.1" customHeight="1">
      <c r="L3208" s="31"/>
    </row>
    <row r="3209" spans="12:12" ht="14.1" customHeight="1">
      <c r="L3209" s="31"/>
    </row>
    <row r="3210" spans="12:12" ht="14.1" customHeight="1">
      <c r="L3210" s="31"/>
    </row>
    <row r="3211" spans="12:12" ht="14.1" customHeight="1">
      <c r="L3211" s="31"/>
    </row>
    <row r="3212" spans="12:12" ht="14.1" customHeight="1">
      <c r="L3212" s="31"/>
    </row>
    <row r="3213" spans="12:12" ht="14.1" customHeight="1">
      <c r="L3213" s="31"/>
    </row>
    <row r="3214" spans="12:12" ht="14.1" customHeight="1">
      <c r="L3214" s="31"/>
    </row>
    <row r="3215" spans="12:12" ht="14.1" customHeight="1">
      <c r="L3215" s="31"/>
    </row>
    <row r="3216" spans="12:12" ht="14.1" customHeight="1">
      <c r="L3216" s="31"/>
    </row>
    <row r="3217" spans="12:12" ht="14.1" customHeight="1">
      <c r="L3217" s="31"/>
    </row>
    <row r="3218" spans="12:12" ht="14.1" customHeight="1">
      <c r="L3218" s="31"/>
    </row>
    <row r="3219" spans="12:12" ht="14.1" customHeight="1">
      <c r="L3219" s="31"/>
    </row>
    <row r="3220" spans="12:12" ht="14.1" customHeight="1">
      <c r="L3220" s="31"/>
    </row>
    <row r="3221" spans="12:12" ht="14.1" customHeight="1">
      <c r="L3221" s="31"/>
    </row>
    <row r="3222" spans="12:12" ht="14.1" customHeight="1">
      <c r="L3222" s="31"/>
    </row>
    <row r="3223" spans="12:12" ht="14.1" customHeight="1">
      <c r="L3223" s="31"/>
    </row>
    <row r="3224" spans="12:12" ht="14.1" customHeight="1">
      <c r="L3224" s="31"/>
    </row>
    <row r="3225" spans="12:12" ht="14.1" customHeight="1">
      <c r="L3225" s="31"/>
    </row>
    <row r="3226" spans="12:12" ht="14.1" customHeight="1">
      <c r="L3226" s="31"/>
    </row>
    <row r="3227" spans="12:12" ht="14.1" customHeight="1">
      <c r="L3227" s="31"/>
    </row>
    <row r="3228" spans="12:12" ht="14.1" customHeight="1">
      <c r="L3228" s="31"/>
    </row>
    <row r="3229" spans="12:12" ht="14.1" customHeight="1">
      <c r="L3229" s="31"/>
    </row>
    <row r="3230" spans="12:12" ht="14.1" customHeight="1">
      <c r="L3230" s="31"/>
    </row>
    <row r="3231" spans="12:12" ht="14.1" customHeight="1">
      <c r="L3231" s="31"/>
    </row>
    <row r="3232" spans="12:12" ht="14.1" customHeight="1">
      <c r="L3232" s="31"/>
    </row>
    <row r="3233" spans="12:12" ht="14.1" customHeight="1">
      <c r="L3233" s="31"/>
    </row>
    <row r="3234" spans="12:12" ht="14.1" customHeight="1">
      <c r="L3234" s="31"/>
    </row>
    <row r="3235" spans="12:12" ht="14.1" customHeight="1">
      <c r="L3235" s="31"/>
    </row>
    <row r="3236" spans="12:12" ht="14.1" customHeight="1">
      <c r="L3236" s="31"/>
    </row>
    <row r="3237" spans="12:12" ht="14.1" customHeight="1">
      <c r="L3237" s="31"/>
    </row>
    <row r="3238" spans="12:12" ht="14.1" customHeight="1">
      <c r="L3238" s="31"/>
    </row>
    <row r="3239" spans="12:12" ht="14.1" customHeight="1">
      <c r="L3239" s="31"/>
    </row>
    <row r="3240" spans="12:12" ht="14.1" customHeight="1">
      <c r="L3240" s="31"/>
    </row>
    <row r="3241" spans="12:12" ht="14.1" customHeight="1">
      <c r="L3241" s="31"/>
    </row>
    <row r="3242" spans="12:12" ht="14.1" customHeight="1">
      <c r="L3242" s="31"/>
    </row>
    <row r="3243" spans="12:12" ht="14.1" customHeight="1">
      <c r="L3243" s="31"/>
    </row>
    <row r="3244" spans="12:12" ht="14.1" customHeight="1">
      <c r="L3244" s="31"/>
    </row>
    <row r="3245" spans="12:12" ht="14.1" customHeight="1">
      <c r="L3245" s="31"/>
    </row>
    <row r="3246" spans="12:12" ht="14.1" customHeight="1">
      <c r="L3246" s="31"/>
    </row>
    <row r="3247" spans="12:12" ht="14.1" customHeight="1">
      <c r="L3247" s="31"/>
    </row>
    <row r="3248" spans="12:12" ht="14.1" customHeight="1">
      <c r="L3248" s="31"/>
    </row>
    <row r="3249" spans="12:12" ht="14.1" customHeight="1">
      <c r="L3249" s="31"/>
    </row>
    <row r="3250" spans="12:12" ht="14.1" customHeight="1">
      <c r="L3250" s="31"/>
    </row>
    <row r="3251" spans="12:12" ht="14.1" customHeight="1">
      <c r="L3251" s="31"/>
    </row>
    <row r="3252" spans="12:12" ht="14.1" customHeight="1">
      <c r="L3252" s="31"/>
    </row>
    <row r="3253" spans="12:12" ht="14.1" customHeight="1">
      <c r="L3253" s="31"/>
    </row>
    <row r="3254" spans="12:12" ht="14.1" customHeight="1">
      <c r="L3254" s="31"/>
    </row>
    <row r="3255" spans="12:12" ht="14.1" customHeight="1">
      <c r="L3255" s="31"/>
    </row>
    <row r="3256" spans="12:12" ht="14.1" customHeight="1">
      <c r="L3256" s="31"/>
    </row>
    <row r="3257" spans="12:12" ht="14.1" customHeight="1">
      <c r="L3257" s="31"/>
    </row>
    <row r="3258" spans="12:12" ht="14.1" customHeight="1">
      <c r="L3258" s="31"/>
    </row>
    <row r="3259" spans="12:12" ht="14.1" customHeight="1">
      <c r="L3259" s="31"/>
    </row>
    <row r="3260" spans="12:12" ht="14.1" customHeight="1">
      <c r="L3260" s="31"/>
    </row>
    <row r="3261" spans="12:12" ht="14.1" customHeight="1">
      <c r="L3261" s="31"/>
    </row>
    <row r="3262" spans="12:12" ht="14.1" customHeight="1">
      <c r="L3262" s="31"/>
    </row>
    <row r="3263" spans="12:12" ht="14.1" customHeight="1">
      <c r="L3263" s="31"/>
    </row>
    <row r="3264" spans="12:12" ht="14.1" customHeight="1">
      <c r="L3264" s="31"/>
    </row>
    <row r="3265" spans="12:12" ht="14.1" customHeight="1">
      <c r="L3265" s="31"/>
    </row>
    <row r="3266" spans="12:12" ht="14.1" customHeight="1">
      <c r="L3266" s="31"/>
    </row>
    <row r="3267" spans="12:12" ht="14.1" customHeight="1">
      <c r="L3267" s="31"/>
    </row>
    <row r="3268" spans="12:12" ht="14.1" customHeight="1">
      <c r="L3268" s="31"/>
    </row>
    <row r="3269" spans="12:12" ht="14.1" customHeight="1">
      <c r="L3269" s="31"/>
    </row>
    <row r="3270" spans="12:12" ht="14.1" customHeight="1">
      <c r="L3270" s="31"/>
    </row>
    <row r="3271" spans="12:12" ht="14.1" customHeight="1">
      <c r="L3271" s="31"/>
    </row>
    <row r="3272" spans="12:12" ht="14.1" customHeight="1">
      <c r="L3272" s="31"/>
    </row>
    <row r="3273" spans="12:12" ht="14.1" customHeight="1">
      <c r="L3273" s="31"/>
    </row>
    <row r="3274" spans="12:12" ht="14.1" customHeight="1">
      <c r="L3274" s="31"/>
    </row>
    <row r="3275" spans="12:12" ht="14.1" customHeight="1">
      <c r="L3275" s="31"/>
    </row>
    <row r="3276" spans="12:12" ht="14.1" customHeight="1">
      <c r="L3276" s="31"/>
    </row>
    <row r="3277" spans="12:12" ht="14.1" customHeight="1">
      <c r="L3277" s="31"/>
    </row>
    <row r="3278" spans="12:12" ht="14.1" customHeight="1">
      <c r="L3278" s="31"/>
    </row>
    <row r="3279" spans="12:12" ht="14.1" customHeight="1">
      <c r="L3279" s="31"/>
    </row>
    <row r="3280" spans="12:12" ht="14.1" customHeight="1">
      <c r="L3280" s="31"/>
    </row>
    <row r="3281" spans="12:12" ht="14.1" customHeight="1">
      <c r="L3281" s="31"/>
    </row>
    <row r="3282" spans="12:12" ht="14.1" customHeight="1">
      <c r="L3282" s="31"/>
    </row>
    <row r="3283" spans="12:12" ht="14.1" customHeight="1">
      <c r="L3283" s="31"/>
    </row>
    <row r="3284" spans="12:12" ht="14.1" customHeight="1">
      <c r="L3284" s="31"/>
    </row>
    <row r="3285" spans="12:12" ht="14.1" customHeight="1">
      <c r="L3285" s="31"/>
    </row>
    <row r="3286" spans="12:12" ht="14.1" customHeight="1">
      <c r="L3286" s="31"/>
    </row>
    <row r="3287" spans="12:12" ht="14.1" customHeight="1">
      <c r="L3287" s="31"/>
    </row>
    <row r="3288" spans="12:12" ht="14.1" customHeight="1">
      <c r="L3288" s="31"/>
    </row>
    <row r="3289" spans="12:12" ht="14.1" customHeight="1">
      <c r="L3289" s="31"/>
    </row>
    <row r="3290" spans="12:12" ht="14.1" customHeight="1">
      <c r="L3290" s="31"/>
    </row>
    <row r="3291" spans="12:12" ht="14.1" customHeight="1">
      <c r="L3291" s="31"/>
    </row>
    <row r="3292" spans="12:12" ht="14.1" customHeight="1">
      <c r="L3292" s="31"/>
    </row>
    <row r="3293" spans="12:12" ht="14.1" customHeight="1">
      <c r="L3293" s="31"/>
    </row>
    <row r="3294" spans="12:12" ht="14.1" customHeight="1">
      <c r="L3294" s="31"/>
    </row>
    <row r="3295" spans="12:12" ht="14.1" customHeight="1">
      <c r="L3295" s="31"/>
    </row>
    <row r="3296" spans="12:12" ht="14.1" customHeight="1">
      <c r="L3296" s="31"/>
    </row>
    <row r="3297" spans="12:12" ht="14.1" customHeight="1">
      <c r="L3297" s="31"/>
    </row>
    <row r="3298" spans="12:12" ht="14.1" customHeight="1">
      <c r="L3298" s="31"/>
    </row>
    <row r="3299" spans="12:12" ht="14.1" customHeight="1">
      <c r="L3299" s="31"/>
    </row>
    <row r="3300" spans="12:12" ht="14.1" customHeight="1">
      <c r="L3300" s="31"/>
    </row>
    <row r="3301" spans="12:12" ht="14.1" customHeight="1">
      <c r="L3301" s="31"/>
    </row>
    <row r="3302" spans="12:12" ht="14.1" customHeight="1">
      <c r="L3302" s="31"/>
    </row>
    <row r="3303" spans="12:12" ht="14.1" customHeight="1">
      <c r="L3303" s="31"/>
    </row>
    <row r="3304" spans="12:12" ht="14.1" customHeight="1">
      <c r="L3304" s="31"/>
    </row>
    <row r="3305" spans="12:12" ht="14.1" customHeight="1">
      <c r="L3305" s="31"/>
    </row>
    <row r="3306" spans="12:12" ht="14.1" customHeight="1">
      <c r="L3306" s="31"/>
    </row>
    <row r="3307" spans="12:12" ht="14.1" customHeight="1">
      <c r="L3307" s="31"/>
    </row>
    <row r="3308" spans="12:12" ht="14.1" customHeight="1">
      <c r="L3308" s="31"/>
    </row>
    <row r="3309" spans="12:12" ht="14.1" customHeight="1">
      <c r="L3309" s="31"/>
    </row>
    <row r="3310" spans="12:12" ht="14.1" customHeight="1">
      <c r="L3310" s="31"/>
    </row>
    <row r="3311" spans="12:12" ht="14.1" customHeight="1">
      <c r="L3311" s="31"/>
    </row>
    <row r="3312" spans="12:12" ht="14.1" customHeight="1">
      <c r="L3312" s="31"/>
    </row>
    <row r="3313" spans="12:12" ht="14.1" customHeight="1">
      <c r="L3313" s="31"/>
    </row>
    <row r="3314" spans="12:12" ht="14.1" customHeight="1">
      <c r="L3314" s="31"/>
    </row>
    <row r="3315" spans="12:12" ht="14.1" customHeight="1">
      <c r="L3315" s="31"/>
    </row>
    <row r="3316" spans="12:12" ht="14.1" customHeight="1">
      <c r="L3316" s="31"/>
    </row>
    <row r="3317" spans="12:12" ht="14.1" customHeight="1">
      <c r="L3317" s="31"/>
    </row>
    <row r="3318" spans="12:12" ht="14.1" customHeight="1">
      <c r="L3318" s="31"/>
    </row>
    <row r="3319" spans="12:12" ht="14.1" customHeight="1">
      <c r="L3319" s="31"/>
    </row>
    <row r="3320" spans="12:12" ht="14.1" customHeight="1">
      <c r="L3320" s="31"/>
    </row>
    <row r="3321" spans="12:12" ht="14.1" customHeight="1">
      <c r="L3321" s="31"/>
    </row>
    <row r="3322" spans="12:12" ht="14.1" customHeight="1">
      <c r="L3322" s="31"/>
    </row>
    <row r="3323" spans="12:12" ht="14.1" customHeight="1">
      <c r="L3323" s="31"/>
    </row>
    <row r="3324" spans="12:12" ht="14.1" customHeight="1">
      <c r="L3324" s="31"/>
    </row>
    <row r="3325" spans="12:12" ht="14.1" customHeight="1">
      <c r="L3325" s="31"/>
    </row>
    <row r="3326" spans="12:12" ht="14.1" customHeight="1">
      <c r="L3326" s="31"/>
    </row>
    <row r="3327" spans="12:12" ht="14.1" customHeight="1">
      <c r="L3327" s="31"/>
    </row>
    <row r="3328" spans="12:12" ht="14.1" customHeight="1">
      <c r="L3328" s="31"/>
    </row>
    <row r="3329" spans="12:12" ht="14.1" customHeight="1">
      <c r="L3329" s="31"/>
    </row>
    <row r="3330" spans="12:12" ht="14.1" customHeight="1">
      <c r="L3330" s="31"/>
    </row>
    <row r="3331" spans="12:12" ht="14.1" customHeight="1">
      <c r="L3331" s="31"/>
    </row>
    <row r="3332" spans="12:12" ht="14.1" customHeight="1">
      <c r="L3332" s="31"/>
    </row>
    <row r="3333" spans="12:12" ht="14.1" customHeight="1">
      <c r="L3333" s="31"/>
    </row>
    <row r="3334" spans="12:12" ht="14.1" customHeight="1">
      <c r="L3334" s="31"/>
    </row>
    <row r="3335" spans="12:12" ht="14.1" customHeight="1">
      <c r="L3335" s="31"/>
    </row>
    <row r="3336" spans="12:12" ht="14.1" customHeight="1">
      <c r="L3336" s="31"/>
    </row>
    <row r="3337" spans="12:12" ht="14.1" customHeight="1">
      <c r="L3337" s="31"/>
    </row>
    <row r="3338" spans="12:12" ht="14.1" customHeight="1">
      <c r="L3338" s="31"/>
    </row>
    <row r="3339" spans="12:12" ht="14.1" customHeight="1">
      <c r="L3339" s="31"/>
    </row>
    <row r="3340" spans="12:12" ht="14.1" customHeight="1">
      <c r="L3340" s="31"/>
    </row>
    <row r="3341" spans="12:12" ht="14.1" customHeight="1">
      <c r="L3341" s="31"/>
    </row>
    <row r="3342" spans="12:12" ht="14.1" customHeight="1">
      <c r="L3342" s="31"/>
    </row>
    <row r="3343" spans="12:12" ht="14.1" customHeight="1">
      <c r="L3343" s="31"/>
    </row>
    <row r="3344" spans="12:12" ht="14.1" customHeight="1">
      <c r="L3344" s="31"/>
    </row>
    <row r="3345" spans="12:12" ht="14.1" customHeight="1">
      <c r="L3345" s="31"/>
    </row>
    <row r="3346" spans="12:12" ht="14.1" customHeight="1">
      <c r="L3346" s="31"/>
    </row>
    <row r="3347" spans="12:12" ht="14.1" customHeight="1">
      <c r="L3347" s="31"/>
    </row>
    <row r="3348" spans="12:12" ht="14.1" customHeight="1">
      <c r="L3348" s="31"/>
    </row>
    <row r="3349" spans="12:12" ht="14.1" customHeight="1">
      <c r="L3349" s="31"/>
    </row>
    <row r="3350" spans="12:12" ht="14.1" customHeight="1">
      <c r="L3350" s="31"/>
    </row>
    <row r="3351" spans="12:12" ht="14.1" customHeight="1">
      <c r="L3351" s="31"/>
    </row>
    <row r="3352" spans="12:12" ht="14.1" customHeight="1">
      <c r="L3352" s="31"/>
    </row>
    <row r="3353" spans="12:12" ht="14.1" customHeight="1">
      <c r="L3353" s="31"/>
    </row>
    <row r="3354" spans="12:12" ht="14.1" customHeight="1">
      <c r="L3354" s="31"/>
    </row>
    <row r="3355" spans="12:12" ht="14.1" customHeight="1">
      <c r="L3355" s="31"/>
    </row>
    <row r="3356" spans="12:12" ht="14.1" customHeight="1">
      <c r="L3356" s="31"/>
    </row>
    <row r="3357" spans="12:12" ht="14.1" customHeight="1">
      <c r="L3357" s="31"/>
    </row>
    <row r="3358" spans="12:12" ht="14.1" customHeight="1">
      <c r="L3358" s="31"/>
    </row>
    <row r="3359" spans="12:12" ht="14.1" customHeight="1">
      <c r="L3359" s="31"/>
    </row>
    <row r="3360" spans="12:12" ht="14.1" customHeight="1">
      <c r="L3360" s="31"/>
    </row>
    <row r="3361" spans="12:12" ht="14.1" customHeight="1">
      <c r="L3361" s="31"/>
    </row>
    <row r="3362" spans="12:12" ht="14.1" customHeight="1">
      <c r="L3362" s="31"/>
    </row>
    <row r="3363" spans="12:12" ht="14.1" customHeight="1">
      <c r="L3363" s="31"/>
    </row>
    <row r="3364" spans="12:12" ht="14.1" customHeight="1">
      <c r="L3364" s="31"/>
    </row>
    <row r="3365" spans="12:12" ht="14.1" customHeight="1">
      <c r="L3365" s="31"/>
    </row>
    <row r="3366" spans="12:12" ht="14.1" customHeight="1">
      <c r="L3366" s="31"/>
    </row>
    <row r="3367" spans="12:12" ht="14.1" customHeight="1">
      <c r="L3367" s="31"/>
    </row>
    <row r="3368" spans="12:12" ht="14.1" customHeight="1">
      <c r="L3368" s="31"/>
    </row>
    <row r="3369" spans="12:12" ht="14.1" customHeight="1">
      <c r="L3369" s="31"/>
    </row>
    <row r="3370" spans="12:12" ht="14.1" customHeight="1">
      <c r="L3370" s="31"/>
    </row>
    <row r="3371" spans="12:12" ht="14.1" customHeight="1">
      <c r="L3371" s="31"/>
    </row>
    <row r="3372" spans="12:12" ht="14.1" customHeight="1">
      <c r="L3372" s="31"/>
    </row>
    <row r="3373" spans="12:12" ht="14.1" customHeight="1">
      <c r="L3373" s="31"/>
    </row>
    <row r="3374" spans="12:12" ht="14.1" customHeight="1">
      <c r="L3374" s="31"/>
    </row>
    <row r="3375" spans="12:12" ht="14.1" customHeight="1">
      <c r="L3375" s="31"/>
    </row>
    <row r="3376" spans="12:12" ht="14.1" customHeight="1">
      <c r="L3376" s="31"/>
    </row>
    <row r="3377" spans="12:12" ht="14.1" customHeight="1">
      <c r="L3377" s="31"/>
    </row>
    <row r="3378" spans="12:12" ht="14.1" customHeight="1">
      <c r="L3378" s="31"/>
    </row>
    <row r="3379" spans="12:12" ht="14.1" customHeight="1">
      <c r="L3379" s="31"/>
    </row>
    <row r="3380" spans="12:12" ht="14.1" customHeight="1">
      <c r="L3380" s="31"/>
    </row>
    <row r="3381" spans="12:12" ht="14.1" customHeight="1">
      <c r="L3381" s="31"/>
    </row>
    <row r="3382" spans="12:12" ht="14.1" customHeight="1">
      <c r="L3382" s="31"/>
    </row>
    <row r="3383" spans="12:12" ht="14.1" customHeight="1">
      <c r="L3383" s="31"/>
    </row>
    <row r="3384" spans="12:12" ht="14.1" customHeight="1">
      <c r="L3384" s="31"/>
    </row>
    <row r="3385" spans="12:12" ht="14.1" customHeight="1">
      <c r="L3385" s="31"/>
    </row>
    <row r="3386" spans="12:12" ht="14.1" customHeight="1">
      <c r="L3386" s="31"/>
    </row>
    <row r="3387" spans="12:12" ht="14.1" customHeight="1">
      <c r="L3387" s="31"/>
    </row>
    <row r="3388" spans="12:12" ht="14.1" customHeight="1">
      <c r="L3388" s="31"/>
    </row>
    <row r="3389" spans="12:12" ht="14.1" customHeight="1">
      <c r="L3389" s="31"/>
    </row>
    <row r="3390" spans="12:12" ht="14.1" customHeight="1">
      <c r="L3390" s="31"/>
    </row>
    <row r="3391" spans="12:12" ht="14.1" customHeight="1">
      <c r="L3391" s="31"/>
    </row>
    <row r="3392" spans="12:12" ht="14.1" customHeight="1">
      <c r="L3392" s="31"/>
    </row>
    <row r="3393" spans="12:12" ht="14.1" customHeight="1">
      <c r="L3393" s="31"/>
    </row>
    <row r="3394" spans="12:12" ht="14.1" customHeight="1">
      <c r="L3394" s="31"/>
    </row>
    <row r="3395" spans="12:12" ht="14.1" customHeight="1">
      <c r="L3395" s="31"/>
    </row>
    <row r="3396" spans="12:12" ht="14.1" customHeight="1">
      <c r="L3396" s="31"/>
    </row>
    <row r="3397" spans="12:12" ht="14.1" customHeight="1">
      <c r="L3397" s="31"/>
    </row>
    <row r="3398" spans="12:12" ht="14.1" customHeight="1">
      <c r="L3398" s="31"/>
    </row>
    <row r="3399" spans="12:12" ht="14.1" customHeight="1">
      <c r="L3399" s="31"/>
    </row>
    <row r="3400" spans="12:12" ht="14.1" customHeight="1">
      <c r="L3400" s="31"/>
    </row>
    <row r="3401" spans="12:12" ht="14.1" customHeight="1">
      <c r="L3401" s="31"/>
    </row>
    <row r="3402" spans="12:12" ht="14.1" customHeight="1">
      <c r="L3402" s="31"/>
    </row>
    <row r="3403" spans="12:12" ht="14.1" customHeight="1">
      <c r="L3403" s="31"/>
    </row>
    <row r="3404" spans="12:12" ht="14.1" customHeight="1">
      <c r="L3404" s="31"/>
    </row>
    <row r="3405" spans="12:12" ht="14.1" customHeight="1">
      <c r="L3405" s="31"/>
    </row>
    <row r="3406" spans="12:12" ht="14.1" customHeight="1">
      <c r="L3406" s="31"/>
    </row>
    <row r="3407" spans="12:12" ht="14.1" customHeight="1">
      <c r="L3407" s="31"/>
    </row>
    <row r="3408" spans="12:12" ht="14.1" customHeight="1">
      <c r="L3408" s="31"/>
    </row>
    <row r="3409" spans="12:12" ht="14.1" customHeight="1">
      <c r="L3409" s="31"/>
    </row>
    <row r="3410" spans="12:12" ht="14.1" customHeight="1">
      <c r="L3410" s="31"/>
    </row>
    <row r="3411" spans="12:12" ht="14.1" customHeight="1">
      <c r="L3411" s="31"/>
    </row>
    <row r="3412" spans="12:12" ht="14.1" customHeight="1">
      <c r="L3412" s="31"/>
    </row>
    <row r="3413" spans="12:12" ht="14.1" customHeight="1">
      <c r="L3413" s="31"/>
    </row>
    <row r="3414" spans="12:12" ht="14.1" customHeight="1">
      <c r="L3414" s="31"/>
    </row>
    <row r="3415" spans="12:12" ht="14.1" customHeight="1">
      <c r="L3415" s="31"/>
    </row>
    <row r="3416" spans="12:12" ht="14.1" customHeight="1">
      <c r="L3416" s="31"/>
    </row>
    <row r="3417" spans="12:12" ht="14.1" customHeight="1">
      <c r="L3417" s="31"/>
    </row>
    <row r="3418" spans="12:12" ht="14.1" customHeight="1">
      <c r="L3418" s="31"/>
    </row>
    <row r="3419" spans="12:12" ht="14.1" customHeight="1">
      <c r="L3419" s="31"/>
    </row>
    <row r="3420" spans="12:12" ht="14.1" customHeight="1">
      <c r="L3420" s="31"/>
    </row>
    <row r="3421" spans="12:12" ht="14.1" customHeight="1">
      <c r="L3421" s="31"/>
    </row>
    <row r="3422" spans="12:12" ht="14.1" customHeight="1">
      <c r="L3422" s="31"/>
    </row>
    <row r="3423" spans="12:12" ht="14.1" customHeight="1">
      <c r="L3423" s="31"/>
    </row>
    <row r="3424" spans="12:12" ht="14.1" customHeight="1">
      <c r="L3424" s="31"/>
    </row>
    <row r="3425" spans="12:12" ht="14.1" customHeight="1">
      <c r="L3425" s="31"/>
    </row>
    <row r="3426" spans="12:12" ht="14.1" customHeight="1">
      <c r="L3426" s="31"/>
    </row>
    <row r="3427" spans="12:12" ht="14.1" customHeight="1">
      <c r="L3427" s="31"/>
    </row>
    <row r="3428" spans="12:12" ht="14.1" customHeight="1">
      <c r="L3428" s="31"/>
    </row>
    <row r="3429" spans="12:12" ht="14.1" customHeight="1">
      <c r="L3429" s="31"/>
    </row>
    <row r="3430" spans="12:12" ht="14.1" customHeight="1">
      <c r="L3430" s="31"/>
    </row>
    <row r="3431" spans="12:12" ht="14.1" customHeight="1">
      <c r="L3431" s="31"/>
    </row>
    <row r="3432" spans="12:12" ht="14.1" customHeight="1">
      <c r="L3432" s="31"/>
    </row>
    <row r="3433" spans="12:12" ht="14.1" customHeight="1">
      <c r="L3433" s="31"/>
    </row>
    <row r="3434" spans="12:12" ht="14.1" customHeight="1">
      <c r="L3434" s="31"/>
    </row>
    <row r="3435" spans="12:12" ht="14.1" customHeight="1">
      <c r="L3435" s="31"/>
    </row>
    <row r="3436" spans="12:12" ht="14.1" customHeight="1">
      <c r="L3436" s="31"/>
    </row>
    <row r="3437" spans="12:12" ht="14.1" customHeight="1">
      <c r="L3437" s="31"/>
    </row>
    <row r="3438" spans="12:12" ht="14.1" customHeight="1">
      <c r="L3438" s="31"/>
    </row>
    <row r="3439" spans="12:12" ht="14.1" customHeight="1">
      <c r="L3439" s="31"/>
    </row>
    <row r="3440" spans="12:12" ht="14.1" customHeight="1">
      <c r="L3440" s="31"/>
    </row>
    <row r="3441" spans="12:12" ht="14.1" customHeight="1">
      <c r="L3441" s="31"/>
    </row>
    <row r="3442" spans="12:12" ht="14.1" customHeight="1">
      <c r="L3442" s="31"/>
    </row>
    <row r="3443" spans="12:12" ht="14.1" customHeight="1">
      <c r="L3443" s="31"/>
    </row>
    <row r="3444" spans="12:12" ht="14.1" customHeight="1">
      <c r="L3444" s="31"/>
    </row>
    <row r="3445" spans="12:12" ht="14.1" customHeight="1">
      <c r="L3445" s="31"/>
    </row>
    <row r="3446" spans="12:12" ht="14.1" customHeight="1">
      <c r="L3446" s="31"/>
    </row>
    <row r="3447" spans="12:12" ht="14.1" customHeight="1">
      <c r="L3447" s="31"/>
    </row>
    <row r="3448" spans="12:12" ht="14.1" customHeight="1">
      <c r="L3448" s="31"/>
    </row>
    <row r="3449" spans="12:12" ht="14.1" customHeight="1">
      <c r="L3449" s="31"/>
    </row>
    <row r="3450" spans="12:12" ht="14.1" customHeight="1">
      <c r="L3450" s="31"/>
    </row>
    <row r="3451" spans="12:12" ht="14.1" customHeight="1">
      <c r="L3451" s="31"/>
    </row>
    <row r="3452" spans="12:12" ht="14.1" customHeight="1">
      <c r="L3452" s="31"/>
    </row>
    <row r="3453" spans="12:12" ht="14.1" customHeight="1">
      <c r="L3453" s="31"/>
    </row>
    <row r="3454" spans="12:12" ht="14.1" customHeight="1">
      <c r="L3454" s="31"/>
    </row>
    <row r="3455" spans="12:12" ht="14.1" customHeight="1">
      <c r="L3455" s="31"/>
    </row>
    <row r="3456" spans="12:12" ht="14.1" customHeight="1">
      <c r="L3456" s="31"/>
    </row>
    <row r="3457" spans="12:12" ht="14.1" customHeight="1">
      <c r="L3457" s="31"/>
    </row>
    <row r="3458" spans="12:12" ht="14.1" customHeight="1">
      <c r="L3458" s="31"/>
    </row>
    <row r="3459" spans="12:12" ht="14.1" customHeight="1">
      <c r="L3459" s="31"/>
    </row>
    <row r="3460" spans="12:12" ht="14.1" customHeight="1">
      <c r="L3460" s="31"/>
    </row>
    <row r="3461" spans="12:12" ht="14.1" customHeight="1">
      <c r="L3461" s="31"/>
    </row>
    <row r="3462" spans="12:12" ht="14.1" customHeight="1">
      <c r="L3462" s="31"/>
    </row>
    <row r="3463" spans="12:12" ht="14.1" customHeight="1">
      <c r="L3463" s="31"/>
    </row>
    <row r="3464" spans="12:12" ht="14.1" customHeight="1">
      <c r="L3464" s="31"/>
    </row>
    <row r="3465" spans="12:12" ht="14.1" customHeight="1">
      <c r="L3465" s="31"/>
    </row>
    <row r="3466" spans="12:12" ht="14.1" customHeight="1">
      <c r="L3466" s="31"/>
    </row>
    <row r="3467" spans="12:12" ht="14.1" customHeight="1">
      <c r="L3467" s="31"/>
    </row>
    <row r="3468" spans="12:12" ht="14.1" customHeight="1">
      <c r="L3468" s="31"/>
    </row>
    <row r="3469" spans="12:12" ht="14.1" customHeight="1">
      <c r="L3469" s="31"/>
    </row>
    <row r="3470" spans="12:12" ht="14.1" customHeight="1">
      <c r="L3470" s="31"/>
    </row>
    <row r="3471" spans="12:12" ht="14.1" customHeight="1">
      <c r="L3471" s="31"/>
    </row>
    <row r="3472" spans="12:12" ht="14.1" customHeight="1">
      <c r="L3472" s="31"/>
    </row>
    <row r="3473" spans="12:12" ht="14.1" customHeight="1">
      <c r="L3473" s="31"/>
    </row>
    <row r="3474" spans="12:12" ht="14.1" customHeight="1">
      <c r="L3474" s="31"/>
    </row>
    <row r="3475" spans="12:12" ht="14.1" customHeight="1">
      <c r="L3475" s="31"/>
    </row>
    <row r="3476" spans="12:12" ht="14.1" customHeight="1">
      <c r="L3476" s="31"/>
    </row>
    <row r="3477" spans="12:12" ht="14.1" customHeight="1">
      <c r="L3477" s="31"/>
    </row>
    <row r="3478" spans="12:12" ht="14.1" customHeight="1">
      <c r="L3478" s="31"/>
    </row>
    <row r="3479" spans="12:12" ht="14.1" customHeight="1">
      <c r="L3479" s="31"/>
    </row>
    <row r="3480" spans="12:12" ht="14.1" customHeight="1">
      <c r="L3480" s="31"/>
    </row>
    <row r="3481" spans="12:12" ht="14.1" customHeight="1">
      <c r="L3481" s="31"/>
    </row>
    <row r="3482" spans="12:12" ht="14.1" customHeight="1">
      <c r="L3482" s="31"/>
    </row>
    <row r="3483" spans="12:12" ht="14.1" customHeight="1">
      <c r="L3483" s="31"/>
    </row>
    <row r="3484" spans="12:12" ht="14.1" customHeight="1">
      <c r="L3484" s="31"/>
    </row>
    <row r="3485" spans="12:12" ht="14.1" customHeight="1">
      <c r="L3485" s="31"/>
    </row>
    <row r="3486" spans="12:12" ht="14.1" customHeight="1">
      <c r="L3486" s="31"/>
    </row>
    <row r="3487" spans="12:12" ht="14.1" customHeight="1">
      <c r="L3487" s="31"/>
    </row>
    <row r="3488" spans="12:12" ht="14.1" customHeight="1">
      <c r="L3488" s="31"/>
    </row>
    <row r="3489" spans="12:12" ht="14.1" customHeight="1">
      <c r="L3489" s="31"/>
    </row>
    <row r="3490" spans="12:12" ht="14.1" customHeight="1">
      <c r="L3490" s="31"/>
    </row>
    <row r="3491" spans="12:12" ht="14.1" customHeight="1">
      <c r="L3491" s="31"/>
    </row>
    <row r="3492" spans="12:12" ht="14.1" customHeight="1">
      <c r="L3492" s="31"/>
    </row>
    <row r="3493" spans="12:12" ht="14.1" customHeight="1">
      <c r="L3493" s="31"/>
    </row>
    <row r="3494" spans="12:12" ht="14.1" customHeight="1">
      <c r="L3494" s="31"/>
    </row>
    <row r="3495" spans="12:12" ht="14.1" customHeight="1">
      <c r="L3495" s="31"/>
    </row>
    <row r="3496" spans="12:12" ht="14.1" customHeight="1">
      <c r="L3496" s="31"/>
    </row>
    <row r="3497" spans="12:12" ht="14.1" customHeight="1">
      <c r="L3497" s="31"/>
    </row>
    <row r="3498" spans="12:12" ht="14.1" customHeight="1">
      <c r="L3498" s="31"/>
    </row>
    <row r="3499" spans="12:12" ht="14.1" customHeight="1">
      <c r="L3499" s="31"/>
    </row>
    <row r="3500" spans="12:12" ht="14.1" customHeight="1">
      <c r="L3500" s="31"/>
    </row>
    <row r="3501" spans="12:12" ht="14.1" customHeight="1">
      <c r="L3501" s="31"/>
    </row>
    <row r="3502" spans="12:12" ht="14.1" customHeight="1">
      <c r="L3502" s="31"/>
    </row>
    <row r="3503" spans="12:12" ht="14.1" customHeight="1">
      <c r="L3503" s="31"/>
    </row>
    <row r="3504" spans="12:12" ht="14.1" customHeight="1">
      <c r="L3504" s="31"/>
    </row>
    <row r="3505" spans="12:12" ht="14.1" customHeight="1">
      <c r="L3505" s="31"/>
    </row>
    <row r="3506" spans="12:12" ht="14.1" customHeight="1">
      <c r="L3506" s="31"/>
    </row>
    <row r="3507" spans="12:12" ht="14.1" customHeight="1">
      <c r="L3507" s="31"/>
    </row>
    <row r="3508" spans="12:12" ht="14.1" customHeight="1">
      <c r="L3508" s="31"/>
    </row>
    <row r="3509" spans="12:12" ht="14.1" customHeight="1">
      <c r="L3509" s="31"/>
    </row>
    <row r="3510" spans="12:12" ht="14.1" customHeight="1">
      <c r="L3510" s="31"/>
    </row>
    <row r="3511" spans="12:12" ht="14.1" customHeight="1">
      <c r="L3511" s="31"/>
    </row>
    <row r="3512" spans="12:12" ht="14.1" customHeight="1">
      <c r="L3512" s="31"/>
    </row>
    <row r="3513" spans="12:12" ht="14.1" customHeight="1">
      <c r="L3513" s="31"/>
    </row>
    <row r="3514" spans="12:12" ht="14.1" customHeight="1">
      <c r="L3514" s="31"/>
    </row>
    <row r="3515" spans="12:12" ht="14.1" customHeight="1">
      <c r="L3515" s="31"/>
    </row>
    <row r="3516" spans="12:12" ht="14.1" customHeight="1">
      <c r="L3516" s="31"/>
    </row>
    <row r="3517" spans="12:12" ht="14.1" customHeight="1">
      <c r="L3517" s="31"/>
    </row>
    <row r="3518" spans="12:12" ht="14.1" customHeight="1">
      <c r="L3518" s="31"/>
    </row>
    <row r="3519" spans="12:12" ht="14.1" customHeight="1">
      <c r="L3519" s="31"/>
    </row>
    <row r="3520" spans="12:12" ht="14.1" customHeight="1">
      <c r="L3520" s="31"/>
    </row>
    <row r="3521" spans="12:12" ht="14.1" customHeight="1">
      <c r="L3521" s="31"/>
    </row>
    <row r="3522" spans="12:12" ht="14.1" customHeight="1">
      <c r="L3522" s="31"/>
    </row>
    <row r="3523" spans="12:12" ht="14.1" customHeight="1">
      <c r="L3523" s="31"/>
    </row>
    <row r="3524" spans="12:12" ht="14.1" customHeight="1">
      <c r="L3524" s="31"/>
    </row>
    <row r="3525" spans="12:12" ht="14.1" customHeight="1">
      <c r="L3525" s="31"/>
    </row>
    <row r="3526" spans="12:12" ht="14.1" customHeight="1">
      <c r="L3526" s="31"/>
    </row>
    <row r="3527" spans="12:12" ht="14.1" customHeight="1">
      <c r="L3527" s="31"/>
    </row>
    <row r="3528" spans="12:12" ht="14.1" customHeight="1">
      <c r="L3528" s="31"/>
    </row>
    <row r="3529" spans="12:12" ht="14.1" customHeight="1">
      <c r="L3529" s="31"/>
    </row>
    <row r="3530" spans="12:12" ht="14.1" customHeight="1">
      <c r="L3530" s="31"/>
    </row>
    <row r="3531" spans="12:12" ht="14.1" customHeight="1">
      <c r="L3531" s="31"/>
    </row>
    <row r="3532" spans="12:12" ht="14.1" customHeight="1">
      <c r="L3532" s="31"/>
    </row>
    <row r="3533" spans="12:12" ht="14.1" customHeight="1">
      <c r="L3533" s="31"/>
    </row>
    <row r="3534" spans="12:12" ht="14.1" customHeight="1">
      <c r="L3534" s="31"/>
    </row>
    <row r="3535" spans="12:12" ht="14.1" customHeight="1">
      <c r="L3535" s="31"/>
    </row>
    <row r="3536" spans="12:12" ht="14.1" customHeight="1">
      <c r="L3536" s="31"/>
    </row>
    <row r="3537" spans="12:12" ht="14.1" customHeight="1">
      <c r="L3537" s="31"/>
    </row>
    <row r="3538" spans="12:12" ht="14.1" customHeight="1">
      <c r="L3538" s="31"/>
    </row>
    <row r="3539" spans="12:12" ht="14.1" customHeight="1">
      <c r="L3539" s="31"/>
    </row>
    <row r="3540" spans="12:12" ht="14.1" customHeight="1">
      <c r="L3540" s="31"/>
    </row>
    <row r="3541" spans="12:12" ht="14.1" customHeight="1">
      <c r="L3541" s="31"/>
    </row>
    <row r="3542" spans="12:12" ht="14.1" customHeight="1">
      <c r="L3542" s="31"/>
    </row>
    <row r="3543" spans="12:12" ht="14.1" customHeight="1">
      <c r="L3543" s="31"/>
    </row>
    <row r="3544" spans="12:12" ht="14.1" customHeight="1">
      <c r="L3544" s="31"/>
    </row>
    <row r="3545" spans="12:12" ht="14.1" customHeight="1">
      <c r="L3545" s="31"/>
    </row>
    <row r="3546" spans="12:12" ht="14.1" customHeight="1">
      <c r="L3546" s="31"/>
    </row>
    <row r="3547" spans="12:12" ht="14.1" customHeight="1">
      <c r="L3547" s="31"/>
    </row>
    <row r="3548" spans="12:12" ht="14.1" customHeight="1">
      <c r="L3548" s="31"/>
    </row>
    <row r="3549" spans="12:12" ht="14.1" customHeight="1">
      <c r="L3549" s="31"/>
    </row>
    <row r="3550" spans="12:12" ht="14.1" customHeight="1">
      <c r="L3550" s="31"/>
    </row>
    <row r="3551" spans="12:12" ht="14.1" customHeight="1">
      <c r="L3551" s="31"/>
    </row>
    <row r="3552" spans="12:12" ht="14.1" customHeight="1">
      <c r="L3552" s="31"/>
    </row>
    <row r="3553" spans="12:12" ht="14.1" customHeight="1">
      <c r="L3553" s="31"/>
    </row>
    <row r="3554" spans="12:12" ht="14.1" customHeight="1">
      <c r="L3554" s="31"/>
    </row>
    <row r="3555" spans="12:12" ht="14.1" customHeight="1">
      <c r="L3555" s="31"/>
    </row>
    <row r="3556" spans="12:12" ht="14.1" customHeight="1">
      <c r="L3556" s="31"/>
    </row>
    <row r="3557" spans="12:12" ht="14.1" customHeight="1">
      <c r="L3557" s="31"/>
    </row>
    <row r="3558" spans="12:12" ht="14.1" customHeight="1">
      <c r="L3558" s="31"/>
    </row>
    <row r="3559" spans="12:12" ht="14.1" customHeight="1">
      <c r="L3559" s="31"/>
    </row>
    <row r="3560" spans="12:12" ht="14.1" customHeight="1">
      <c r="L3560" s="31"/>
    </row>
    <row r="3561" spans="12:12" ht="14.1" customHeight="1">
      <c r="L3561" s="31"/>
    </row>
    <row r="3562" spans="12:12" ht="14.1" customHeight="1">
      <c r="L3562" s="31"/>
    </row>
    <row r="3563" spans="12:12" ht="14.1" customHeight="1">
      <c r="L3563" s="31"/>
    </row>
    <row r="3564" spans="12:12" ht="14.1" customHeight="1">
      <c r="L3564" s="31"/>
    </row>
    <row r="3565" spans="12:12" ht="14.1" customHeight="1">
      <c r="L3565" s="31"/>
    </row>
    <row r="3566" spans="12:12" ht="14.1" customHeight="1">
      <c r="L3566" s="31"/>
    </row>
    <row r="3567" spans="12:12" ht="14.1" customHeight="1">
      <c r="L3567" s="31"/>
    </row>
    <row r="3568" spans="12:12" ht="14.1" customHeight="1">
      <c r="L3568" s="31"/>
    </row>
    <row r="3569" spans="12:12" ht="14.1" customHeight="1">
      <c r="L3569" s="31"/>
    </row>
    <row r="3570" spans="12:12" ht="14.1" customHeight="1">
      <c r="L3570" s="31"/>
    </row>
    <row r="3571" spans="12:12" ht="14.1" customHeight="1">
      <c r="L3571" s="31"/>
    </row>
    <row r="3572" spans="12:12" ht="14.1" customHeight="1">
      <c r="L3572" s="31"/>
    </row>
    <row r="3573" spans="12:12" ht="14.1" customHeight="1">
      <c r="L3573" s="31"/>
    </row>
    <row r="3574" spans="12:12" ht="14.1" customHeight="1">
      <c r="L3574" s="31"/>
    </row>
    <row r="3575" spans="12:12" ht="14.1" customHeight="1">
      <c r="L3575" s="31"/>
    </row>
    <row r="3576" spans="12:12" ht="14.1" customHeight="1">
      <c r="L3576" s="31"/>
    </row>
    <row r="3577" spans="12:12" ht="14.1" customHeight="1">
      <c r="L3577" s="31"/>
    </row>
    <row r="3578" spans="12:12" ht="14.1" customHeight="1">
      <c r="L3578" s="31"/>
    </row>
    <row r="3579" spans="12:12" ht="14.1" customHeight="1">
      <c r="L3579" s="31"/>
    </row>
    <row r="3580" spans="12:12" ht="14.1" customHeight="1">
      <c r="L3580" s="31"/>
    </row>
    <row r="3581" spans="12:12" ht="14.1" customHeight="1">
      <c r="L3581" s="31"/>
    </row>
    <row r="3582" spans="12:12" ht="14.1" customHeight="1">
      <c r="L3582" s="31"/>
    </row>
    <row r="3583" spans="12:12" ht="14.1" customHeight="1">
      <c r="L3583" s="31"/>
    </row>
    <row r="3584" spans="12:12" ht="14.1" customHeight="1">
      <c r="L3584" s="31"/>
    </row>
    <row r="3585" spans="12:12" ht="14.1" customHeight="1">
      <c r="L3585" s="31"/>
    </row>
    <row r="3586" spans="12:12" ht="14.1" customHeight="1">
      <c r="L3586" s="31"/>
    </row>
    <row r="3587" spans="12:12" ht="14.1" customHeight="1">
      <c r="L3587" s="31"/>
    </row>
    <row r="3588" spans="12:12" ht="14.1" customHeight="1">
      <c r="L3588" s="31"/>
    </row>
    <row r="3589" spans="12:12" ht="14.1" customHeight="1">
      <c r="L3589" s="31"/>
    </row>
    <row r="3590" spans="12:12" ht="14.1" customHeight="1">
      <c r="L3590" s="31"/>
    </row>
    <row r="3591" spans="12:12" ht="14.1" customHeight="1">
      <c r="L3591" s="31"/>
    </row>
    <row r="3592" spans="12:12" ht="14.1" customHeight="1">
      <c r="L3592" s="31"/>
    </row>
    <row r="3593" spans="12:12" ht="14.1" customHeight="1">
      <c r="L3593" s="31"/>
    </row>
    <row r="3594" spans="12:12" ht="14.1" customHeight="1">
      <c r="L3594" s="31"/>
    </row>
    <row r="3595" spans="12:12" ht="14.1" customHeight="1">
      <c r="L3595" s="31"/>
    </row>
    <row r="3596" spans="12:12" ht="14.1" customHeight="1">
      <c r="L3596" s="31"/>
    </row>
    <row r="3597" spans="12:12" ht="14.1" customHeight="1">
      <c r="L3597" s="31"/>
    </row>
    <row r="3598" spans="12:12" ht="14.1" customHeight="1">
      <c r="L3598" s="31"/>
    </row>
    <row r="3599" spans="12:12" ht="14.1" customHeight="1">
      <c r="L3599" s="31"/>
    </row>
    <row r="3600" spans="12:12" ht="14.1" customHeight="1">
      <c r="L3600" s="31"/>
    </row>
    <row r="3601" spans="12:12" ht="14.1" customHeight="1">
      <c r="L3601" s="31"/>
    </row>
    <row r="3602" spans="12:12" ht="14.1" customHeight="1">
      <c r="L3602" s="31"/>
    </row>
    <row r="3603" spans="12:12" ht="14.1" customHeight="1">
      <c r="L3603" s="31"/>
    </row>
    <row r="3604" spans="12:12" ht="14.1" customHeight="1">
      <c r="L3604" s="31"/>
    </row>
    <row r="3605" spans="12:12" ht="14.1" customHeight="1">
      <c r="L3605" s="31"/>
    </row>
    <row r="3606" spans="12:12" ht="14.1" customHeight="1">
      <c r="L3606" s="31"/>
    </row>
    <row r="3607" spans="12:12" ht="14.1" customHeight="1">
      <c r="L3607" s="31"/>
    </row>
    <row r="3608" spans="12:12" ht="14.1" customHeight="1">
      <c r="L3608" s="31"/>
    </row>
    <row r="3609" spans="12:12" ht="14.1" customHeight="1">
      <c r="L3609" s="31"/>
    </row>
    <row r="3610" spans="12:12" ht="14.1" customHeight="1">
      <c r="L3610" s="31"/>
    </row>
    <row r="3611" spans="12:12" ht="14.1" customHeight="1">
      <c r="L3611" s="31"/>
    </row>
    <row r="3612" spans="12:12" ht="14.1" customHeight="1">
      <c r="L3612" s="31"/>
    </row>
    <row r="3613" spans="12:12" ht="14.1" customHeight="1">
      <c r="L3613" s="31"/>
    </row>
    <row r="3614" spans="12:12" ht="14.1" customHeight="1">
      <c r="L3614" s="31"/>
    </row>
    <row r="3615" spans="12:12" ht="14.1" customHeight="1">
      <c r="L3615" s="31"/>
    </row>
    <row r="3616" spans="12:12" ht="14.1" customHeight="1">
      <c r="L3616" s="31"/>
    </row>
    <row r="3617" spans="12:12" ht="14.1" customHeight="1">
      <c r="L3617" s="31"/>
    </row>
    <row r="3618" spans="12:12" ht="14.1" customHeight="1">
      <c r="L3618" s="31"/>
    </row>
    <row r="3619" spans="12:12" ht="14.1" customHeight="1">
      <c r="L3619" s="31"/>
    </row>
    <row r="3620" spans="12:12" ht="14.1" customHeight="1">
      <c r="L3620" s="31"/>
    </row>
    <row r="3621" spans="12:12" ht="14.1" customHeight="1">
      <c r="L3621" s="31"/>
    </row>
    <row r="3622" spans="12:12" ht="14.1" customHeight="1">
      <c r="L3622" s="31"/>
    </row>
    <row r="3623" spans="12:12" ht="14.1" customHeight="1">
      <c r="L3623" s="31"/>
    </row>
    <row r="3624" spans="12:12" ht="14.1" customHeight="1">
      <c r="L3624" s="31"/>
    </row>
    <row r="3625" spans="12:12" ht="14.1" customHeight="1">
      <c r="L3625" s="31"/>
    </row>
    <row r="3626" spans="12:12" ht="14.1" customHeight="1">
      <c r="L3626" s="31"/>
    </row>
    <row r="3627" spans="12:12" ht="14.1" customHeight="1">
      <c r="L3627" s="31"/>
    </row>
    <row r="3628" spans="12:12" ht="14.1" customHeight="1">
      <c r="L3628" s="31"/>
    </row>
    <row r="3629" spans="12:12" ht="14.1" customHeight="1">
      <c r="L3629" s="31"/>
    </row>
    <row r="3630" spans="12:12" ht="14.1" customHeight="1">
      <c r="L3630" s="31"/>
    </row>
    <row r="3631" spans="12:12" ht="14.1" customHeight="1">
      <c r="L3631" s="31"/>
    </row>
    <row r="3632" spans="12:12" ht="14.1" customHeight="1">
      <c r="L3632" s="31"/>
    </row>
    <row r="3633" spans="12:12" ht="14.1" customHeight="1">
      <c r="L3633" s="31"/>
    </row>
    <row r="3634" spans="12:12" ht="14.1" customHeight="1">
      <c r="L3634" s="31"/>
    </row>
    <row r="3635" spans="12:12" ht="14.1" customHeight="1">
      <c r="L3635" s="31"/>
    </row>
    <row r="3636" spans="12:12" ht="14.1" customHeight="1">
      <c r="L3636" s="31"/>
    </row>
    <row r="3637" spans="12:12" ht="14.1" customHeight="1">
      <c r="L3637" s="31"/>
    </row>
    <row r="3638" spans="12:12" ht="14.1" customHeight="1">
      <c r="L3638" s="31"/>
    </row>
    <row r="3639" spans="12:12" ht="14.1" customHeight="1">
      <c r="L3639" s="31"/>
    </row>
    <row r="3640" spans="12:12" ht="14.1" customHeight="1">
      <c r="L3640" s="31"/>
    </row>
    <row r="3641" spans="12:12" ht="14.1" customHeight="1">
      <c r="L3641" s="31"/>
    </row>
    <row r="3642" spans="12:12" ht="14.1" customHeight="1">
      <c r="L3642" s="31"/>
    </row>
    <row r="3643" spans="12:12" ht="14.1" customHeight="1">
      <c r="L3643" s="31"/>
    </row>
    <row r="3644" spans="12:12" ht="14.1" customHeight="1">
      <c r="L3644" s="31"/>
    </row>
    <row r="3645" spans="12:12" ht="14.1" customHeight="1">
      <c r="L3645" s="31"/>
    </row>
    <row r="3646" spans="12:12" ht="14.1" customHeight="1">
      <c r="L3646" s="31"/>
    </row>
    <row r="3647" spans="12:12" ht="14.1" customHeight="1">
      <c r="L3647" s="31"/>
    </row>
    <row r="3648" spans="12:12" ht="14.1" customHeight="1"/>
    <row r="3649" ht="14.1" customHeight="1"/>
    <row r="3650" ht="14.1" customHeight="1"/>
    <row r="3651" ht="14.1" customHeight="1"/>
    <row r="3652" ht="14.1" customHeight="1"/>
    <row r="3653" ht="14.1" customHeight="1"/>
    <row r="3654" ht="14.1" customHeight="1"/>
    <row r="3655" ht="14.1" customHeight="1"/>
    <row r="3656" ht="14.1" customHeight="1"/>
    <row r="3657" ht="14.1" customHeight="1"/>
    <row r="3658" ht="14.1" customHeight="1"/>
    <row r="3659" ht="14.1" customHeight="1"/>
    <row r="3660" ht="14.1" customHeight="1"/>
    <row r="3661" ht="14.1" customHeight="1"/>
    <row r="3662" ht="14.1" customHeight="1"/>
    <row r="3663" ht="14.1" customHeight="1"/>
    <row r="3664" ht="14.1" customHeight="1"/>
    <row r="3665" ht="14.1" customHeight="1"/>
    <row r="3666" ht="14.1" customHeight="1"/>
    <row r="3667" ht="14.1" customHeight="1"/>
    <row r="3668" ht="14.1" customHeight="1"/>
    <row r="3669" ht="14.1" customHeight="1"/>
    <row r="3670" ht="14.1" customHeight="1"/>
    <row r="3671" ht="14.1" customHeight="1"/>
    <row r="3672" ht="14.1" customHeight="1"/>
    <row r="3673" ht="14.1" customHeight="1"/>
    <row r="3674" ht="14.1" customHeight="1"/>
    <row r="3675" ht="14.1" customHeight="1"/>
    <row r="3676" ht="14.1" customHeight="1"/>
    <row r="3677" ht="14.1" customHeight="1"/>
    <row r="3678" ht="14.1" customHeight="1"/>
    <row r="3679" ht="14.1" customHeight="1"/>
    <row r="3680" ht="14.1" customHeight="1"/>
    <row r="3681" ht="14.1" customHeight="1"/>
    <row r="3682" ht="14.1" customHeight="1"/>
    <row r="3683" ht="14.1" customHeight="1"/>
    <row r="3684" ht="14.1" customHeight="1"/>
    <row r="3685" ht="14.1" customHeight="1"/>
    <row r="3686" ht="14.1" customHeight="1"/>
    <row r="3687" ht="14.1" customHeight="1"/>
    <row r="3688" ht="14.1" customHeight="1"/>
    <row r="3689" ht="14.1" customHeight="1"/>
    <row r="3690" ht="14.1" customHeight="1"/>
    <row r="3691" ht="14.1" customHeight="1"/>
    <row r="3692" ht="14.1" customHeight="1"/>
    <row r="3693" ht="14.1" customHeight="1"/>
    <row r="3694" ht="14.1" customHeight="1"/>
    <row r="3695" ht="14.1" customHeight="1"/>
    <row r="3696" ht="14.1" customHeight="1"/>
    <row r="3697" ht="14.1" customHeight="1"/>
    <row r="3698" ht="14.1" customHeight="1"/>
    <row r="3699" ht="14.1" customHeight="1"/>
    <row r="3700" ht="14.1" customHeight="1"/>
    <row r="3701" ht="14.1" customHeight="1"/>
    <row r="3702" ht="14.1" customHeight="1"/>
    <row r="3703" ht="14.1" customHeight="1"/>
    <row r="3704" ht="14.1" customHeight="1"/>
    <row r="3705" ht="14.1" customHeight="1"/>
    <row r="3706" ht="14.1" customHeight="1"/>
    <row r="3707" ht="14.1" customHeight="1"/>
    <row r="3708" ht="14.1" customHeight="1"/>
    <row r="3709" ht="14.1" customHeight="1"/>
    <row r="3710" ht="14.1" customHeight="1"/>
    <row r="3711" ht="14.1" customHeight="1"/>
    <row r="3712" ht="14.1" customHeight="1"/>
    <row r="3713" ht="14.1" customHeight="1"/>
    <row r="3714" ht="14.1" customHeight="1"/>
    <row r="3715" ht="14.1" customHeight="1"/>
    <row r="3716" ht="14.1" customHeight="1"/>
    <row r="3717" ht="14.1" customHeight="1"/>
    <row r="3718" ht="14.1" customHeight="1"/>
    <row r="3719" ht="14.1" customHeight="1"/>
    <row r="3720" ht="14.1" customHeight="1"/>
    <row r="3721" ht="14.1" customHeight="1"/>
    <row r="3722" ht="14.1" customHeight="1"/>
    <row r="3723" ht="14.1" customHeight="1"/>
    <row r="3724" ht="14.1" customHeight="1"/>
    <row r="3725" ht="14.1" customHeight="1"/>
    <row r="3726" ht="14.1" customHeight="1"/>
    <row r="3727" ht="14.1" customHeight="1"/>
    <row r="3728" ht="14.1" customHeight="1"/>
    <row r="3729" ht="14.1" customHeight="1"/>
    <row r="3730" ht="14.1" customHeight="1"/>
    <row r="3731" ht="14.1" customHeight="1"/>
    <row r="3732" ht="14.1" customHeight="1"/>
    <row r="3733" ht="14.1" customHeight="1"/>
    <row r="3734" ht="14.1" customHeight="1"/>
    <row r="3735" ht="14.1" customHeight="1"/>
    <row r="3736" ht="14.1" customHeight="1"/>
    <row r="3737" ht="14.1" customHeight="1"/>
    <row r="3738" ht="14.1" customHeight="1"/>
    <row r="3739" ht="14.1" customHeight="1"/>
    <row r="3740" ht="14.1" customHeight="1"/>
    <row r="3741" ht="14.1" customHeight="1"/>
    <row r="3742" ht="14.1" customHeight="1"/>
    <row r="3743" ht="14.1" customHeight="1"/>
    <row r="3744" ht="14.1" customHeight="1"/>
    <row r="3745" ht="14.1" customHeight="1"/>
    <row r="3746" ht="14.1" customHeight="1"/>
    <row r="3747" ht="14.1" customHeight="1"/>
    <row r="3748" ht="14.1" customHeight="1"/>
    <row r="3749" ht="14.1" customHeight="1"/>
    <row r="3750" ht="14.1" customHeight="1"/>
    <row r="3751" ht="14.1" customHeight="1"/>
    <row r="3752" ht="14.1" customHeight="1"/>
    <row r="3753" ht="14.1" customHeight="1"/>
    <row r="3754" ht="14.1" customHeight="1"/>
    <row r="3755" ht="14.1" customHeight="1"/>
    <row r="3756" ht="14.1" customHeight="1"/>
    <row r="3757" ht="14.1" customHeight="1"/>
    <row r="3758" ht="14.1" customHeight="1"/>
    <row r="3759" ht="14.1" customHeight="1"/>
    <row r="3760" ht="14.1" customHeight="1"/>
    <row r="3761" ht="14.1" customHeight="1"/>
    <row r="3762" ht="14.1" customHeight="1"/>
    <row r="3763" ht="14.1" customHeight="1"/>
    <row r="3764" ht="14.1" customHeight="1"/>
    <row r="3765" ht="14.1" customHeight="1"/>
    <row r="3766" ht="14.1" customHeight="1"/>
    <row r="3767" ht="14.1" customHeight="1"/>
    <row r="3768" ht="14.1" customHeight="1"/>
    <row r="3769" ht="14.1" customHeight="1"/>
    <row r="3770" ht="14.1" customHeight="1"/>
    <row r="3771" ht="14.1" customHeight="1"/>
    <row r="3772" ht="14.1" customHeight="1"/>
    <row r="3773" ht="14.1" customHeight="1"/>
    <row r="3774" ht="14.1" customHeight="1"/>
    <row r="3775" ht="14.1" customHeight="1"/>
    <row r="3776" ht="14.1" customHeight="1"/>
    <row r="3777" ht="14.1" customHeight="1"/>
    <row r="3778" ht="14.1" customHeight="1"/>
    <row r="3779" ht="14.1" customHeight="1"/>
    <row r="3780" ht="14.1" customHeight="1"/>
    <row r="3781" ht="14.1" customHeight="1"/>
    <row r="3782" ht="14.1" customHeight="1"/>
    <row r="3783" ht="14.1" customHeight="1"/>
    <row r="3784" ht="14.1" customHeight="1"/>
    <row r="3785" ht="14.1" customHeight="1"/>
    <row r="3786" ht="14.1" customHeight="1"/>
    <row r="3787" ht="14.1" customHeight="1"/>
    <row r="3788" ht="14.1" customHeight="1"/>
    <row r="3789" ht="14.1" customHeight="1"/>
    <row r="3790" ht="14.1" customHeight="1"/>
    <row r="3791" ht="14.1" customHeight="1"/>
    <row r="3792" ht="14.1" customHeight="1"/>
    <row r="3793" ht="14.1" customHeight="1"/>
    <row r="3794" ht="14.1" customHeight="1"/>
    <row r="3795" ht="14.1" customHeight="1"/>
    <row r="3796" ht="14.1" customHeight="1"/>
    <row r="3797" ht="14.1" customHeight="1"/>
    <row r="3798" ht="14.1" customHeight="1"/>
    <row r="3799" ht="14.1" customHeight="1"/>
    <row r="3800" ht="14.1" customHeight="1"/>
    <row r="3801" ht="14.1" customHeight="1"/>
    <row r="3802" ht="14.1" customHeight="1"/>
    <row r="3803" ht="14.1" customHeight="1"/>
    <row r="3804" ht="14.1" customHeight="1"/>
    <row r="3805" ht="14.1" customHeight="1"/>
    <row r="3806" ht="14.1" customHeight="1"/>
    <row r="3807" ht="14.1" customHeight="1"/>
    <row r="3808" ht="14.1" customHeight="1"/>
    <row r="3809" ht="14.1" customHeight="1"/>
    <row r="3810" ht="14.1" customHeight="1"/>
    <row r="3811" ht="14.1" customHeight="1"/>
    <row r="3812" ht="14.1" customHeight="1"/>
    <row r="3813" ht="14.1" customHeight="1"/>
    <row r="3814" ht="14.1" customHeight="1"/>
    <row r="3815" ht="14.1" customHeight="1"/>
    <row r="3816" ht="14.1" customHeight="1"/>
    <row r="3817" ht="14.1" customHeight="1"/>
    <row r="3818" ht="14.1" customHeight="1"/>
    <row r="3819" ht="14.1" customHeight="1"/>
    <row r="3820" ht="14.1" customHeight="1"/>
    <row r="3821" ht="14.1" customHeight="1"/>
    <row r="3822" ht="14.1" customHeight="1"/>
    <row r="3823" ht="14.1" customHeight="1"/>
    <row r="3824" ht="14.1" customHeight="1"/>
    <row r="3825" ht="14.1" customHeight="1"/>
    <row r="3826" ht="14.1" customHeight="1"/>
    <row r="3827" ht="14.1" customHeight="1"/>
    <row r="3828" ht="14.1" customHeight="1"/>
    <row r="3829" ht="14.1" customHeight="1"/>
    <row r="3830" ht="14.1" customHeight="1"/>
    <row r="3831" ht="14.1" customHeight="1"/>
    <row r="3832" ht="14.1" customHeight="1"/>
    <row r="3833" ht="14.1" customHeight="1"/>
    <row r="3834" ht="14.1" customHeight="1"/>
    <row r="3835" ht="14.1" customHeight="1"/>
    <row r="3836" ht="14.1" customHeight="1"/>
    <row r="3837" ht="14.1" customHeight="1"/>
    <row r="3838" ht="14.1" customHeight="1"/>
    <row r="3839" ht="14.1" customHeight="1"/>
    <row r="3840" ht="14.1" customHeight="1"/>
    <row r="3841" ht="14.1" customHeight="1"/>
    <row r="3842" ht="14.1" customHeight="1"/>
    <row r="3843" ht="14.1" customHeight="1"/>
    <row r="3844" ht="14.1" customHeight="1"/>
    <row r="3845" ht="14.1" customHeight="1"/>
    <row r="3846" ht="14.1" customHeight="1"/>
    <row r="3847" ht="14.1" customHeight="1"/>
    <row r="3848" ht="14.1" customHeight="1"/>
    <row r="3849" ht="14.1" customHeight="1"/>
    <row r="3850" ht="14.1" customHeight="1"/>
    <row r="3851" ht="14.1" customHeight="1"/>
    <row r="3852" ht="14.1" customHeight="1"/>
    <row r="3853" ht="14.1" customHeight="1"/>
    <row r="3854" ht="14.1" customHeight="1"/>
    <row r="3855" ht="14.1" customHeight="1"/>
    <row r="3856" ht="14.1" customHeight="1"/>
    <row r="3857" ht="14.1" customHeight="1"/>
    <row r="3858" ht="14.1" customHeight="1"/>
    <row r="3859" ht="14.1" customHeight="1"/>
    <row r="3860" ht="14.1" customHeight="1"/>
    <row r="3861" ht="14.1" customHeight="1"/>
    <row r="3862" ht="14.1" customHeight="1"/>
    <row r="3863" ht="14.1" customHeight="1"/>
    <row r="3864" ht="14.1" customHeight="1"/>
    <row r="3865" ht="14.1" customHeight="1"/>
    <row r="3866" ht="14.1" customHeight="1"/>
    <row r="3867" ht="14.1" customHeight="1"/>
    <row r="3868" ht="14.1" customHeight="1"/>
    <row r="3869" ht="14.1" customHeight="1"/>
    <row r="3870" ht="14.1" customHeight="1"/>
    <row r="3871" ht="14.1" customHeight="1"/>
    <row r="3872" ht="14.1" customHeight="1"/>
    <row r="3873" ht="14.1" customHeight="1"/>
    <row r="3874" ht="14.1" customHeight="1"/>
    <row r="3875" ht="14.1" customHeight="1"/>
    <row r="3876" ht="14.1" customHeight="1"/>
    <row r="3877" ht="14.1" customHeight="1"/>
    <row r="3878" ht="14.1" customHeight="1"/>
    <row r="3879" ht="14.1" customHeight="1"/>
    <row r="3880" ht="14.1" customHeight="1"/>
    <row r="3881" ht="14.1" customHeight="1"/>
    <row r="3882" ht="14.1" customHeight="1"/>
    <row r="3883" ht="14.1" customHeight="1"/>
    <row r="3884" ht="14.1" customHeight="1"/>
    <row r="3885" ht="14.1" customHeight="1"/>
    <row r="3886" ht="14.1" customHeight="1"/>
    <row r="3887" ht="14.1" customHeight="1"/>
    <row r="3888" ht="14.1" customHeight="1"/>
    <row r="3889" ht="14.1" customHeight="1"/>
    <row r="3890" ht="14.1" customHeight="1"/>
    <row r="3891" ht="14.1" customHeight="1"/>
    <row r="3892" ht="14.1" customHeight="1"/>
    <row r="3893" ht="14.1" customHeight="1"/>
    <row r="3894" ht="14.1" customHeight="1"/>
    <row r="3895" ht="14.1" customHeight="1"/>
    <row r="3896" ht="14.1" customHeight="1"/>
    <row r="3897" ht="14.1" customHeight="1"/>
    <row r="3898" ht="14.1" customHeight="1"/>
    <row r="3899" ht="14.1" customHeight="1"/>
    <row r="3900" ht="14.1" customHeight="1"/>
    <row r="3901" ht="14.1" customHeight="1"/>
    <row r="3902" ht="14.1" customHeight="1"/>
    <row r="3903" ht="14.1" customHeight="1"/>
    <row r="3904" ht="14.1" customHeight="1"/>
    <row r="3905" ht="14.1" customHeight="1"/>
    <row r="3906" ht="14.1" customHeight="1"/>
    <row r="3907" ht="14.1" customHeight="1"/>
    <row r="3908" ht="14.1" customHeight="1"/>
    <row r="3909" ht="14.1" customHeight="1"/>
    <row r="3910" ht="14.1" customHeight="1"/>
    <row r="3911" ht="14.1" customHeight="1"/>
    <row r="3912" ht="14.1" customHeight="1"/>
    <row r="3913" ht="14.1" customHeight="1"/>
    <row r="3914" ht="14.1" customHeight="1"/>
    <row r="3915" ht="14.1" customHeight="1"/>
    <row r="3916" ht="14.1" customHeight="1"/>
    <row r="3917" ht="14.1" customHeight="1"/>
    <row r="3918" ht="14.1" customHeight="1"/>
    <row r="3919" ht="14.1" customHeight="1"/>
    <row r="3920" ht="14.1" customHeight="1"/>
    <row r="3921" ht="14.1" customHeight="1"/>
    <row r="3922" ht="14.1" customHeight="1"/>
    <row r="3923" ht="14.1" customHeight="1"/>
    <row r="3924" ht="14.1" customHeight="1"/>
    <row r="3925" ht="14.1" customHeight="1"/>
    <row r="3926" ht="14.1" customHeight="1"/>
    <row r="3927" ht="14.1" customHeight="1"/>
    <row r="3928" ht="14.1" customHeight="1"/>
    <row r="3929" ht="14.1" customHeight="1"/>
    <row r="3930" ht="14.1" customHeight="1"/>
    <row r="3931" ht="14.1" customHeight="1"/>
    <row r="3932" ht="14.1" customHeight="1"/>
    <row r="3933" ht="14.1" customHeight="1"/>
    <row r="3934" ht="14.1" customHeight="1"/>
    <row r="3935" ht="14.1" customHeight="1"/>
    <row r="3936" ht="14.1" customHeight="1"/>
    <row r="3937" ht="14.1" customHeight="1"/>
    <row r="3938" ht="14.1" customHeight="1"/>
    <row r="3939" ht="14.1" customHeight="1"/>
    <row r="3940" ht="14.1" customHeight="1"/>
    <row r="3941" ht="14.1" customHeight="1"/>
    <row r="3942" ht="14.1" customHeight="1"/>
    <row r="3943" ht="14.1" customHeight="1"/>
    <row r="3944" ht="14.1" customHeight="1"/>
    <row r="3945" ht="14.1" customHeight="1"/>
    <row r="3946" ht="14.1" customHeight="1"/>
    <row r="3947" ht="14.1" customHeight="1"/>
    <row r="3948" ht="14.1" customHeight="1"/>
    <row r="3949" ht="14.1" customHeight="1"/>
    <row r="3950" ht="14.1" customHeight="1"/>
    <row r="3951" ht="14.1" customHeight="1"/>
    <row r="3952" ht="14.1" customHeight="1"/>
    <row r="3953" ht="14.1" customHeight="1"/>
    <row r="3954" ht="14.1" customHeight="1"/>
    <row r="3955" ht="14.1" customHeight="1"/>
    <row r="3956" ht="14.1" customHeight="1"/>
    <row r="3957" ht="14.1" customHeight="1"/>
    <row r="3958" ht="14.1" customHeight="1"/>
    <row r="3959" ht="14.1" customHeight="1"/>
    <row r="3960" ht="14.1" customHeight="1"/>
    <row r="3961" ht="14.1" customHeight="1"/>
    <row r="3962" ht="14.1" customHeight="1"/>
    <row r="3963" ht="14.1" customHeight="1"/>
    <row r="3964" ht="14.1" customHeight="1"/>
    <row r="3965" ht="14.1" customHeight="1"/>
    <row r="3966" ht="14.1" customHeight="1"/>
    <row r="3967" ht="14.1" customHeight="1"/>
    <row r="3968" ht="14.1" customHeight="1"/>
    <row r="3969" ht="14.1" customHeight="1"/>
    <row r="3970" ht="14.1" customHeight="1"/>
    <row r="3971" ht="14.1" customHeight="1"/>
    <row r="3972" ht="14.1" customHeight="1"/>
    <row r="3973" ht="14.1" customHeight="1"/>
    <row r="3974" ht="14.1" customHeight="1"/>
    <row r="3975" ht="14.1" customHeight="1"/>
    <row r="3976" ht="14.1" customHeight="1"/>
    <row r="3977" ht="14.1" customHeight="1"/>
    <row r="3978" ht="14.1" customHeight="1"/>
    <row r="3979" ht="14.1" customHeight="1"/>
    <row r="3980" ht="14.1" customHeight="1"/>
    <row r="3981" ht="14.1" customHeight="1"/>
    <row r="3982" ht="14.1" customHeight="1"/>
    <row r="3983" ht="14.1" customHeight="1"/>
    <row r="3984" ht="14.1" customHeight="1"/>
    <row r="3985" ht="14.1" customHeight="1"/>
    <row r="3986" ht="14.1" customHeight="1"/>
    <row r="3987" ht="14.1" customHeight="1"/>
    <row r="3988" ht="14.1" customHeight="1"/>
    <row r="3989" ht="14.1" customHeight="1"/>
    <row r="3990" ht="14.1" customHeight="1"/>
    <row r="3991" ht="14.1" customHeight="1"/>
    <row r="3992" ht="14.1" customHeight="1"/>
    <row r="3993" ht="14.1" customHeight="1"/>
    <row r="3994" ht="14.1" customHeight="1"/>
    <row r="3995" ht="14.1" customHeight="1"/>
    <row r="3996" ht="14.1" customHeight="1"/>
    <row r="3997" ht="14.1" customHeight="1"/>
    <row r="3998" ht="14.1" customHeight="1"/>
    <row r="3999" ht="14.1" customHeight="1"/>
    <row r="4000" ht="14.1" customHeight="1"/>
    <row r="4001" ht="14.1" customHeight="1"/>
    <row r="4002" ht="14.1" customHeight="1"/>
    <row r="4003" ht="14.1" customHeight="1"/>
    <row r="4004" ht="14.1" customHeight="1"/>
    <row r="4005" ht="14.1" customHeight="1"/>
    <row r="4006" ht="14.1" customHeight="1"/>
    <row r="4007" ht="14.1" customHeight="1"/>
    <row r="4008" ht="14.1" customHeight="1"/>
    <row r="4009" ht="14.1" customHeight="1"/>
    <row r="4010" ht="14.1" customHeight="1"/>
    <row r="4011" ht="14.1" customHeight="1"/>
    <row r="4012" ht="14.1" customHeight="1"/>
    <row r="4013" ht="14.1" customHeight="1"/>
    <row r="4014" ht="14.1" customHeight="1"/>
    <row r="4015" ht="14.1" customHeight="1"/>
    <row r="4016" ht="14.1" customHeight="1"/>
    <row r="4017" ht="14.1" customHeight="1"/>
    <row r="4018" ht="14.1" customHeight="1"/>
    <row r="4019" ht="14.1" customHeight="1"/>
    <row r="4020" ht="14.1" customHeight="1"/>
    <row r="4021" ht="14.1" customHeight="1"/>
    <row r="4022" ht="14.1" customHeight="1"/>
    <row r="4023" ht="14.1" customHeight="1"/>
    <row r="4024" ht="14.1" customHeight="1"/>
    <row r="4025" ht="14.1" customHeight="1"/>
    <row r="4026" ht="14.1" customHeight="1"/>
    <row r="4027" ht="14.1" customHeight="1"/>
    <row r="4028" ht="14.1" customHeight="1"/>
    <row r="4029" ht="14.1" customHeight="1"/>
    <row r="4030" ht="14.1" customHeight="1"/>
    <row r="4031" ht="14.1" customHeight="1"/>
    <row r="4032" ht="14.1" customHeight="1"/>
    <row r="4033" ht="14.1" customHeight="1"/>
    <row r="4034" ht="14.1" customHeight="1"/>
    <row r="4035" ht="14.1" customHeight="1"/>
    <row r="4036" ht="14.1" customHeight="1"/>
    <row r="4037" ht="14.1" customHeight="1"/>
    <row r="4038" ht="14.1" customHeight="1"/>
    <row r="4039" ht="14.1" customHeight="1"/>
    <row r="4040" ht="14.1" customHeight="1"/>
    <row r="4041" ht="14.1" customHeight="1"/>
    <row r="4042" ht="14.1" customHeight="1"/>
    <row r="4043" ht="14.1" customHeight="1"/>
    <row r="4044" ht="14.1" customHeight="1"/>
    <row r="4045" ht="14.1" customHeight="1"/>
    <row r="4046" ht="14.1" customHeight="1"/>
    <row r="4047" ht="14.1" customHeight="1"/>
    <row r="4048" ht="14.1" customHeight="1"/>
    <row r="4049" ht="14.1" customHeight="1"/>
    <row r="4050" ht="14.1" customHeight="1"/>
    <row r="4051" ht="14.1" customHeight="1"/>
    <row r="4052" ht="14.1" customHeight="1"/>
    <row r="4053" ht="14.1" customHeight="1"/>
    <row r="4054" ht="14.1" customHeight="1"/>
    <row r="4055" ht="14.1" customHeight="1"/>
    <row r="4056" ht="14.1" customHeight="1"/>
    <row r="4057" ht="14.1" customHeight="1"/>
    <row r="4058" ht="14.1" customHeight="1"/>
    <row r="4059" ht="14.1" customHeight="1"/>
    <row r="4060" ht="14.1" customHeight="1"/>
    <row r="4061" ht="14.1" customHeight="1"/>
    <row r="4062" ht="14.1" customHeight="1"/>
    <row r="4063" ht="14.1" customHeight="1"/>
    <row r="4064" ht="14.1" customHeight="1"/>
    <row r="4065" ht="14.1" customHeight="1"/>
    <row r="4066" ht="14.1" customHeight="1"/>
    <row r="4067" ht="14.1" customHeight="1"/>
    <row r="4068" ht="14.1" customHeight="1"/>
    <row r="4069" ht="14.1" customHeight="1"/>
    <row r="4070" ht="14.1" customHeight="1"/>
    <row r="4071" ht="14.1" customHeight="1"/>
    <row r="4072" ht="14.1" customHeight="1"/>
    <row r="4073" ht="14.1" customHeight="1"/>
    <row r="4074" ht="14.1" customHeight="1"/>
    <row r="4075" ht="14.1" customHeight="1"/>
    <row r="4076" ht="14.1" customHeight="1"/>
    <row r="4077" ht="14.1" customHeight="1"/>
    <row r="4078" ht="14.1" customHeight="1"/>
    <row r="4079" ht="14.1" customHeight="1"/>
    <row r="4080" ht="14.1" customHeight="1"/>
    <row r="4081" ht="14.1" customHeight="1"/>
    <row r="4082" ht="14.1" customHeight="1"/>
    <row r="4083" ht="14.1" customHeight="1"/>
    <row r="4084" ht="14.1" customHeight="1"/>
    <row r="4085" ht="14.1" customHeight="1"/>
    <row r="4086" ht="14.1" customHeight="1"/>
    <row r="4087" ht="14.1" customHeight="1"/>
    <row r="4088" ht="14.1" customHeight="1"/>
    <row r="4089" ht="14.1" customHeight="1"/>
    <row r="4090" ht="14.1" customHeight="1"/>
    <row r="4091" ht="14.1" customHeight="1"/>
    <row r="4092" ht="14.1" customHeight="1"/>
    <row r="4093" ht="14.1" customHeight="1"/>
    <row r="4094" ht="14.1" customHeight="1"/>
    <row r="4095" ht="14.1" customHeight="1"/>
    <row r="4096" ht="14.1" customHeight="1"/>
    <row r="4097" ht="14.1" customHeight="1"/>
    <row r="4098" ht="14.1" customHeight="1"/>
    <row r="4099" ht="14.1" customHeight="1"/>
    <row r="4100" ht="14.1" customHeight="1"/>
    <row r="4101" ht="14.1" customHeight="1"/>
    <row r="4102" ht="14.1" customHeight="1"/>
    <row r="4103" ht="14.1" customHeight="1"/>
    <row r="4104" ht="14.1" customHeight="1"/>
    <row r="4105" ht="14.1" customHeight="1"/>
    <row r="4106" ht="14.1" customHeight="1"/>
    <row r="4107" ht="14.1" customHeight="1"/>
    <row r="4108" ht="14.1" customHeight="1"/>
    <row r="4109" ht="14.1" customHeight="1"/>
    <row r="4110" ht="14.1" customHeight="1"/>
    <row r="4111" ht="14.1" customHeight="1"/>
    <row r="4112" ht="14.1" customHeight="1"/>
    <row r="4113" ht="14.1" customHeight="1"/>
    <row r="4114" ht="14.1" customHeight="1"/>
    <row r="4115" ht="14.1" customHeight="1"/>
    <row r="4116" ht="14.1" customHeight="1"/>
    <row r="4117" ht="14.1" customHeight="1"/>
    <row r="4118" ht="14.1" customHeight="1"/>
    <row r="4119" ht="14.1" customHeight="1"/>
    <row r="4120" ht="14.1" customHeight="1"/>
    <row r="4121" ht="14.1" customHeight="1"/>
    <row r="4122" ht="14.1" customHeight="1"/>
    <row r="4123" ht="14.1" customHeight="1"/>
    <row r="4124" ht="14.1" customHeight="1"/>
    <row r="4125" ht="14.1" customHeight="1"/>
    <row r="4126" ht="14.1" customHeight="1"/>
    <row r="4127" ht="14.1" customHeight="1"/>
    <row r="4128" ht="14.1" customHeight="1"/>
    <row r="4129" ht="14.1" customHeight="1"/>
    <row r="4130" ht="14.1" customHeight="1"/>
    <row r="4131" ht="14.1" customHeight="1"/>
    <row r="4132" ht="14.1" customHeight="1"/>
    <row r="4133" ht="14.1" customHeight="1"/>
    <row r="4134" ht="14.1" customHeight="1"/>
    <row r="4135" ht="14.1" customHeight="1"/>
    <row r="4136" ht="14.1" customHeight="1"/>
    <row r="4137" ht="14.1" customHeight="1"/>
    <row r="4138" ht="14.1" customHeight="1"/>
    <row r="4139" ht="14.1" customHeight="1"/>
    <row r="4140" ht="14.1" customHeight="1"/>
    <row r="4141" ht="14.1" customHeight="1"/>
    <row r="4142" ht="14.1" customHeight="1"/>
    <row r="4143" ht="14.1" customHeight="1"/>
    <row r="4144" ht="14.1" customHeight="1"/>
    <row r="4145" ht="14.1" customHeight="1"/>
    <row r="4146" ht="14.1" customHeight="1"/>
    <row r="4147" ht="14.1" customHeight="1"/>
    <row r="4148" ht="14.1" customHeight="1"/>
    <row r="4149" ht="14.1" customHeight="1"/>
    <row r="4150" ht="14.1" customHeight="1"/>
    <row r="4151" ht="14.1" customHeight="1"/>
    <row r="4152" ht="14.1" customHeight="1"/>
    <row r="4153" ht="14.1" customHeight="1"/>
    <row r="4154" ht="14.1" customHeight="1"/>
    <row r="4155" ht="14.1" customHeight="1"/>
    <row r="4156" ht="14.1" customHeight="1"/>
    <row r="4157" ht="14.1" customHeight="1"/>
    <row r="4158" ht="14.1" customHeight="1"/>
    <row r="4159" ht="14.1" customHeight="1"/>
    <row r="4160" ht="14.1" customHeight="1"/>
    <row r="4161" ht="14.1" customHeight="1"/>
    <row r="4162" ht="14.1" customHeight="1"/>
    <row r="4163" ht="14.1" customHeight="1"/>
    <row r="4164" ht="14.1" customHeight="1"/>
    <row r="4165" ht="14.1" customHeight="1"/>
    <row r="4166" ht="14.1" customHeight="1"/>
    <row r="4167" ht="14.1" customHeight="1"/>
    <row r="4168" ht="14.1" customHeight="1"/>
    <row r="4169" ht="14.1" customHeight="1"/>
    <row r="4170" ht="14.1" customHeight="1"/>
    <row r="4171" ht="14.1" customHeight="1"/>
    <row r="4172" ht="14.1" customHeight="1"/>
    <row r="4173" ht="14.1" customHeight="1"/>
    <row r="4174" ht="14.1" customHeight="1"/>
    <row r="4175" ht="14.1" customHeight="1"/>
    <row r="4176" ht="14.1" customHeight="1"/>
    <row r="4177" ht="14.1" customHeight="1"/>
    <row r="4178" ht="14.1" customHeight="1"/>
    <row r="4179" ht="14.1" customHeight="1"/>
    <row r="4180" ht="14.1" customHeight="1"/>
    <row r="4181" ht="14.1" customHeight="1"/>
    <row r="4182" ht="14.1" customHeight="1"/>
    <row r="4183" ht="14.1" customHeight="1"/>
    <row r="4184" ht="14.1" customHeight="1"/>
    <row r="4185" ht="14.1" customHeight="1"/>
    <row r="4186" ht="14.1" customHeight="1"/>
    <row r="4187" ht="14.1" customHeight="1"/>
    <row r="4188" ht="14.1" customHeight="1"/>
    <row r="4189" ht="14.1" customHeight="1"/>
    <row r="4190" ht="14.1" customHeight="1"/>
    <row r="4191" ht="14.1" customHeight="1"/>
    <row r="4192" ht="14.1" customHeight="1"/>
    <row r="4193" ht="14.1" customHeight="1"/>
    <row r="4194" ht="14.1" customHeight="1"/>
    <row r="4195" ht="14.1" customHeight="1"/>
    <row r="4196" ht="14.1" customHeight="1"/>
    <row r="4197" ht="14.1" customHeight="1"/>
    <row r="4198" ht="14.1" customHeight="1"/>
    <row r="4199" ht="14.1" customHeight="1"/>
    <row r="4200" ht="14.1" customHeight="1"/>
    <row r="4201" ht="14.1" customHeight="1"/>
    <row r="4202" ht="14.1" customHeight="1"/>
    <row r="4203" ht="14.1" customHeight="1"/>
    <row r="4204" ht="14.1" customHeight="1"/>
    <row r="4205" ht="14.1" customHeight="1"/>
    <row r="4206" ht="14.1" customHeight="1"/>
    <row r="4207" ht="14.1" customHeight="1"/>
    <row r="4208" ht="14.1" customHeight="1"/>
    <row r="4209" ht="14.1" customHeight="1"/>
    <row r="4210" ht="14.1" customHeight="1"/>
    <row r="4211" ht="14.1" customHeight="1"/>
    <row r="4212" ht="14.1" customHeight="1"/>
    <row r="4213" ht="14.1" customHeight="1"/>
    <row r="4214" ht="14.1" customHeight="1"/>
    <row r="4215" ht="14.1" customHeight="1"/>
    <row r="4216" ht="14.1" customHeight="1"/>
    <row r="4217" ht="14.1" customHeight="1"/>
    <row r="4218" ht="14.1" customHeight="1"/>
    <row r="4219" ht="14.1" customHeight="1"/>
    <row r="4220" ht="14.1" customHeight="1"/>
    <row r="4221" ht="14.1" customHeight="1"/>
    <row r="4222" ht="14.1" customHeight="1"/>
    <row r="4223" ht="14.1" customHeight="1"/>
    <row r="4224" ht="14.1" customHeight="1"/>
    <row r="4225" ht="14.1" customHeight="1"/>
    <row r="4226" ht="14.1" customHeight="1"/>
    <row r="4227" ht="14.1" customHeight="1"/>
    <row r="4228" ht="14.1" customHeight="1"/>
    <row r="4229" ht="14.1" customHeight="1"/>
    <row r="4230" ht="14.1" customHeight="1"/>
    <row r="4231" ht="14.1" customHeight="1"/>
    <row r="4232" ht="14.1" customHeight="1"/>
    <row r="4233" ht="14.1" customHeight="1"/>
    <row r="4234" ht="14.1" customHeight="1"/>
    <row r="4235" ht="14.1" customHeight="1"/>
    <row r="4236" ht="14.1" customHeight="1"/>
    <row r="4237" ht="14.1" customHeight="1"/>
    <row r="4238" ht="14.1" customHeight="1"/>
    <row r="4239" ht="14.1" customHeight="1"/>
    <row r="4240" ht="14.1" customHeight="1"/>
    <row r="4241" ht="14.1" customHeight="1"/>
    <row r="4242" ht="14.1" customHeight="1"/>
    <row r="4243" ht="14.1" customHeight="1"/>
    <row r="4244" ht="14.1" customHeight="1"/>
    <row r="4245" ht="14.1" customHeight="1"/>
    <row r="4246" ht="14.1" customHeight="1"/>
    <row r="4247" ht="14.1" customHeight="1"/>
    <row r="4248" ht="14.1" customHeight="1"/>
    <row r="4249" ht="14.1" customHeight="1"/>
    <row r="4250" ht="14.1" customHeight="1"/>
    <row r="4251" ht="14.1" customHeight="1"/>
    <row r="4252" ht="14.1" customHeight="1"/>
    <row r="4253" ht="14.1" customHeight="1"/>
    <row r="4254" ht="14.1" customHeight="1"/>
    <row r="4255" ht="14.1" customHeight="1"/>
    <row r="4256" ht="14.1" customHeight="1"/>
    <row r="4257" ht="14.1" customHeight="1"/>
    <row r="4258" ht="14.1" customHeight="1"/>
    <row r="4259" ht="14.1" customHeight="1"/>
    <row r="4260" ht="14.1" customHeight="1"/>
    <row r="4261" ht="14.1" customHeight="1"/>
    <row r="4262" ht="14.1" customHeight="1"/>
    <row r="4263" ht="14.1" customHeight="1"/>
    <row r="4264" ht="14.1" customHeight="1"/>
    <row r="4265" ht="14.1" customHeight="1"/>
    <row r="4266" ht="14.1" customHeight="1"/>
    <row r="4267" ht="14.1" customHeight="1"/>
    <row r="4268" ht="14.1" customHeight="1"/>
    <row r="4269" ht="14.1" customHeight="1"/>
    <row r="4270" ht="14.1" customHeight="1"/>
    <row r="4271" ht="14.1" customHeight="1"/>
    <row r="4272" ht="14.1" customHeight="1"/>
    <row r="4273" ht="14.1" customHeight="1"/>
    <row r="4274" ht="14.1" customHeight="1"/>
    <row r="4275" ht="14.1" customHeight="1"/>
    <row r="4276" ht="14.1" customHeight="1"/>
    <row r="4277" ht="14.1" customHeight="1"/>
    <row r="4278" ht="14.1" customHeight="1"/>
    <row r="4279" ht="14.1" customHeight="1"/>
    <row r="4280" ht="14.1" customHeight="1"/>
    <row r="4281" ht="14.1" customHeight="1"/>
    <row r="4282" ht="14.1" customHeight="1"/>
    <row r="4283" ht="14.1" customHeight="1"/>
    <row r="4284" ht="14.1" customHeight="1"/>
    <row r="4285" ht="14.1" customHeight="1"/>
    <row r="4286" ht="14.1" customHeight="1"/>
    <row r="4287" ht="14.1" customHeight="1"/>
    <row r="4288" ht="14.1" customHeight="1"/>
    <row r="4289" ht="14.1" customHeight="1"/>
    <row r="4290" ht="14.1" customHeight="1"/>
    <row r="4291" ht="14.1" customHeight="1"/>
    <row r="4292" ht="14.1" customHeight="1"/>
    <row r="4293" ht="14.1" customHeight="1"/>
    <row r="4294" ht="14.1" customHeight="1"/>
    <row r="4295" ht="14.1" customHeight="1"/>
    <row r="4296" ht="14.1" customHeight="1"/>
    <row r="4297" ht="14.1" customHeight="1"/>
    <row r="4298" ht="14.1" customHeight="1"/>
    <row r="4299" ht="14.1" customHeight="1"/>
    <row r="4300" ht="14.1" customHeight="1"/>
    <row r="4301" ht="14.1" customHeight="1"/>
    <row r="4302" ht="14.1" customHeight="1"/>
    <row r="4303" ht="14.1" customHeight="1"/>
    <row r="4304" ht="14.1" customHeight="1"/>
    <row r="4305" ht="14.1" customHeight="1"/>
    <row r="4306" ht="14.1" customHeight="1"/>
    <row r="4307" ht="14.1" customHeight="1"/>
    <row r="4308" ht="14.1" customHeight="1"/>
    <row r="4309" ht="14.1" customHeight="1"/>
    <row r="4310" ht="14.1" customHeight="1"/>
    <row r="4311" ht="14.1" customHeight="1"/>
    <row r="4312" ht="14.1" customHeight="1"/>
    <row r="4313" ht="14.1" customHeight="1"/>
    <row r="4314" ht="14.1" customHeight="1"/>
    <row r="4315" ht="14.1" customHeight="1"/>
    <row r="4316" ht="14.1" customHeight="1"/>
    <row r="4317" ht="14.1" customHeight="1"/>
    <row r="4318" ht="14.1" customHeight="1"/>
    <row r="4319" ht="14.1" customHeight="1"/>
    <row r="4320" ht="14.1" customHeight="1"/>
    <row r="4321" ht="14.1" customHeight="1"/>
    <row r="4322" ht="14.1" customHeight="1"/>
    <row r="4323" ht="14.1" customHeight="1"/>
    <row r="4324" ht="14.1" customHeight="1"/>
    <row r="4325" ht="14.1" customHeight="1"/>
    <row r="4326" ht="14.1" customHeight="1"/>
    <row r="4327" ht="14.1" customHeight="1"/>
    <row r="4328" ht="14.1" customHeight="1"/>
    <row r="4329" ht="14.1" customHeight="1"/>
    <row r="4330" ht="14.1" customHeight="1"/>
    <row r="4331" ht="14.1" customHeight="1"/>
    <row r="4332" ht="14.1" customHeight="1"/>
    <row r="4333" ht="14.1" customHeight="1"/>
    <row r="4334" ht="14.1" customHeight="1"/>
    <row r="4335" ht="14.1" customHeight="1"/>
    <row r="4336" ht="14.1" customHeight="1"/>
    <row r="4337" ht="14.1" customHeight="1"/>
    <row r="4338" ht="14.1" customHeight="1"/>
    <row r="4339" ht="14.1" customHeight="1"/>
    <row r="4340" ht="14.1" customHeight="1"/>
    <row r="4341" ht="14.1" customHeight="1"/>
    <row r="4342" ht="14.1" customHeight="1"/>
    <row r="4343" ht="14.1" customHeight="1"/>
    <row r="4344" ht="14.1" customHeight="1"/>
    <row r="4345" ht="14.1" customHeight="1"/>
    <row r="4346" ht="14.1" customHeight="1"/>
    <row r="4347" ht="14.1" customHeight="1"/>
    <row r="4348" ht="14.1" customHeight="1"/>
    <row r="4349" ht="14.1" customHeight="1"/>
    <row r="4350" ht="14.1" customHeight="1"/>
    <row r="4351" ht="14.1" customHeight="1"/>
    <row r="4352" ht="14.1" customHeight="1"/>
    <row r="4353" ht="14.1" customHeight="1"/>
    <row r="4354" ht="14.1" customHeight="1"/>
    <row r="4355" ht="14.1" customHeight="1"/>
    <row r="4356" ht="14.1" customHeight="1"/>
    <row r="4357" ht="14.1" customHeight="1"/>
    <row r="4358" ht="14.1" customHeight="1"/>
    <row r="4359" ht="14.1" customHeight="1"/>
    <row r="4360" ht="14.1" customHeight="1"/>
    <row r="4361" ht="14.1" customHeight="1"/>
    <row r="4362" ht="14.1" customHeight="1"/>
    <row r="4363" ht="14.1" customHeight="1"/>
    <row r="4364" ht="14.1" customHeight="1"/>
    <row r="4365" ht="14.1" customHeight="1"/>
    <row r="4366" ht="14.1" customHeight="1"/>
    <row r="4367" ht="14.1" customHeight="1"/>
    <row r="4368" ht="14.1" customHeight="1"/>
    <row r="4369" ht="14.1" customHeight="1"/>
    <row r="4370" ht="14.1" customHeight="1"/>
    <row r="4371" ht="14.1" customHeight="1"/>
    <row r="4372" ht="14.1" customHeight="1"/>
    <row r="4373" ht="14.1" customHeight="1"/>
    <row r="4374" ht="14.1" customHeight="1"/>
    <row r="4375" ht="14.1" customHeight="1"/>
    <row r="4376" ht="14.1" customHeight="1"/>
    <row r="4377" ht="14.1" customHeight="1"/>
    <row r="4378" ht="14.1" customHeight="1"/>
    <row r="4379" ht="14.1" customHeight="1"/>
    <row r="4380" ht="14.1" customHeight="1"/>
    <row r="4381" ht="14.1" customHeight="1"/>
    <row r="4382" ht="14.1" customHeight="1"/>
    <row r="4383" ht="14.1" customHeight="1"/>
    <row r="4384" ht="14.1" customHeight="1"/>
    <row r="4385" ht="14.1" customHeight="1"/>
    <row r="4386" ht="14.1" customHeight="1"/>
    <row r="4387" ht="14.1" customHeight="1"/>
    <row r="4388" ht="14.1" customHeight="1"/>
    <row r="4389" ht="14.1" customHeight="1"/>
    <row r="4390" ht="14.1" customHeight="1"/>
    <row r="4391" ht="14.1" customHeight="1"/>
    <row r="4392" ht="14.1" customHeight="1"/>
    <row r="4393" ht="14.1" customHeight="1"/>
    <row r="4394" ht="14.1" customHeight="1"/>
    <row r="4395" ht="14.1" customHeight="1"/>
    <row r="4396" ht="14.1" customHeight="1"/>
    <row r="4397" ht="14.1" customHeight="1"/>
    <row r="4398" ht="14.1" customHeight="1"/>
    <row r="4399" ht="14.1" customHeight="1"/>
    <row r="4400" ht="14.1" customHeight="1"/>
    <row r="4401" ht="14.1" customHeight="1"/>
    <row r="4402" ht="14.1" customHeight="1"/>
    <row r="4403" ht="14.1" customHeight="1"/>
    <row r="4404" ht="14.1" customHeight="1"/>
    <row r="4405" ht="14.1" customHeight="1"/>
    <row r="4406" ht="14.1" customHeight="1"/>
    <row r="4407" ht="14.1" customHeight="1"/>
    <row r="4408" ht="14.1" customHeight="1"/>
    <row r="4409" ht="14.1" customHeight="1"/>
    <row r="4410" ht="14.1" customHeight="1"/>
    <row r="4411" ht="14.1" customHeight="1"/>
    <row r="4412" ht="14.1" customHeight="1"/>
    <row r="4413" ht="14.1" customHeight="1"/>
    <row r="4414" ht="14.1" customHeight="1"/>
    <row r="4415" ht="14.1" customHeight="1"/>
    <row r="4416" ht="14.1" customHeight="1"/>
    <row r="4417" ht="14.1" customHeight="1"/>
    <row r="4418" ht="14.1" customHeight="1"/>
    <row r="4419" ht="14.1" customHeight="1"/>
    <row r="4420" ht="14.1" customHeight="1"/>
    <row r="4421" ht="14.1" customHeight="1"/>
    <row r="4422" ht="14.1" customHeight="1"/>
    <row r="4423" ht="14.1" customHeight="1"/>
    <row r="4424" ht="14.1" customHeight="1"/>
    <row r="4425" ht="14.1" customHeight="1"/>
    <row r="4426" ht="14.1" customHeight="1"/>
    <row r="4427" ht="14.1" customHeight="1"/>
    <row r="4428" ht="14.1" customHeight="1"/>
    <row r="4429" ht="14.1" customHeight="1"/>
    <row r="4430" ht="14.1" customHeight="1"/>
    <row r="4431" ht="14.1" customHeight="1"/>
    <row r="4432" ht="14.1" customHeight="1"/>
    <row r="4433" ht="14.1" customHeight="1"/>
    <row r="4434" ht="14.1" customHeight="1"/>
    <row r="4435" ht="14.1" customHeight="1"/>
    <row r="4436" ht="14.1" customHeight="1"/>
    <row r="4437" ht="14.1" customHeight="1"/>
    <row r="4438" ht="14.1" customHeight="1"/>
    <row r="4439" ht="14.1" customHeight="1"/>
    <row r="4440" ht="14.1" customHeight="1"/>
    <row r="4441" ht="14.1" customHeight="1"/>
    <row r="4442" ht="14.1" customHeight="1"/>
    <row r="4443" ht="14.1" customHeight="1"/>
    <row r="4444" ht="14.1" customHeight="1"/>
    <row r="4445" ht="14.1" customHeight="1"/>
    <row r="4446" ht="14.1" customHeight="1"/>
    <row r="4447" ht="14.1" customHeight="1"/>
    <row r="4448" ht="14.1" customHeight="1"/>
    <row r="4449" ht="14.1" customHeight="1"/>
    <row r="4450" ht="14.1" customHeight="1"/>
    <row r="4451" ht="14.1" customHeight="1"/>
    <row r="4452" ht="14.1" customHeight="1"/>
    <row r="4453" ht="14.1" customHeight="1"/>
    <row r="4454" ht="14.1" customHeight="1"/>
    <row r="4455" ht="14.1" customHeight="1"/>
    <row r="4456" ht="14.1" customHeight="1"/>
    <row r="4457" ht="14.1" customHeight="1"/>
    <row r="4458" ht="14.1" customHeight="1"/>
    <row r="4459" ht="14.1" customHeight="1"/>
    <row r="4460" ht="14.1" customHeight="1"/>
    <row r="4461" ht="14.1" customHeight="1"/>
    <row r="4462" ht="14.1" customHeight="1"/>
    <row r="4463" ht="14.1" customHeight="1"/>
    <row r="4464" ht="14.1" customHeight="1"/>
    <row r="4465" ht="14.1" customHeight="1"/>
    <row r="4466" ht="14.1" customHeight="1"/>
    <row r="4467" ht="14.1" customHeight="1"/>
    <row r="4468" ht="14.1" customHeight="1"/>
    <row r="4469" ht="14.1" customHeight="1"/>
    <row r="4470" ht="14.1" customHeight="1"/>
    <row r="4471" ht="14.1" customHeight="1"/>
    <row r="4472" ht="14.1" customHeight="1"/>
    <row r="4473" ht="14.1" customHeight="1"/>
    <row r="4474" ht="14.1" customHeight="1"/>
    <row r="4475" ht="14.1" customHeight="1"/>
    <row r="4476" ht="14.1" customHeight="1"/>
    <row r="4477" ht="14.1" customHeight="1"/>
    <row r="4478" ht="14.1" customHeight="1"/>
    <row r="4479" ht="14.1" customHeight="1"/>
    <row r="4480" ht="14.1" customHeight="1"/>
    <row r="4481" ht="14.1" customHeight="1"/>
    <row r="4482" ht="14.1" customHeight="1"/>
    <row r="4483" ht="14.1" customHeight="1"/>
    <row r="4484" ht="14.1" customHeight="1"/>
    <row r="4485" ht="14.1" customHeight="1"/>
    <row r="4486" ht="14.1" customHeight="1"/>
    <row r="4487" ht="14.1" customHeight="1"/>
    <row r="4488" ht="14.1" customHeight="1"/>
    <row r="4489" ht="14.1" customHeight="1"/>
    <row r="4490" ht="14.1" customHeight="1"/>
    <row r="4491" ht="14.1" customHeight="1"/>
    <row r="4492" ht="14.1" customHeight="1"/>
    <row r="4493" ht="14.1" customHeight="1"/>
    <row r="4494" ht="14.1" customHeight="1"/>
    <row r="4495" ht="14.1" customHeight="1"/>
    <row r="4496" ht="14.1" customHeight="1"/>
    <row r="4497" ht="14.1" customHeight="1"/>
    <row r="4498" ht="14.1" customHeight="1"/>
    <row r="4499" ht="14.1" customHeight="1"/>
    <row r="4500" ht="14.1" customHeight="1"/>
    <row r="4501" ht="14.1" customHeight="1"/>
    <row r="4502" ht="14.1" customHeight="1"/>
    <row r="4503" ht="14.1" customHeight="1"/>
    <row r="4504" ht="14.1" customHeight="1"/>
    <row r="4505" ht="14.1" customHeight="1"/>
    <row r="4506" ht="14.1" customHeight="1"/>
    <row r="4507" ht="14.1" customHeight="1"/>
    <row r="4508" ht="14.1" customHeight="1"/>
    <row r="4509" ht="14.1" customHeight="1"/>
    <row r="4510" ht="14.1" customHeight="1"/>
    <row r="4511" ht="14.1" customHeight="1"/>
    <row r="4512" ht="14.1" customHeight="1"/>
    <row r="4513" ht="14.1" customHeight="1"/>
    <row r="4514" ht="14.1" customHeight="1"/>
    <row r="4515" ht="14.1" customHeight="1"/>
    <row r="4516" ht="14.1" customHeight="1"/>
    <row r="4517" ht="14.1" customHeight="1"/>
    <row r="4518" ht="14.1" customHeight="1"/>
    <row r="4519" ht="14.1" customHeight="1"/>
    <row r="4520" ht="14.1" customHeight="1"/>
    <row r="4521" ht="14.1" customHeight="1"/>
    <row r="4522" ht="14.1" customHeight="1"/>
    <row r="4523" ht="14.1" customHeight="1"/>
    <row r="4524" ht="14.1" customHeight="1"/>
    <row r="4525" ht="14.1" customHeight="1"/>
    <row r="4526" ht="14.1" customHeight="1"/>
    <row r="4527" ht="14.1" customHeight="1"/>
    <row r="4528" ht="14.1" customHeight="1"/>
    <row r="4529" ht="14.1" customHeight="1"/>
    <row r="4530" ht="14.1" customHeight="1"/>
    <row r="4531" ht="14.1" customHeight="1"/>
    <row r="4532" ht="14.1" customHeight="1"/>
    <row r="4533" ht="14.1" customHeight="1"/>
    <row r="4534" ht="14.1" customHeight="1"/>
    <row r="4535" ht="14.1" customHeight="1"/>
    <row r="4536" ht="14.1" customHeight="1"/>
    <row r="4537" ht="14.1" customHeight="1"/>
    <row r="4538" ht="14.1" customHeight="1"/>
    <row r="4539" ht="14.1" customHeight="1"/>
    <row r="4540" ht="14.1" customHeight="1"/>
    <row r="4541" ht="14.1" customHeight="1"/>
    <row r="4542" ht="14.1" customHeight="1"/>
    <row r="4543" ht="14.1" customHeight="1"/>
    <row r="4544" ht="14.1" customHeight="1"/>
    <row r="4545" ht="14.1" customHeight="1"/>
    <row r="4546" ht="14.1" customHeight="1"/>
    <row r="4547" ht="14.1" customHeight="1"/>
    <row r="4548" ht="14.1" customHeight="1"/>
    <row r="4549" ht="14.1" customHeight="1"/>
    <row r="4550" ht="14.1" customHeight="1"/>
    <row r="4551" ht="14.1" customHeight="1"/>
    <row r="4552" ht="14.1" customHeight="1"/>
    <row r="4553" ht="14.1" customHeight="1"/>
    <row r="4554" ht="14.1" customHeight="1"/>
    <row r="4555" ht="14.1" customHeight="1"/>
    <row r="4556" ht="14.1" customHeight="1"/>
    <row r="4557" ht="14.1" customHeight="1"/>
    <row r="4558" ht="14.1" customHeight="1"/>
    <row r="4559" ht="14.1" customHeight="1"/>
    <row r="4560" ht="14.1" customHeight="1"/>
    <row r="4561" ht="14.1" customHeight="1"/>
    <row r="4562" ht="14.1" customHeight="1"/>
    <row r="4563" ht="14.1" customHeight="1"/>
    <row r="4564" ht="14.1" customHeight="1"/>
    <row r="4565" ht="14.1" customHeight="1"/>
    <row r="4566" ht="14.1" customHeight="1"/>
    <row r="4567" ht="14.1" customHeight="1"/>
    <row r="4568" ht="14.1" customHeight="1"/>
    <row r="4569" ht="14.1" customHeight="1"/>
    <row r="4570" ht="14.1" customHeight="1"/>
    <row r="4571" ht="14.1" customHeight="1"/>
    <row r="4572" ht="14.1" customHeight="1"/>
    <row r="4573" ht="14.1" customHeight="1"/>
    <row r="4574" ht="14.1" customHeight="1"/>
    <row r="4575" ht="14.1" customHeight="1"/>
    <row r="4576" ht="14.1" customHeight="1"/>
    <row r="4577" ht="14.1" customHeight="1"/>
    <row r="4578" ht="14.1" customHeight="1"/>
    <row r="4579" ht="14.1" customHeight="1"/>
    <row r="4580" ht="14.1" customHeight="1"/>
    <row r="4581" ht="14.1" customHeight="1"/>
    <row r="4582" ht="14.1" customHeight="1"/>
    <row r="4583" ht="14.1" customHeight="1"/>
    <row r="4584" ht="14.1" customHeight="1"/>
    <row r="4585" ht="14.1" customHeight="1"/>
    <row r="4586" ht="14.1" customHeight="1"/>
    <row r="4587" ht="14.1" customHeight="1"/>
    <row r="4588" ht="14.1" customHeight="1"/>
    <row r="4589" ht="14.1" customHeight="1"/>
    <row r="4590" ht="14.1" customHeight="1"/>
    <row r="4591" ht="14.1" customHeight="1"/>
    <row r="4592" ht="14.1" customHeight="1"/>
    <row r="4593" ht="14.1" customHeight="1"/>
    <row r="4594" ht="14.1" customHeight="1"/>
    <row r="4595" ht="14.1" customHeight="1"/>
    <row r="4596" ht="14.1" customHeight="1"/>
    <row r="4597" ht="14.1" customHeight="1"/>
    <row r="4598" ht="14.1" customHeight="1"/>
    <row r="4599" ht="14.1" customHeight="1"/>
    <row r="4600" ht="14.1" customHeight="1"/>
    <row r="4601" ht="14.1" customHeight="1"/>
    <row r="4602" ht="14.1" customHeight="1"/>
    <row r="4603" ht="14.1" customHeight="1"/>
    <row r="4604" ht="14.1" customHeight="1"/>
    <row r="4605" ht="14.1" customHeight="1"/>
    <row r="4606" ht="14.1" customHeight="1"/>
    <row r="4607" ht="14.1" customHeight="1"/>
    <row r="4608" ht="14.1" customHeight="1"/>
    <row r="4609" ht="14.1" customHeight="1"/>
    <row r="4610" ht="14.1" customHeight="1"/>
    <row r="4611" ht="14.1" customHeight="1"/>
    <row r="4612" ht="14.1" customHeight="1"/>
    <row r="4613" ht="14.1" customHeight="1"/>
    <row r="4614" ht="14.1" customHeight="1"/>
    <row r="4615" ht="14.1" customHeight="1"/>
    <row r="4616" ht="14.1" customHeight="1"/>
    <row r="4617" ht="14.1" customHeight="1"/>
    <row r="4618" ht="14.1" customHeight="1"/>
    <row r="4619" ht="14.1" customHeight="1"/>
    <row r="4620" ht="14.1" customHeight="1"/>
    <row r="4621" ht="14.1" customHeight="1"/>
    <row r="4622" ht="14.1" customHeight="1"/>
    <row r="4623" ht="14.1" customHeight="1"/>
    <row r="4624" ht="14.1" customHeight="1"/>
    <row r="4625" ht="14.1" customHeight="1"/>
    <row r="4626" ht="14.1" customHeight="1"/>
    <row r="4627" ht="14.1" customHeight="1"/>
    <row r="4628" ht="14.1" customHeight="1"/>
    <row r="4629" ht="14.1" customHeight="1"/>
    <row r="4630" ht="14.1" customHeight="1"/>
    <row r="4631" ht="14.1" customHeight="1"/>
    <row r="4632" ht="14.1" customHeight="1"/>
    <row r="4633" ht="14.1" customHeight="1"/>
    <row r="4634" ht="14.1" customHeight="1"/>
    <row r="4635" ht="14.1" customHeight="1"/>
    <row r="4636" ht="14.1" customHeight="1"/>
    <row r="4637" ht="14.1" customHeight="1"/>
    <row r="4638" ht="14.1" customHeight="1"/>
    <row r="4639" ht="14.1" customHeight="1"/>
    <row r="4640" ht="14.1" customHeight="1"/>
    <row r="4641" ht="14.1" customHeight="1"/>
    <row r="4642" ht="14.1" customHeight="1"/>
    <row r="4643" ht="14.1" customHeight="1"/>
    <row r="4644" ht="14.1" customHeight="1"/>
    <row r="4645" ht="14.1" customHeight="1"/>
    <row r="4646" ht="14.1" customHeight="1"/>
    <row r="4647" ht="14.1" customHeight="1"/>
    <row r="4648" ht="14.1" customHeight="1"/>
    <row r="4649" ht="14.1" customHeight="1"/>
    <row r="4650" ht="14.1" customHeight="1"/>
    <row r="4651" ht="14.1" customHeight="1"/>
    <row r="4652" ht="14.1" customHeight="1"/>
    <row r="4653" ht="14.1" customHeight="1"/>
    <row r="4654" ht="14.1" customHeight="1"/>
    <row r="4655" ht="14.1" customHeight="1"/>
    <row r="4656" ht="14.1" customHeight="1"/>
    <row r="4657" ht="14.1" customHeight="1"/>
    <row r="4658" ht="14.1" customHeight="1"/>
    <row r="4659" ht="14.1" customHeight="1"/>
    <row r="4660" ht="14.1" customHeight="1"/>
    <row r="4661" ht="14.1" customHeight="1"/>
    <row r="4662" ht="14.1" customHeight="1"/>
    <row r="4663" ht="14.1" customHeight="1"/>
    <row r="4664" ht="14.1" customHeight="1"/>
    <row r="4665" ht="14.1" customHeight="1"/>
    <row r="4666" ht="14.1" customHeight="1"/>
    <row r="4667" ht="14.1" customHeight="1"/>
    <row r="4668" ht="14.1" customHeight="1"/>
    <row r="4669" ht="14.1" customHeight="1"/>
    <row r="4670" ht="14.1" customHeight="1"/>
    <row r="4671" ht="14.1" customHeight="1"/>
    <row r="4672" ht="14.1" customHeight="1"/>
    <row r="4673" ht="14.1" customHeight="1"/>
    <row r="4674" ht="14.1" customHeight="1"/>
    <row r="4675" ht="14.1" customHeight="1"/>
    <row r="4676" ht="14.1" customHeight="1"/>
    <row r="4677" ht="14.1" customHeight="1"/>
    <row r="4678" ht="14.1" customHeight="1"/>
    <row r="4679" ht="14.1" customHeight="1"/>
    <row r="4680" ht="14.1" customHeight="1"/>
    <row r="4681" ht="14.1" customHeight="1"/>
    <row r="4682" ht="14.1" customHeight="1"/>
    <row r="4683" ht="14.1" customHeight="1"/>
    <row r="4684" ht="14.1" customHeight="1"/>
    <row r="4685" ht="14.1" customHeight="1"/>
    <row r="4686" ht="14.1" customHeight="1"/>
    <row r="4687" ht="14.1" customHeight="1"/>
    <row r="4688" ht="14.1" customHeight="1"/>
    <row r="4689" ht="14.1" customHeight="1"/>
    <row r="4690" ht="14.1" customHeight="1"/>
    <row r="4691" ht="14.1" customHeight="1"/>
    <row r="4692" ht="14.1" customHeight="1"/>
    <row r="4693" ht="14.1" customHeight="1"/>
    <row r="4694" ht="14.1" customHeight="1"/>
    <row r="4695" ht="14.1" customHeight="1"/>
    <row r="4696" ht="14.1" customHeight="1"/>
    <row r="4697" ht="14.1" customHeight="1"/>
    <row r="4698" ht="14.1" customHeight="1"/>
    <row r="4699" ht="14.1" customHeight="1"/>
    <row r="4700" ht="14.1" customHeight="1"/>
    <row r="4701" ht="14.1" customHeight="1"/>
    <row r="4702" ht="14.1" customHeight="1"/>
    <row r="4703" ht="14.1" customHeight="1"/>
    <row r="4704" ht="14.1" customHeight="1"/>
    <row r="4705" ht="14.1" customHeight="1"/>
    <row r="4706" ht="14.1" customHeight="1"/>
    <row r="4707" ht="14.1" customHeight="1"/>
    <row r="4708" ht="14.1" customHeight="1"/>
    <row r="4709" ht="14.1" customHeight="1"/>
    <row r="4710" ht="14.1" customHeight="1"/>
    <row r="4711" ht="14.1" customHeight="1"/>
    <row r="4712" ht="14.1" customHeight="1"/>
    <row r="4713" ht="14.1" customHeight="1"/>
    <row r="4714" ht="14.1" customHeight="1"/>
    <row r="4715" ht="14.1" customHeight="1"/>
    <row r="4716" ht="14.1" customHeight="1"/>
    <row r="4717" ht="14.1" customHeight="1"/>
    <row r="4718" ht="14.1" customHeight="1"/>
    <row r="4719" ht="14.1" customHeight="1"/>
    <row r="4720" ht="14.1" customHeight="1"/>
    <row r="4721" ht="14.1" customHeight="1"/>
    <row r="4722" ht="14.1" customHeight="1"/>
    <row r="4723" ht="14.1" customHeight="1"/>
    <row r="4724" ht="14.1" customHeight="1"/>
    <row r="4725" ht="14.1" customHeight="1"/>
    <row r="4726" ht="14.1" customHeight="1"/>
    <row r="4727" ht="14.1" customHeight="1"/>
    <row r="4728" ht="14.1" customHeight="1"/>
    <row r="4729" ht="14.1" customHeight="1"/>
    <row r="4730" ht="14.1" customHeight="1"/>
    <row r="4731" ht="14.1" customHeight="1"/>
    <row r="4732" ht="14.1" customHeight="1"/>
    <row r="4733" ht="14.1" customHeight="1"/>
    <row r="4734" ht="14.1" customHeight="1"/>
    <row r="4735" ht="14.1" customHeight="1"/>
    <row r="4736" ht="14.1" customHeight="1"/>
    <row r="4737" ht="14.1" customHeight="1"/>
    <row r="4738" ht="14.1" customHeight="1"/>
    <row r="4739" ht="14.1" customHeight="1"/>
    <row r="4740" ht="14.1" customHeight="1"/>
    <row r="4741" ht="14.1" customHeight="1"/>
    <row r="4742" ht="14.1" customHeight="1"/>
    <row r="4743" ht="14.1" customHeight="1"/>
    <row r="4744" ht="14.1" customHeight="1"/>
    <row r="4745" ht="14.1" customHeight="1"/>
    <row r="4746" ht="14.1" customHeight="1"/>
    <row r="4747" ht="14.1" customHeight="1"/>
    <row r="4748" ht="14.1" customHeight="1"/>
    <row r="4749" ht="14.1" customHeight="1"/>
    <row r="4750" ht="14.1" customHeight="1"/>
    <row r="4751" ht="14.1" customHeight="1"/>
    <row r="4752" ht="14.1" customHeight="1"/>
    <row r="4753" ht="14.1" customHeight="1"/>
    <row r="4754" ht="14.1" customHeight="1"/>
    <row r="4755" ht="14.1" customHeight="1"/>
    <row r="4756" ht="14.1" customHeight="1"/>
    <row r="4757" ht="14.1" customHeight="1"/>
    <row r="4758" ht="14.1" customHeight="1"/>
    <row r="4759" ht="14.1" customHeight="1"/>
    <row r="4760" ht="14.1" customHeight="1"/>
    <row r="4761" ht="14.1" customHeight="1"/>
    <row r="4762" ht="14.1" customHeight="1"/>
    <row r="4763" ht="14.1" customHeight="1"/>
    <row r="4764" ht="14.1" customHeight="1"/>
    <row r="4765" ht="14.1" customHeight="1"/>
    <row r="4766" ht="14.1" customHeight="1"/>
    <row r="4767" ht="14.1" customHeight="1"/>
    <row r="4768" ht="14.1" customHeight="1"/>
    <row r="4769" ht="14.1" customHeight="1"/>
    <row r="4770" ht="14.1" customHeight="1"/>
    <row r="4771" ht="14.1" customHeight="1"/>
    <row r="4772" ht="14.1" customHeight="1"/>
    <row r="4773" ht="14.1" customHeight="1"/>
    <row r="4774" ht="14.1" customHeight="1"/>
    <row r="4775" ht="14.1" customHeight="1"/>
    <row r="4776" ht="14.1" customHeight="1"/>
    <row r="4777" ht="14.1" customHeight="1"/>
    <row r="4778" ht="14.1" customHeight="1"/>
    <row r="4779" ht="14.1" customHeight="1"/>
    <row r="4780" ht="14.1" customHeight="1"/>
    <row r="4781" ht="14.1" customHeight="1"/>
    <row r="4782" ht="14.1" customHeight="1"/>
    <row r="4783" ht="14.1" customHeight="1"/>
    <row r="4784" ht="14.1" customHeight="1"/>
    <row r="4785" ht="14.1" customHeight="1"/>
    <row r="4786" ht="14.1" customHeight="1"/>
    <row r="4787" ht="14.1" customHeight="1"/>
    <row r="4788" ht="14.1" customHeight="1"/>
    <row r="4789" ht="14.1" customHeight="1"/>
    <row r="4790" ht="14.1" customHeight="1"/>
    <row r="4791" ht="14.1" customHeight="1"/>
    <row r="4792" ht="14.1" customHeight="1"/>
    <row r="4793" ht="14.1" customHeight="1"/>
    <row r="4794" ht="14.1" customHeight="1"/>
    <row r="4795" ht="14.1" customHeight="1"/>
    <row r="4796" ht="14.1" customHeight="1"/>
    <row r="4797" ht="14.1" customHeight="1"/>
    <row r="4798" ht="14.1" customHeight="1"/>
    <row r="4799" ht="14.1" customHeight="1"/>
    <row r="4800" ht="14.1" customHeight="1"/>
    <row r="4801" ht="14.1" customHeight="1"/>
    <row r="4802" ht="14.1" customHeight="1"/>
    <row r="4803" ht="14.1" customHeight="1"/>
    <row r="4804" ht="14.1" customHeight="1"/>
    <row r="4805" ht="14.1" customHeight="1"/>
    <row r="4806" ht="14.1" customHeight="1"/>
    <row r="4807" ht="14.1" customHeight="1"/>
    <row r="4808" ht="14.1" customHeight="1"/>
    <row r="4809" ht="14.1" customHeight="1"/>
    <row r="4810" ht="14.1" customHeight="1"/>
    <row r="4811" ht="14.1" customHeight="1"/>
    <row r="4812" ht="14.1" customHeight="1"/>
    <row r="4813" ht="14.1" customHeight="1"/>
    <row r="4814" ht="14.1" customHeight="1"/>
    <row r="4815" ht="14.1" customHeight="1"/>
    <row r="4816" ht="14.1" customHeight="1"/>
    <row r="4817" ht="14.1" customHeight="1"/>
    <row r="4818" ht="14.1" customHeight="1"/>
    <row r="4819" ht="14.1" customHeight="1"/>
    <row r="4820" ht="14.1" customHeight="1"/>
    <row r="4821" ht="14.1" customHeight="1"/>
    <row r="4822" ht="14.1" customHeight="1"/>
    <row r="4823" ht="14.1" customHeight="1"/>
    <row r="4824" ht="14.1" customHeight="1"/>
    <row r="4825" ht="14.1" customHeight="1"/>
    <row r="4826" ht="14.1" customHeight="1"/>
    <row r="4827" ht="14.1" customHeight="1"/>
    <row r="4828" ht="14.1" customHeight="1"/>
    <row r="4829" ht="14.1" customHeight="1"/>
    <row r="4830" ht="14.1" customHeight="1"/>
    <row r="4831" ht="14.1" customHeight="1"/>
    <row r="4832" ht="14.1" customHeight="1"/>
    <row r="4833" ht="14.1" customHeight="1"/>
    <row r="4834" ht="14.1" customHeight="1"/>
    <row r="4835" ht="14.1" customHeight="1"/>
    <row r="4836" ht="14.1" customHeight="1"/>
    <row r="4837" ht="14.1" customHeight="1"/>
    <row r="4838" ht="14.1" customHeight="1"/>
    <row r="4839" ht="14.1" customHeight="1"/>
    <row r="4840" ht="14.1" customHeight="1"/>
    <row r="4841" ht="14.1" customHeight="1"/>
    <row r="4842" ht="14.1" customHeight="1"/>
    <row r="4843" ht="14.1" customHeight="1"/>
    <row r="4844" ht="14.1" customHeight="1"/>
    <row r="4845" ht="14.1" customHeight="1"/>
    <row r="4846" ht="14.1" customHeight="1"/>
    <row r="4847" ht="14.1" customHeight="1"/>
    <row r="4848" ht="14.1" customHeight="1"/>
    <row r="4849" ht="14.1" customHeight="1"/>
    <row r="4850" ht="14.1" customHeight="1"/>
    <row r="4851" ht="14.1" customHeight="1"/>
    <row r="4852" ht="14.1" customHeight="1"/>
    <row r="4853" ht="14.1" customHeight="1"/>
    <row r="4854" ht="14.1" customHeight="1"/>
    <row r="4855" ht="14.1" customHeight="1"/>
    <row r="4856" ht="14.1" customHeight="1"/>
    <row r="4857" ht="14.1" customHeight="1"/>
    <row r="4858" ht="14.1" customHeight="1"/>
    <row r="4859" ht="14.1" customHeight="1"/>
    <row r="4860" ht="14.1" customHeight="1"/>
    <row r="4861" ht="14.1" customHeight="1"/>
    <row r="4862" ht="14.1" customHeight="1"/>
    <row r="4863" ht="14.1" customHeight="1"/>
    <row r="4864" ht="14.1" customHeight="1"/>
    <row r="4865" ht="14.1" customHeight="1"/>
    <row r="4866" ht="14.1" customHeight="1"/>
    <row r="4867" ht="14.1" customHeight="1"/>
    <row r="4868" ht="14.1" customHeight="1"/>
    <row r="4869" ht="14.1" customHeight="1"/>
    <row r="4870" ht="14.1" customHeight="1"/>
    <row r="4871" ht="14.1" customHeight="1"/>
    <row r="4872" ht="14.1" customHeight="1"/>
    <row r="4873" ht="14.1" customHeight="1"/>
    <row r="4874" ht="14.1" customHeight="1"/>
    <row r="4875" ht="14.1" customHeight="1"/>
    <row r="4876" ht="14.1" customHeight="1"/>
    <row r="4877" ht="14.1" customHeight="1"/>
    <row r="4878" ht="14.1" customHeight="1"/>
    <row r="4879" ht="14.1" customHeight="1"/>
    <row r="4880" ht="14.1" customHeight="1"/>
    <row r="4881" ht="14.1" customHeight="1"/>
    <row r="4882" ht="14.1" customHeight="1"/>
    <row r="4883" ht="14.1" customHeight="1"/>
    <row r="4884" ht="14.1" customHeight="1"/>
    <row r="4885" ht="14.1" customHeight="1"/>
    <row r="4886" ht="14.1" customHeight="1"/>
    <row r="4887" ht="14.1" customHeight="1"/>
    <row r="4888" ht="14.1" customHeight="1"/>
    <row r="4889" ht="14.1" customHeight="1"/>
    <row r="4890" ht="14.1" customHeight="1"/>
    <row r="4891" ht="14.1" customHeight="1"/>
    <row r="4892" ht="14.1" customHeight="1"/>
    <row r="4893" ht="14.1" customHeight="1"/>
    <row r="4894" ht="14.1" customHeight="1"/>
    <row r="4895" ht="14.1" customHeight="1"/>
    <row r="4896" ht="14.1" customHeight="1"/>
    <row r="4897" ht="14.1" customHeight="1"/>
    <row r="4898" ht="14.1" customHeight="1"/>
    <row r="4899" ht="14.1" customHeight="1"/>
    <row r="4900" ht="14.1" customHeight="1"/>
    <row r="4901" ht="14.1" customHeight="1"/>
    <row r="4902" ht="14.1" customHeight="1"/>
    <row r="4903" ht="14.1" customHeight="1"/>
    <row r="4904" ht="14.1" customHeight="1"/>
    <row r="4905" ht="14.1" customHeight="1"/>
    <row r="4906" ht="14.1" customHeight="1"/>
    <row r="4907" ht="14.1" customHeight="1"/>
    <row r="4908" ht="14.1" customHeight="1"/>
    <row r="4909" ht="14.1" customHeight="1"/>
    <row r="4910" ht="14.1" customHeight="1"/>
    <row r="4911" ht="14.1" customHeight="1"/>
    <row r="4912" ht="14.1" customHeight="1"/>
    <row r="4913" ht="14.1" customHeight="1"/>
    <row r="4914" ht="14.1" customHeight="1"/>
    <row r="4915" ht="14.1" customHeight="1"/>
    <row r="4916" ht="14.1" customHeight="1"/>
    <row r="4917" ht="14.1" customHeight="1"/>
    <row r="4918" ht="14.1" customHeight="1"/>
    <row r="4919" ht="14.1" customHeight="1"/>
    <row r="4920" ht="14.1" customHeight="1"/>
    <row r="4921" ht="14.1" customHeight="1"/>
    <row r="4922" ht="14.1" customHeight="1"/>
    <row r="4923" ht="14.1" customHeight="1"/>
    <row r="4924" ht="14.1" customHeight="1"/>
    <row r="4925" ht="14.1" customHeight="1"/>
    <row r="4926" ht="14.1" customHeight="1"/>
    <row r="4927" ht="14.1" customHeight="1"/>
    <row r="4928" ht="14.1" customHeight="1"/>
    <row r="4929" ht="14.1" customHeight="1"/>
    <row r="4930" ht="14.1" customHeight="1"/>
    <row r="4931" ht="14.1" customHeight="1"/>
    <row r="4932" ht="14.1" customHeight="1"/>
    <row r="4933" ht="14.1" customHeight="1"/>
    <row r="4934" ht="14.1" customHeight="1"/>
    <row r="4935" ht="14.1" customHeight="1"/>
    <row r="4936" ht="14.1" customHeight="1"/>
    <row r="4937" ht="14.1" customHeight="1"/>
    <row r="4938" ht="14.1" customHeight="1"/>
    <row r="4939" ht="14.1" customHeight="1"/>
    <row r="4940" ht="14.1" customHeight="1"/>
    <row r="4941" ht="14.1" customHeight="1"/>
    <row r="4942" ht="14.1" customHeight="1"/>
    <row r="4943" ht="14.1" customHeight="1"/>
    <row r="4944" ht="14.1" customHeight="1"/>
    <row r="4945" ht="14.1" customHeight="1"/>
    <row r="4946" ht="14.1" customHeight="1"/>
    <row r="4947" ht="14.1" customHeight="1"/>
    <row r="4948" ht="14.1" customHeight="1"/>
    <row r="4949" ht="14.1" customHeight="1"/>
    <row r="4950" ht="14.1" customHeight="1"/>
    <row r="4951" ht="14.1" customHeight="1"/>
    <row r="4952" ht="14.1" customHeight="1"/>
    <row r="4953" ht="14.1" customHeight="1"/>
    <row r="4954" ht="14.1" customHeight="1"/>
    <row r="4955" ht="14.1" customHeight="1"/>
    <row r="4956" ht="14.1" customHeight="1"/>
    <row r="4957" ht="14.1" customHeight="1"/>
    <row r="4958" ht="14.1" customHeight="1"/>
    <row r="4959" ht="14.1" customHeight="1"/>
    <row r="4960" ht="14.1" customHeight="1"/>
    <row r="4961" ht="14.1" customHeight="1"/>
    <row r="4962" ht="14.1" customHeight="1"/>
    <row r="4963" ht="14.1" customHeight="1"/>
    <row r="4964" ht="14.1" customHeight="1"/>
    <row r="4965" ht="14.1" customHeight="1"/>
    <row r="4966" ht="14.1" customHeight="1"/>
    <row r="4967" ht="14.1" customHeight="1"/>
    <row r="4968" ht="14.1" customHeight="1"/>
    <row r="4969" ht="14.1" customHeight="1"/>
    <row r="4970" ht="14.1" customHeight="1"/>
    <row r="4971" ht="14.1" customHeight="1"/>
    <row r="4972" ht="14.1" customHeight="1"/>
    <row r="4973" ht="14.1" customHeight="1"/>
    <row r="4974" ht="14.1" customHeight="1"/>
    <row r="4975" ht="14.1" customHeight="1"/>
    <row r="4976" ht="14.1" customHeight="1"/>
    <row r="4977" ht="14.1" customHeight="1"/>
    <row r="4978" ht="14.1" customHeight="1"/>
    <row r="4979" ht="14.1" customHeight="1"/>
    <row r="4980" ht="14.1" customHeight="1"/>
    <row r="4981" ht="14.1" customHeight="1"/>
    <row r="4982" ht="14.1" customHeight="1"/>
    <row r="4983" ht="14.1" customHeight="1"/>
    <row r="4984" ht="14.1" customHeight="1"/>
    <row r="4985" ht="14.1" customHeight="1"/>
    <row r="4986" ht="14.1" customHeight="1"/>
    <row r="4987" ht="14.1" customHeight="1"/>
    <row r="4988" ht="14.1" customHeight="1"/>
    <row r="4989" ht="14.1" customHeight="1"/>
    <row r="4990" ht="14.1" customHeight="1"/>
    <row r="4991" ht="14.1" customHeight="1"/>
    <row r="4992" ht="14.1" customHeight="1"/>
    <row r="4993" ht="14.1" customHeight="1"/>
    <row r="4994" ht="14.1" customHeight="1"/>
    <row r="4995" ht="14.1" customHeight="1"/>
    <row r="4996" ht="14.1" customHeight="1"/>
    <row r="4997" ht="14.1" customHeight="1"/>
    <row r="4998" ht="14.1" customHeight="1"/>
    <row r="4999" ht="14.1" customHeight="1"/>
    <row r="5000" ht="14.1" customHeight="1"/>
    <row r="5001" ht="14.1" customHeight="1"/>
    <row r="5002" ht="14.1" customHeight="1"/>
    <row r="5003" ht="14.1" customHeight="1"/>
    <row r="5004" ht="14.1" customHeight="1"/>
    <row r="5005" ht="14.1" customHeight="1"/>
    <row r="5006" ht="14.1" customHeight="1"/>
    <row r="5007" ht="14.1" customHeight="1"/>
    <row r="5008" ht="14.1" customHeight="1"/>
    <row r="5009" ht="14.1" customHeight="1"/>
    <row r="5010" ht="14.1" customHeight="1"/>
    <row r="5011" ht="14.1" customHeight="1"/>
    <row r="5012" ht="14.1" customHeight="1"/>
    <row r="5013" ht="14.1" customHeight="1"/>
    <row r="5014" ht="14.1" customHeight="1"/>
    <row r="5015" ht="14.1" customHeight="1"/>
    <row r="5016" ht="14.1" customHeight="1"/>
    <row r="5017" ht="14.1" customHeight="1"/>
    <row r="5018" ht="14.1" customHeight="1"/>
    <row r="5019" ht="14.1" customHeight="1"/>
    <row r="5020" ht="14.1" customHeight="1"/>
    <row r="5021" ht="14.1" customHeight="1"/>
    <row r="5022" ht="14.1" customHeight="1"/>
    <row r="5023" ht="14.1" customHeight="1"/>
    <row r="5024" ht="14.1" customHeight="1"/>
    <row r="5025" ht="14.1" customHeight="1"/>
    <row r="5026" ht="14.1" customHeight="1"/>
    <row r="5027" ht="14.1" customHeight="1"/>
    <row r="5028" ht="14.1" customHeight="1"/>
    <row r="5029" ht="14.1" customHeight="1"/>
    <row r="5030" ht="14.1" customHeight="1"/>
    <row r="5031" ht="14.1" customHeight="1"/>
    <row r="5032" ht="14.1" customHeight="1"/>
    <row r="5033" ht="14.1" customHeight="1"/>
    <row r="5034" ht="14.1" customHeight="1"/>
    <row r="5035" ht="14.1" customHeight="1"/>
    <row r="5036" ht="14.1" customHeight="1"/>
    <row r="5037" ht="14.1" customHeight="1"/>
    <row r="5038" ht="14.1" customHeight="1"/>
    <row r="5039" ht="14.1" customHeight="1"/>
    <row r="5040" ht="14.1" customHeight="1"/>
    <row r="5041" ht="14.1" customHeight="1"/>
    <row r="5042" ht="14.1" customHeight="1"/>
    <row r="5043" ht="14.1" customHeight="1"/>
    <row r="5044" ht="14.1" customHeight="1"/>
    <row r="5045" ht="14.1" customHeight="1"/>
    <row r="5046" ht="14.1" customHeight="1"/>
    <row r="5047" ht="14.1" customHeight="1"/>
    <row r="5048" ht="14.1" customHeight="1"/>
    <row r="5049" ht="14.1" customHeight="1"/>
    <row r="5050" ht="14.1" customHeight="1"/>
    <row r="5051" ht="14.1" customHeight="1"/>
    <row r="5052" ht="14.1" customHeight="1"/>
    <row r="5053" ht="14.1" customHeight="1"/>
    <row r="5054" ht="14.1" customHeight="1"/>
    <row r="5055" ht="14.1" customHeight="1"/>
    <row r="5056" ht="14.1" customHeight="1"/>
    <row r="5057" ht="14.1" customHeight="1"/>
    <row r="5058" ht="14.1" customHeight="1"/>
    <row r="5059" ht="14.1" customHeight="1"/>
    <row r="5060" ht="14.1" customHeight="1"/>
    <row r="5061" ht="14.1" customHeight="1"/>
    <row r="5062" ht="14.1" customHeight="1"/>
    <row r="5063" ht="14.1" customHeight="1"/>
    <row r="5064" ht="14.1" customHeight="1"/>
    <row r="5065" ht="14.1" customHeight="1"/>
    <row r="5066" ht="14.1" customHeight="1"/>
    <row r="5067" ht="14.1" customHeight="1"/>
    <row r="5068" ht="14.1" customHeight="1"/>
    <row r="5069" ht="14.1" customHeight="1"/>
    <row r="5070" ht="14.1" customHeight="1"/>
    <row r="5071" ht="14.1" customHeight="1"/>
    <row r="5072" ht="14.1" customHeight="1"/>
    <row r="5073" ht="14.1" customHeight="1"/>
    <row r="5074" ht="14.1" customHeight="1"/>
    <row r="5075" ht="14.1" customHeight="1"/>
    <row r="5076" ht="14.1" customHeight="1"/>
    <row r="5077" ht="14.1" customHeight="1"/>
    <row r="5078" ht="14.1" customHeight="1"/>
    <row r="5079" ht="14.1" customHeight="1"/>
    <row r="5080" ht="14.1" customHeight="1"/>
    <row r="5081" ht="14.1" customHeight="1"/>
    <row r="5082" ht="14.1" customHeight="1"/>
    <row r="5083" ht="14.1" customHeight="1"/>
    <row r="5084" ht="14.1" customHeight="1"/>
    <row r="5085" ht="14.1" customHeight="1"/>
    <row r="5086" ht="14.1" customHeight="1"/>
    <row r="5087" ht="14.1" customHeight="1"/>
    <row r="5088" ht="14.1" customHeight="1"/>
    <row r="5089" ht="14.1" customHeight="1"/>
    <row r="5090" ht="14.1" customHeight="1"/>
    <row r="5091" ht="14.1" customHeight="1"/>
    <row r="5092" ht="14.1" customHeight="1"/>
    <row r="5093" ht="14.1" customHeight="1"/>
    <row r="5094" ht="14.1" customHeight="1"/>
    <row r="5095" ht="14.1" customHeight="1"/>
    <row r="5096" ht="14.1" customHeight="1"/>
    <row r="5097" ht="14.1" customHeight="1"/>
    <row r="5098" ht="14.1" customHeight="1"/>
    <row r="5099" ht="14.1" customHeight="1"/>
    <row r="5100" ht="14.1" customHeight="1"/>
    <row r="5101" ht="14.1" customHeight="1"/>
    <row r="5102" ht="14.1" customHeight="1"/>
    <row r="5103" ht="14.1" customHeight="1"/>
    <row r="5104" ht="14.1" customHeight="1"/>
    <row r="5105" ht="14.1" customHeight="1"/>
    <row r="5106" ht="14.1" customHeight="1"/>
    <row r="5107" ht="14.1" customHeight="1"/>
    <row r="5108" ht="14.1" customHeight="1"/>
    <row r="5109" ht="14.1" customHeight="1"/>
    <row r="5110" ht="14.1" customHeight="1"/>
    <row r="5111" ht="14.1" customHeight="1"/>
    <row r="5112" ht="14.1" customHeight="1"/>
    <row r="5113" ht="14.1" customHeight="1"/>
    <row r="5114" ht="14.1" customHeight="1"/>
    <row r="5115" ht="14.1" customHeight="1"/>
    <row r="5116" ht="14.1" customHeight="1"/>
    <row r="5117" ht="14.1" customHeight="1"/>
    <row r="5118" ht="14.1" customHeight="1"/>
    <row r="5119" ht="14.1" customHeight="1"/>
    <row r="5120" ht="14.1" customHeight="1"/>
    <row r="5121" ht="14.1" customHeight="1"/>
    <row r="5122" ht="14.1" customHeight="1"/>
    <row r="5123" ht="14.1" customHeight="1"/>
    <row r="5124" ht="14.1" customHeight="1"/>
    <row r="5125" ht="14.1" customHeight="1"/>
    <row r="5126" ht="14.1" customHeight="1"/>
    <row r="5127" ht="14.1" customHeight="1"/>
    <row r="5128" ht="14.1" customHeight="1"/>
    <row r="5129" ht="14.1" customHeight="1"/>
    <row r="5130" ht="14.1" customHeight="1"/>
    <row r="5131" ht="14.1" customHeight="1"/>
    <row r="5132" ht="14.1" customHeight="1"/>
    <row r="5133" ht="14.1" customHeight="1"/>
    <row r="5134" ht="14.1" customHeight="1"/>
    <row r="5135" ht="14.1" customHeight="1"/>
    <row r="5136" ht="14.1" customHeight="1"/>
    <row r="5137" ht="14.1" customHeight="1"/>
    <row r="5138" ht="14.1" customHeight="1"/>
    <row r="5139" ht="14.1" customHeight="1"/>
    <row r="5140" ht="14.1" customHeight="1"/>
    <row r="5141" ht="14.1" customHeight="1"/>
    <row r="5142" ht="14.1" customHeight="1"/>
    <row r="5143" ht="14.1" customHeight="1"/>
    <row r="5144" ht="14.1" customHeight="1"/>
    <row r="5145" ht="14.1" customHeight="1"/>
    <row r="5146" ht="14.1" customHeight="1"/>
    <row r="5147" ht="14.1" customHeight="1"/>
    <row r="5148" ht="14.1" customHeight="1"/>
    <row r="5149" ht="14.1" customHeight="1"/>
    <row r="5150" ht="14.1" customHeight="1"/>
    <row r="5151" ht="14.1" customHeight="1"/>
    <row r="5152" ht="14.1" customHeight="1"/>
    <row r="5153" ht="14.1" customHeight="1"/>
    <row r="5154" ht="14.1" customHeight="1"/>
    <row r="5155" ht="14.1" customHeight="1"/>
    <row r="5156" ht="14.1" customHeight="1"/>
    <row r="5157" ht="14.1" customHeight="1"/>
    <row r="5158" ht="14.1" customHeight="1"/>
    <row r="5159" ht="14.1" customHeight="1"/>
    <row r="5160" ht="14.1" customHeight="1"/>
    <row r="5161" ht="14.1" customHeight="1"/>
    <row r="5162" ht="14.1" customHeight="1"/>
    <row r="5163" ht="14.1" customHeight="1"/>
    <row r="5164" ht="14.1" customHeight="1"/>
    <row r="5165" ht="14.1" customHeight="1"/>
    <row r="5166" ht="14.1" customHeight="1"/>
    <row r="5167" ht="14.1" customHeight="1"/>
    <row r="5168" ht="14.1" customHeight="1"/>
    <row r="5169" ht="14.1" customHeight="1"/>
    <row r="5170" ht="14.1" customHeight="1"/>
    <row r="5171" ht="14.1" customHeight="1"/>
    <row r="5172" ht="14.1" customHeight="1"/>
    <row r="5173" ht="14.1" customHeight="1"/>
    <row r="5174" ht="14.1" customHeight="1"/>
    <row r="5175" ht="14.1" customHeight="1"/>
    <row r="5176" ht="14.1" customHeight="1"/>
    <row r="5177" ht="14.1" customHeight="1"/>
    <row r="5178" ht="14.1" customHeight="1"/>
    <row r="5179" ht="14.1" customHeight="1"/>
    <row r="5180" ht="14.1" customHeight="1"/>
    <row r="5181" ht="14.1" customHeight="1"/>
    <row r="5182" ht="14.1" customHeight="1"/>
    <row r="5183" ht="14.1" customHeight="1"/>
    <row r="5184" ht="14.1" customHeight="1"/>
    <row r="5185" ht="14.1" customHeight="1"/>
    <row r="5186" ht="14.1" customHeight="1"/>
    <row r="5187" ht="14.1" customHeight="1"/>
    <row r="5188" ht="14.1" customHeight="1"/>
    <row r="5189" ht="14.1" customHeight="1"/>
    <row r="5190" ht="14.1" customHeight="1"/>
    <row r="5191" ht="14.1" customHeight="1"/>
    <row r="5192" ht="14.1" customHeight="1"/>
    <row r="5193" ht="14.1" customHeight="1"/>
    <row r="5194" ht="14.1" customHeight="1"/>
    <row r="5195" ht="14.1" customHeight="1"/>
    <row r="5196" ht="14.1" customHeight="1"/>
    <row r="5197" ht="14.1" customHeight="1"/>
    <row r="5198" ht="14.1" customHeight="1"/>
    <row r="5199" ht="14.1" customHeight="1"/>
    <row r="5200" ht="14.1" customHeight="1"/>
    <row r="5201" ht="14.1" customHeight="1"/>
    <row r="5202" ht="14.1" customHeight="1"/>
    <row r="5203" ht="14.1" customHeight="1"/>
    <row r="5204" ht="14.1" customHeight="1"/>
    <row r="5205" ht="14.1" customHeight="1"/>
    <row r="5206" ht="14.1" customHeight="1"/>
    <row r="5207" ht="14.1" customHeight="1"/>
    <row r="5208" ht="14.1" customHeight="1"/>
    <row r="5209" ht="14.1" customHeight="1"/>
    <row r="5210" ht="14.1" customHeight="1"/>
    <row r="5211" ht="14.1" customHeight="1"/>
    <row r="5212" ht="14.1" customHeight="1"/>
    <row r="5213" ht="14.1" customHeight="1"/>
    <row r="5214" ht="14.1" customHeight="1"/>
    <row r="5215" ht="14.1" customHeight="1"/>
    <row r="5216" ht="14.1" customHeight="1"/>
    <row r="5217" ht="14.1" customHeight="1"/>
    <row r="5218" ht="14.1" customHeight="1"/>
    <row r="5219" ht="14.1" customHeight="1"/>
    <row r="5220" ht="14.1" customHeight="1"/>
    <row r="5221" ht="14.1" customHeight="1"/>
    <row r="5222" ht="14.1" customHeight="1"/>
    <row r="5223" ht="14.1" customHeight="1"/>
    <row r="5224" ht="14.1" customHeight="1"/>
    <row r="5225" ht="14.1" customHeight="1"/>
    <row r="5226" ht="14.1" customHeight="1"/>
    <row r="5227" ht="14.1" customHeight="1"/>
    <row r="5228" ht="14.1" customHeight="1"/>
    <row r="5229" ht="14.1" customHeight="1"/>
    <row r="5230" ht="14.1" customHeight="1"/>
    <row r="5231" ht="14.1" customHeight="1"/>
    <row r="5232" ht="14.1" customHeight="1"/>
    <row r="5233" ht="14.1" customHeight="1"/>
    <row r="5234" ht="14.1" customHeight="1"/>
    <row r="5235" ht="14.1" customHeight="1"/>
    <row r="5236" ht="14.1" customHeight="1"/>
    <row r="5237" ht="14.1" customHeight="1"/>
    <row r="5238" ht="14.1" customHeight="1"/>
    <row r="5239" ht="14.1" customHeight="1"/>
    <row r="5240" ht="14.1" customHeight="1"/>
    <row r="5241" ht="14.1" customHeight="1"/>
    <row r="5242" ht="14.1" customHeight="1"/>
    <row r="5243" ht="14.1" customHeight="1"/>
    <row r="5244" ht="14.1" customHeight="1"/>
    <row r="5245" ht="14.1" customHeight="1"/>
    <row r="5246" ht="14.1" customHeight="1"/>
    <row r="5247" ht="14.1" customHeight="1"/>
    <row r="5248" ht="14.1" customHeight="1"/>
    <row r="5249" ht="14.1" customHeight="1"/>
    <row r="5250" ht="14.1" customHeight="1"/>
    <row r="5251" ht="14.1" customHeight="1"/>
    <row r="5252" ht="14.1" customHeight="1"/>
    <row r="5253" ht="14.1" customHeight="1"/>
    <row r="5254" ht="14.1" customHeight="1"/>
    <row r="5255" ht="14.1" customHeight="1"/>
    <row r="5256" ht="14.1" customHeight="1"/>
    <row r="5257" ht="14.1" customHeight="1"/>
    <row r="5258" ht="14.1" customHeight="1"/>
    <row r="5259" ht="14.1" customHeight="1"/>
    <row r="5260" ht="14.1" customHeight="1"/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.77734375" customWidth="1"/>
  </cols>
  <sheetData/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" style="2" customWidth="1"/>
    <col min="2" max="2" width="68.21875" style="2" customWidth="1"/>
    <col min="3" max="7" width="8.88671875" style="2"/>
  </cols>
  <sheetData>
    <row r="1" spans="1:4" ht="15.75">
      <c r="A1" s="3" t="s">
        <v>6</v>
      </c>
      <c r="B1" s="3" t="s">
        <v>7</v>
      </c>
      <c r="C1" s="3"/>
      <c r="D1" s="3"/>
    </row>
    <row r="2" spans="1:4">
      <c r="A2" s="2" t="s">
        <v>8</v>
      </c>
      <c r="B2" s="2" t="s">
        <v>5</v>
      </c>
    </row>
    <row r="3" spans="1:4">
      <c r="B3" s="2" t="s">
        <v>9</v>
      </c>
    </row>
    <row r="4" spans="1:4">
      <c r="B4" s="2" t="s">
        <v>10</v>
      </c>
    </row>
    <row r="5" spans="1:4">
      <c r="B5" s="2" t="s">
        <v>11</v>
      </c>
    </row>
    <row r="6" spans="1:4">
      <c r="B6" s="2" t="s">
        <v>12</v>
      </c>
    </row>
    <row r="8" spans="1:4">
      <c r="A8" s="2" t="s">
        <v>14</v>
      </c>
      <c r="B8" s="2" t="s">
        <v>13</v>
      </c>
    </row>
    <row r="9" spans="1:4">
      <c r="B9" s="2" t="s">
        <v>15</v>
      </c>
    </row>
    <row r="11" spans="1:4">
      <c r="A11" s="2" t="s">
        <v>18</v>
      </c>
      <c r="B11" s="4" t="s">
        <v>17</v>
      </c>
    </row>
    <row r="12" spans="1:4">
      <c r="B12" s="2" t="s">
        <v>15</v>
      </c>
    </row>
    <row r="16" spans="1:4">
      <c r="A16" s="6" t="s">
        <v>24</v>
      </c>
    </row>
    <row r="18" spans="1:1">
      <c r="A18" s="6" t="s">
        <v>25</v>
      </c>
    </row>
    <row r="20" spans="1:1">
      <c r="A20" s="6" t="s">
        <v>26</v>
      </c>
    </row>
    <row r="22" spans="1:1">
      <c r="A22" s="6" t="s">
        <v>27</v>
      </c>
    </row>
    <row r="24" spans="1:1">
      <c r="A24" s="6" t="s">
        <v>28</v>
      </c>
    </row>
    <row r="26" spans="1:1">
      <c r="A26" s="6" t="s">
        <v>29</v>
      </c>
    </row>
    <row r="29" spans="1:1">
      <c r="A29" s="5" t="s">
        <v>30</v>
      </c>
    </row>
    <row r="30" spans="1:1">
      <c r="A30" s="5" t="s">
        <v>31</v>
      </c>
    </row>
    <row r="31" spans="1:1">
      <c r="A31" s="5" t="s">
        <v>32</v>
      </c>
    </row>
    <row r="32" spans="1:1">
      <c r="A32" s="5" t="s">
        <v>33</v>
      </c>
    </row>
    <row r="33" spans="1:1">
      <c r="A33" s="5" t="s">
        <v>34</v>
      </c>
    </row>
    <row r="34" spans="1:1">
      <c r="A34" s="5" t="s">
        <v>35</v>
      </c>
    </row>
    <row r="35" spans="1:1">
      <c r="A35" s="5" t="s">
        <v>36</v>
      </c>
    </row>
    <row r="36" spans="1:1">
      <c r="A36" s="5" t="s">
        <v>37</v>
      </c>
    </row>
    <row r="37" spans="1:1">
      <c r="A37" s="5" t="s">
        <v>38</v>
      </c>
    </row>
    <row r="38" spans="1:1">
      <c r="A38" s="5" t="s">
        <v>39</v>
      </c>
    </row>
    <row r="39" spans="1:1">
      <c r="A39" s="5" t="s">
        <v>40</v>
      </c>
    </row>
    <row r="40" spans="1:1">
      <c r="A40" s="5" t="s">
        <v>41</v>
      </c>
    </row>
    <row r="41" spans="1:1">
      <c r="A41" s="5" t="s">
        <v>42</v>
      </c>
    </row>
  </sheetData>
  <sheetProtection sheet="1" objects="1" scenarios="1"/>
  <hyperlinks>
    <hyperlink ref="B11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2.88671875" customWidth="1"/>
    <col min="2" max="2" width="41.109375" customWidth="1"/>
  </cols>
  <sheetData>
    <row r="2" spans="1:2">
      <c r="A2" s="91"/>
    </row>
    <row r="3" spans="1:2" ht="16.5" thickBot="1">
      <c r="A3" s="107" t="s">
        <v>129</v>
      </c>
    </row>
    <row r="4" spans="1:2" ht="16.5" thickTop="1" thickBot="1">
      <c r="A4" s="92" t="s">
        <v>6</v>
      </c>
      <c r="B4" s="93" t="s">
        <v>130</v>
      </c>
    </row>
    <row r="5" spans="1:2" ht="3" customHeight="1" thickBot="1">
      <c r="A5" s="94"/>
      <c r="B5" s="96"/>
    </row>
    <row r="6" spans="1:2" ht="15.75" thickBot="1">
      <c r="A6" s="97" t="s">
        <v>7</v>
      </c>
      <c r="B6" s="98"/>
    </row>
    <row r="7" spans="1:2" ht="15.75" thickBot="1">
      <c r="A7" s="99" t="s">
        <v>131</v>
      </c>
      <c r="B7" s="100" t="s">
        <v>132</v>
      </c>
    </row>
    <row r="8" spans="1:2" ht="16.5" thickBot="1">
      <c r="A8" s="99" t="s">
        <v>133</v>
      </c>
      <c r="B8" s="101" t="s">
        <v>134</v>
      </c>
    </row>
    <row r="9" spans="1:2" ht="15.75" thickBot="1">
      <c r="A9" s="99" t="s">
        <v>135</v>
      </c>
      <c r="B9" s="100" t="s">
        <v>136</v>
      </c>
    </row>
    <row r="10" spans="1:2" ht="3" customHeight="1" thickBot="1">
      <c r="A10" s="102"/>
      <c r="B10" s="103"/>
    </row>
    <row r="11" spans="1:2" ht="15.75" thickBot="1">
      <c r="A11" s="97" t="s">
        <v>137</v>
      </c>
      <c r="B11" s="98"/>
    </row>
    <row r="12" spans="1:2" ht="15.75" thickBot="1">
      <c r="A12" s="99" t="s">
        <v>138</v>
      </c>
      <c r="B12" s="106">
        <v>1786</v>
      </c>
    </row>
    <row r="13" spans="1:2" ht="15.75" thickBot="1">
      <c r="A13" s="99" t="s">
        <v>139</v>
      </c>
      <c r="B13" s="106">
        <v>2009</v>
      </c>
    </row>
    <row r="14" spans="1:2" ht="15.75" thickBot="1">
      <c r="A14" s="99" t="s">
        <v>140</v>
      </c>
      <c r="B14" s="106">
        <v>2683</v>
      </c>
    </row>
    <row r="15" spans="1:2" ht="15.75" thickBot="1">
      <c r="A15" s="99" t="s">
        <v>141</v>
      </c>
      <c r="B15" s="100" t="s">
        <v>142</v>
      </c>
    </row>
    <row r="16" spans="1:2" ht="15.75" thickBot="1">
      <c r="A16" s="99" t="s">
        <v>143</v>
      </c>
      <c r="B16" s="100" t="s">
        <v>142</v>
      </c>
    </row>
    <row r="17" spans="1:8" ht="15.75" thickBot="1">
      <c r="A17" s="104" t="s">
        <v>144</v>
      </c>
      <c r="B17" s="105" t="s">
        <v>142</v>
      </c>
    </row>
    <row r="18" spans="1:8" ht="15.75" thickTop="1">
      <c r="A18" s="91"/>
    </row>
    <row r="19" spans="1:8">
      <c r="B19" s="91"/>
    </row>
    <row r="20" spans="1:8" ht="16.5" thickBot="1">
      <c r="B20" s="107" t="s">
        <v>145</v>
      </c>
    </row>
    <row r="21" spans="1:8" ht="16.5" thickTop="1" thickBot="1">
      <c r="B21" s="92" t="s">
        <v>146</v>
      </c>
      <c r="C21" s="108" t="s">
        <v>147</v>
      </c>
      <c r="D21" s="109" t="s">
        <v>148</v>
      </c>
      <c r="E21" s="109" t="s">
        <v>149</v>
      </c>
      <c r="F21" s="110" t="s">
        <v>150</v>
      </c>
      <c r="G21" s="110"/>
      <c r="H21" s="111"/>
    </row>
    <row r="22" spans="1:8" ht="3" customHeight="1" thickBot="1">
      <c r="B22" s="94"/>
      <c r="C22" s="112"/>
      <c r="D22" s="113"/>
      <c r="E22" s="113"/>
      <c r="F22" s="113"/>
      <c r="G22" s="113"/>
      <c r="H22" s="95"/>
    </row>
    <row r="23" spans="1:8" ht="15.75" thickBot="1">
      <c r="B23" s="97" t="s">
        <v>151</v>
      </c>
      <c r="C23" s="114" t="s">
        <v>152</v>
      </c>
      <c r="D23" s="115" t="s">
        <v>152</v>
      </c>
      <c r="E23" s="115" t="s">
        <v>153</v>
      </c>
      <c r="F23" s="115" t="s">
        <v>154</v>
      </c>
      <c r="G23" s="115"/>
      <c r="H23" s="98"/>
    </row>
    <row r="24" spans="1:8" ht="3" customHeight="1" thickBot="1">
      <c r="B24" s="102"/>
      <c r="C24" s="112"/>
      <c r="D24" s="113"/>
      <c r="E24" s="113"/>
      <c r="F24" s="113"/>
      <c r="G24" s="113"/>
      <c r="H24" s="95"/>
    </row>
    <row r="25" spans="1:8" ht="15.75" thickBot="1">
      <c r="B25" s="99" t="s">
        <v>155</v>
      </c>
      <c r="C25" s="116" t="s">
        <v>156</v>
      </c>
      <c r="D25" s="117" t="s">
        <v>156</v>
      </c>
      <c r="E25" s="117" t="s">
        <v>157</v>
      </c>
      <c r="F25" s="117" t="s">
        <v>152</v>
      </c>
      <c r="G25" s="117"/>
      <c r="H25" s="98"/>
    </row>
    <row r="26" spans="1:8" ht="15.75" thickBot="1">
      <c r="B26" s="99" t="s">
        <v>158</v>
      </c>
      <c r="C26" s="116" t="s">
        <v>159</v>
      </c>
      <c r="D26" s="118" t="s">
        <v>159</v>
      </c>
      <c r="E26" s="118" t="s">
        <v>159</v>
      </c>
      <c r="F26" s="118" t="s">
        <v>159</v>
      </c>
      <c r="G26" s="118"/>
      <c r="H26" s="98"/>
    </row>
    <row r="27" spans="1:8" ht="15.75" thickBot="1">
      <c r="B27" s="99" t="s">
        <v>160</v>
      </c>
      <c r="C27" s="116" t="s">
        <v>161</v>
      </c>
      <c r="D27" s="118" t="s">
        <v>161</v>
      </c>
      <c r="E27" s="118" t="s">
        <v>161</v>
      </c>
      <c r="F27" s="118" t="s">
        <v>161</v>
      </c>
      <c r="G27" s="118"/>
      <c r="H27" s="98"/>
    </row>
    <row r="28" spans="1:8" ht="15.75" thickBot="1">
      <c r="B28" s="99" t="s">
        <v>162</v>
      </c>
      <c r="C28" s="116" t="s">
        <v>163</v>
      </c>
      <c r="D28" s="118" t="s">
        <v>163</v>
      </c>
      <c r="E28" s="118" t="s">
        <v>163</v>
      </c>
      <c r="F28" s="118" t="s">
        <v>163</v>
      </c>
      <c r="G28" s="118"/>
      <c r="H28" s="98"/>
    </row>
    <row r="29" spans="1:8" ht="15.75" thickBot="1">
      <c r="B29" s="99" t="s">
        <v>164</v>
      </c>
      <c r="C29" s="116">
        <v>0</v>
      </c>
      <c r="D29" s="118">
        <v>0</v>
      </c>
      <c r="E29" s="118">
        <v>0</v>
      </c>
      <c r="F29" s="118">
        <v>0</v>
      </c>
      <c r="G29" s="118"/>
      <c r="H29" s="98"/>
    </row>
    <row r="30" spans="1:8" ht="15.75" thickBot="1">
      <c r="B30" s="99" t="s">
        <v>165</v>
      </c>
      <c r="C30" s="116">
        <v>1802.27</v>
      </c>
      <c r="D30" s="117">
        <v>1905.05</v>
      </c>
      <c r="E30" s="117">
        <v>1794.49</v>
      </c>
      <c r="F30" s="117">
        <v>1794.49</v>
      </c>
      <c r="G30" s="117"/>
      <c r="H30" s="98"/>
    </row>
    <row r="31" spans="1:8" ht="15.75" thickBot="1">
      <c r="B31" s="99" t="s">
        <v>166</v>
      </c>
      <c r="C31" s="116">
        <v>1904.82</v>
      </c>
      <c r="D31" s="117">
        <v>2009.01</v>
      </c>
      <c r="E31" s="117">
        <v>2007.36</v>
      </c>
      <c r="F31" s="117">
        <v>2002.41</v>
      </c>
      <c r="G31" s="117"/>
      <c r="H31" s="98"/>
    </row>
    <row r="32" spans="1:8" ht="3" customHeight="1" thickBot="1">
      <c r="B32" s="102"/>
      <c r="C32" s="112"/>
      <c r="D32" s="119"/>
      <c r="E32" s="119"/>
      <c r="F32" s="119"/>
      <c r="G32" s="119"/>
      <c r="H32" s="95"/>
    </row>
    <row r="33" spans="2:8" ht="15.75" thickBot="1">
      <c r="B33" s="97" t="s">
        <v>167</v>
      </c>
      <c r="C33" s="114" t="s">
        <v>152</v>
      </c>
      <c r="D33" s="115" t="s">
        <v>152</v>
      </c>
      <c r="E33" s="115" t="s">
        <v>153</v>
      </c>
      <c r="F33" s="115" t="s">
        <v>154</v>
      </c>
      <c r="G33" s="115"/>
      <c r="H33" s="98"/>
    </row>
    <row r="34" spans="2:8" ht="3" customHeight="1" thickBot="1">
      <c r="B34" s="102"/>
      <c r="C34" s="112"/>
      <c r="D34" s="113"/>
      <c r="E34" s="113"/>
      <c r="F34" s="113"/>
      <c r="G34" s="113"/>
      <c r="H34" s="95"/>
    </row>
    <row r="35" spans="2:8" ht="15.75" thickBot="1">
      <c r="B35" s="99" t="s">
        <v>168</v>
      </c>
      <c r="C35" s="116">
        <v>436</v>
      </c>
      <c r="D35" s="117">
        <v>442</v>
      </c>
      <c r="E35" s="117">
        <v>302</v>
      </c>
      <c r="F35" s="117">
        <v>98</v>
      </c>
      <c r="G35" s="117"/>
      <c r="H35" s="98"/>
    </row>
    <row r="36" spans="2:8" ht="15.75" thickBot="1">
      <c r="B36" s="99" t="s">
        <v>169</v>
      </c>
      <c r="C36" s="116">
        <v>48</v>
      </c>
      <c r="D36" s="117">
        <v>49</v>
      </c>
      <c r="E36" s="117">
        <v>34</v>
      </c>
      <c r="F36" s="117">
        <v>11</v>
      </c>
      <c r="G36" s="117"/>
      <c r="H36" s="98"/>
    </row>
    <row r="37" spans="2:8" ht="3" customHeight="1" thickBot="1">
      <c r="B37" s="102"/>
      <c r="C37" s="112"/>
      <c r="D37" s="119"/>
      <c r="E37" s="119"/>
      <c r="F37" s="119"/>
      <c r="G37" s="119"/>
      <c r="H37" s="95"/>
    </row>
    <row r="38" spans="2:8" ht="15.75" thickBot="1">
      <c r="B38" s="99" t="s">
        <v>170</v>
      </c>
      <c r="C38" s="116">
        <v>-25.454000000000001</v>
      </c>
      <c r="D38" s="117">
        <v>-30.468</v>
      </c>
      <c r="E38" s="117">
        <v>-50.932000000000002</v>
      </c>
      <c r="F38" s="117">
        <v>-37.661000000000001</v>
      </c>
      <c r="G38" s="117"/>
      <c r="H38" s="98"/>
    </row>
    <row r="39" spans="2:8" ht="15.75" thickBot="1">
      <c r="B39" s="99" t="s">
        <v>171</v>
      </c>
      <c r="C39" s="116">
        <v>-2.742</v>
      </c>
      <c r="D39" s="117">
        <v>-3.98</v>
      </c>
      <c r="E39" s="117">
        <v>-6.7439999999999998</v>
      </c>
      <c r="F39" s="117">
        <v>-15.991</v>
      </c>
      <c r="G39" s="117"/>
      <c r="H39" s="98"/>
    </row>
    <row r="40" spans="2:8" ht="15.75" thickBot="1">
      <c r="B40" s="99" t="s">
        <v>172</v>
      </c>
      <c r="C40" s="116">
        <v>0.21099999999999999</v>
      </c>
      <c r="D40" s="117">
        <v>0.32200000000000001</v>
      </c>
      <c r="E40" s="117">
        <v>-0.47199999999999998</v>
      </c>
      <c r="F40" s="117">
        <v>-1.593</v>
      </c>
      <c r="G40" s="117"/>
      <c r="H40" s="98"/>
    </row>
    <row r="41" spans="2:8" ht="15.75" thickBot="1">
      <c r="B41" s="99" t="s">
        <v>173</v>
      </c>
      <c r="C41" s="116">
        <v>2.613</v>
      </c>
      <c r="D41" s="117">
        <v>3.6720000000000002</v>
      </c>
      <c r="E41" s="117">
        <v>4.8970000000000002</v>
      </c>
      <c r="F41" s="117">
        <v>7.7910000000000004</v>
      </c>
      <c r="G41" s="117"/>
      <c r="H41" s="98"/>
    </row>
    <row r="42" spans="2:8" ht="15.75" thickBot="1">
      <c r="B42" s="99" t="s">
        <v>174</v>
      </c>
      <c r="C42" s="116">
        <v>25.015999999999998</v>
      </c>
      <c r="D42" s="117">
        <v>23.844999999999999</v>
      </c>
      <c r="E42" s="117">
        <v>60.401000000000003</v>
      </c>
      <c r="F42" s="117">
        <v>78.817999999999998</v>
      </c>
      <c r="G42" s="117"/>
      <c r="H42" s="98"/>
    </row>
    <row r="43" spans="2:8" ht="15.75" thickBot="1">
      <c r="B43" s="99" t="s">
        <v>175</v>
      </c>
      <c r="C43" s="116">
        <v>-0.23200000000000001</v>
      </c>
      <c r="D43" s="117">
        <v>-0.34799999999999998</v>
      </c>
      <c r="E43" s="117">
        <v>-0.64500000000000002</v>
      </c>
      <c r="F43" s="117">
        <v>-2.609</v>
      </c>
      <c r="G43" s="117"/>
      <c r="H43" s="98"/>
    </row>
    <row r="44" spans="2:8" ht="3" customHeight="1" thickBot="1">
      <c r="B44" s="102"/>
      <c r="C44" s="112"/>
      <c r="D44" s="119"/>
      <c r="E44" s="119"/>
      <c r="F44" s="119"/>
      <c r="G44" s="119"/>
      <c r="H44" s="95"/>
    </row>
    <row r="45" spans="2:8" ht="15.75" thickBot="1">
      <c r="B45" s="99" t="s">
        <v>176</v>
      </c>
      <c r="C45" s="116">
        <v>0.25175999999999998</v>
      </c>
      <c r="D45" s="117">
        <v>0.32147999999999999</v>
      </c>
      <c r="E45" s="117">
        <v>0.66288999999999998</v>
      </c>
      <c r="F45" s="117">
        <v>1.8873500000000001</v>
      </c>
      <c r="G45" s="117"/>
      <c r="H45" s="98"/>
    </row>
    <row r="46" spans="2:8" ht="15.75" thickBot="1">
      <c r="B46" s="99" t="s">
        <v>177</v>
      </c>
      <c r="C46" s="116">
        <v>-0.72643999999999997</v>
      </c>
      <c r="D46" s="117">
        <v>-0.97938000000000003</v>
      </c>
      <c r="E46" s="117">
        <v>-1.9497</v>
      </c>
      <c r="F46" s="117">
        <v>-6.3552799999999996</v>
      </c>
      <c r="G46" s="117"/>
      <c r="H46" s="98"/>
    </row>
    <row r="47" spans="2:8" ht="15.75" thickBot="1">
      <c r="B47" s="99" t="s">
        <v>178</v>
      </c>
      <c r="C47" s="116">
        <v>0.26318000000000003</v>
      </c>
      <c r="D47" s="117">
        <v>0.28427000000000002</v>
      </c>
      <c r="E47" s="117">
        <v>0.65927999999999998</v>
      </c>
      <c r="F47" s="117">
        <v>1.1364399999999999</v>
      </c>
      <c r="G47" s="117"/>
      <c r="H47" s="98"/>
    </row>
    <row r="48" spans="2:8" ht="15.75" thickBot="1">
      <c r="B48" s="99" t="s">
        <v>179</v>
      </c>
      <c r="C48" s="116">
        <v>27.634260000000001</v>
      </c>
      <c r="D48" s="117">
        <v>45.680630000000001</v>
      </c>
      <c r="E48" s="117">
        <v>132.70599999999999</v>
      </c>
      <c r="F48" s="117">
        <v>349.0829</v>
      </c>
      <c r="G48" s="117"/>
      <c r="H48" s="98"/>
    </row>
    <row r="49" spans="2:8" ht="15.75" thickBot="1">
      <c r="B49" s="99" t="s">
        <v>180</v>
      </c>
      <c r="C49" s="116">
        <v>5.2568299999999999</v>
      </c>
      <c r="D49" s="117">
        <v>6.75875</v>
      </c>
      <c r="E49" s="117">
        <v>11.51981</v>
      </c>
      <c r="F49" s="117">
        <v>18.683759999999999</v>
      </c>
      <c r="G49" s="117"/>
      <c r="H49" s="98"/>
    </row>
    <row r="50" spans="2:8" ht="3" customHeight="1" thickBot="1">
      <c r="B50" s="102"/>
      <c r="C50" s="112"/>
      <c r="D50" s="119"/>
      <c r="E50" s="119"/>
      <c r="F50" s="119"/>
      <c r="G50" s="119"/>
      <c r="H50" s="95"/>
    </row>
    <row r="51" spans="2:8" ht="15.75" thickBot="1">
      <c r="B51" s="99" t="s">
        <v>181</v>
      </c>
      <c r="C51" s="116">
        <v>-0.28000000000000003</v>
      </c>
      <c r="D51" s="117">
        <v>-0.53</v>
      </c>
      <c r="E51" s="117">
        <v>0.31</v>
      </c>
      <c r="F51" s="117">
        <v>0.89</v>
      </c>
      <c r="G51" s="117"/>
      <c r="H51" s="98"/>
    </row>
    <row r="52" spans="2:8" ht="15.75" thickBot="1">
      <c r="B52" s="104" t="s">
        <v>182</v>
      </c>
      <c r="C52" s="120">
        <v>2.39</v>
      </c>
      <c r="D52" s="121">
        <v>1.66</v>
      </c>
      <c r="E52" s="121">
        <v>3.95</v>
      </c>
      <c r="F52" s="121">
        <v>2.71</v>
      </c>
      <c r="G52" s="121"/>
      <c r="H52" s="122"/>
    </row>
    <row r="53" spans="2:8" ht="15.75" thickTop="1">
      <c r="B53" s="91"/>
    </row>
    <row r="54" spans="2:8">
      <c r="B54" s="91"/>
    </row>
    <row r="55" spans="2:8" ht="16.5" thickBot="1">
      <c r="B55" s="107" t="s">
        <v>183</v>
      </c>
    </row>
    <row r="56" spans="2:8" ht="16.5" thickTop="1" thickBot="1">
      <c r="B56" s="92" t="s">
        <v>146</v>
      </c>
      <c r="C56" s="108" t="s">
        <v>147</v>
      </c>
      <c r="D56" s="109" t="s">
        <v>184</v>
      </c>
      <c r="E56" s="109" t="s">
        <v>149</v>
      </c>
      <c r="F56" s="109" t="s">
        <v>150</v>
      </c>
      <c r="G56" s="109"/>
      <c r="H56" s="123"/>
    </row>
    <row r="57" spans="2:8" ht="3" customHeight="1" thickBot="1">
      <c r="B57" s="94"/>
      <c r="C57" s="112"/>
      <c r="D57" s="124"/>
      <c r="E57" s="124"/>
      <c r="F57" s="124"/>
      <c r="G57" s="124"/>
      <c r="H57" s="95"/>
    </row>
    <row r="58" spans="2:8" ht="15.75" thickBot="1">
      <c r="B58" s="97" t="s">
        <v>185</v>
      </c>
      <c r="C58" s="114" t="s">
        <v>152</v>
      </c>
      <c r="D58" s="115" t="s">
        <v>152</v>
      </c>
      <c r="E58" s="115" t="s">
        <v>153</v>
      </c>
      <c r="F58" s="115" t="s">
        <v>154</v>
      </c>
      <c r="G58" s="115"/>
      <c r="H58" s="98"/>
    </row>
    <row r="59" spans="2:8" ht="3" customHeight="1" thickBot="1">
      <c r="B59" s="102"/>
      <c r="C59" s="112"/>
      <c r="D59" s="119"/>
      <c r="E59" s="119"/>
      <c r="F59" s="119"/>
      <c r="G59" s="119"/>
      <c r="H59" s="95"/>
    </row>
    <row r="60" spans="2:8" ht="15.75" thickBot="1">
      <c r="B60" s="99" t="s">
        <v>186</v>
      </c>
      <c r="C60" s="125">
        <v>0.99</v>
      </c>
      <c r="D60" s="126">
        <v>0.95</v>
      </c>
      <c r="E60" s="126">
        <v>0.95</v>
      </c>
      <c r="F60" s="126">
        <v>0.99</v>
      </c>
      <c r="G60" s="117"/>
      <c r="H60" s="98"/>
    </row>
    <row r="61" spans="2:8" ht="18.75" thickBot="1">
      <c r="B61" s="99" t="s">
        <v>187</v>
      </c>
      <c r="C61" s="116">
        <v>1.4E-2</v>
      </c>
      <c r="D61" s="117">
        <v>7.0000000000000001E-3</v>
      </c>
      <c r="E61" s="117">
        <v>1.6E-2</v>
      </c>
      <c r="F61" s="117">
        <v>6.4000000000000001E-2</v>
      </c>
      <c r="G61" s="117"/>
      <c r="H61" s="98"/>
    </row>
    <row r="62" spans="2:8" ht="3" customHeight="1" thickBot="1">
      <c r="B62" s="102"/>
      <c r="C62" s="112"/>
      <c r="D62" s="119"/>
      <c r="E62" s="119"/>
      <c r="F62" s="119"/>
      <c r="G62" s="119"/>
      <c r="H62" s="95"/>
    </row>
    <row r="63" spans="2:8" ht="15.75" thickBot="1">
      <c r="B63" s="97" t="s">
        <v>188</v>
      </c>
      <c r="C63" s="127"/>
      <c r="D63" s="117"/>
      <c r="E63" s="117"/>
      <c r="F63" s="117"/>
      <c r="G63" s="117"/>
      <c r="H63" s="98"/>
    </row>
    <row r="64" spans="2:8" ht="3" customHeight="1" thickBot="1">
      <c r="B64" s="102"/>
      <c r="C64" s="112"/>
      <c r="D64" s="119"/>
      <c r="E64" s="119"/>
      <c r="F64" s="119"/>
      <c r="G64" s="119"/>
      <c r="H64" s="95"/>
    </row>
    <row r="65" spans="2:8" ht="15.75" thickBot="1">
      <c r="B65" s="99" t="s">
        <v>189</v>
      </c>
      <c r="C65" s="116" t="s">
        <v>190</v>
      </c>
      <c r="D65" s="118" t="s">
        <v>191</v>
      </c>
      <c r="E65" s="118" t="s">
        <v>192</v>
      </c>
      <c r="F65" s="118" t="s">
        <v>193</v>
      </c>
      <c r="G65" s="118"/>
      <c r="H65" s="98"/>
    </row>
    <row r="66" spans="2:8" ht="15.75" thickBot="1">
      <c r="B66" s="99" t="s">
        <v>194</v>
      </c>
      <c r="C66" s="116">
        <v>1.1E-4</v>
      </c>
      <c r="D66" s="118">
        <v>0</v>
      </c>
      <c r="E66" s="118">
        <v>1.0000000000000001E-5</v>
      </c>
      <c r="F66" s="118">
        <v>5.7290000000000001E-2</v>
      </c>
      <c r="G66" s="118"/>
      <c r="H66" s="98"/>
    </row>
    <row r="67" spans="2:8" ht="15.75" thickBot="1">
      <c r="B67" s="99" t="s">
        <v>195</v>
      </c>
      <c r="C67" s="116" t="s">
        <v>196</v>
      </c>
      <c r="D67" s="118" t="s">
        <v>196</v>
      </c>
      <c r="E67" s="118" t="s">
        <v>197</v>
      </c>
      <c r="F67" s="118" t="s">
        <v>196</v>
      </c>
      <c r="G67" s="118"/>
      <c r="H67" s="98"/>
    </row>
    <row r="68" spans="2:8" ht="3" customHeight="1" thickBot="1">
      <c r="B68" s="102"/>
      <c r="C68" s="112"/>
      <c r="D68" s="128"/>
      <c r="E68" s="128"/>
      <c r="F68" s="128"/>
      <c r="G68" s="128"/>
      <c r="H68" s="95"/>
    </row>
    <row r="69" spans="2:8" ht="15.75" thickBot="1">
      <c r="B69" s="97" t="s">
        <v>198</v>
      </c>
      <c r="C69" s="127"/>
      <c r="D69" s="118"/>
      <c r="E69" s="118"/>
      <c r="F69" s="118"/>
      <c r="G69" s="118"/>
      <c r="H69" s="98"/>
    </row>
    <row r="70" spans="2:8" ht="3" customHeight="1" thickBot="1">
      <c r="B70" s="102"/>
      <c r="C70" s="112"/>
      <c r="D70" s="128"/>
      <c r="E70" s="128"/>
      <c r="F70" s="128"/>
      <c r="G70" s="128"/>
      <c r="H70" s="95"/>
    </row>
    <row r="71" spans="2:8" ht="15.75" thickBot="1">
      <c r="B71" s="99" t="s">
        <v>189</v>
      </c>
      <c r="C71" s="116" t="s">
        <v>199</v>
      </c>
      <c r="D71" s="118" t="s">
        <v>200</v>
      </c>
      <c r="E71" s="118" t="s">
        <v>201</v>
      </c>
      <c r="F71" s="118" t="s">
        <v>202</v>
      </c>
      <c r="G71" s="118"/>
      <c r="H71" s="98"/>
    </row>
    <row r="72" spans="2:8" ht="15.75" thickBot="1">
      <c r="B72" s="99" t="s">
        <v>203</v>
      </c>
      <c r="C72" s="116" t="s">
        <v>204</v>
      </c>
      <c r="D72" s="129">
        <v>0.75</v>
      </c>
      <c r="E72" s="129">
        <v>0.95</v>
      </c>
      <c r="F72" s="129">
        <v>0.95</v>
      </c>
      <c r="G72" s="118"/>
      <c r="H72" s="98"/>
    </row>
    <row r="73" spans="2:8" ht="15.75" thickBot="1">
      <c r="B73" s="99" t="s">
        <v>195</v>
      </c>
      <c r="C73" s="116" t="s">
        <v>196</v>
      </c>
      <c r="D73" s="118" t="s">
        <v>196</v>
      </c>
      <c r="E73" s="118" t="s">
        <v>205</v>
      </c>
      <c r="F73" s="118" t="s">
        <v>196</v>
      </c>
      <c r="G73" s="118"/>
      <c r="H73" s="98"/>
    </row>
    <row r="74" spans="2:8" ht="3" customHeight="1" thickBot="1">
      <c r="B74" s="102"/>
      <c r="C74" s="112"/>
      <c r="D74" s="119"/>
      <c r="E74" s="119"/>
      <c r="F74" s="119"/>
      <c r="G74" s="119"/>
      <c r="H74" s="95"/>
    </row>
    <row r="75" spans="2:8" ht="15.75" thickBot="1">
      <c r="B75" s="97" t="s">
        <v>206</v>
      </c>
      <c r="C75" s="114" t="s">
        <v>152</v>
      </c>
      <c r="D75" s="115" t="s">
        <v>152</v>
      </c>
      <c r="E75" s="115" t="s">
        <v>153</v>
      </c>
      <c r="F75" s="115" t="s">
        <v>154</v>
      </c>
      <c r="G75" s="115"/>
      <c r="H75" s="98"/>
    </row>
    <row r="76" spans="2:8" ht="3" customHeight="1" thickBot="1">
      <c r="B76" s="102"/>
      <c r="C76" s="112"/>
      <c r="D76" s="119"/>
      <c r="E76" s="119"/>
      <c r="F76" s="119"/>
      <c r="G76" s="119"/>
      <c r="H76" s="95"/>
    </row>
    <row r="77" spans="2:8" ht="15.75" thickBot="1">
      <c r="B77" s="99" t="s">
        <v>207</v>
      </c>
      <c r="C77" s="130">
        <v>0.13</v>
      </c>
      <c r="D77" s="131">
        <v>9.9000000000000005E-2</v>
      </c>
      <c r="E77" s="131">
        <v>0.13900000000000001</v>
      </c>
      <c r="F77" s="131">
        <v>0.35599999999999998</v>
      </c>
      <c r="G77" s="131"/>
      <c r="H77" s="98"/>
    </row>
    <row r="78" spans="2:8" ht="15.75" thickBot="1">
      <c r="B78" s="99" t="s">
        <v>203</v>
      </c>
      <c r="C78" s="125">
        <v>0.95</v>
      </c>
      <c r="D78" s="126">
        <v>0.85</v>
      </c>
      <c r="E78" s="126">
        <v>0.9</v>
      </c>
      <c r="F78" s="126">
        <v>0.99</v>
      </c>
      <c r="G78" s="117"/>
      <c r="H78" s="98"/>
    </row>
    <row r="79" spans="2:8" ht="15.75" thickBot="1">
      <c r="B79" s="104" t="s">
        <v>208</v>
      </c>
      <c r="C79" s="120" t="s">
        <v>209</v>
      </c>
      <c r="D79" s="121" t="s">
        <v>210</v>
      </c>
      <c r="E79" s="121" t="s">
        <v>211</v>
      </c>
      <c r="F79" s="121" t="s">
        <v>212</v>
      </c>
      <c r="G79" s="121"/>
      <c r="H79" s="122"/>
    </row>
    <row r="80" spans="2:8" ht="15.75" thickTop="1">
      <c r="B80" s="9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5546875" style="14" customWidth="1"/>
    <col min="2" max="2" width="9.44140625" style="134" customWidth="1"/>
    <col min="3" max="3" width="9.5546875" style="134" customWidth="1"/>
    <col min="4" max="4" width="9.88671875" style="134" customWidth="1"/>
    <col min="5" max="5" width="10.109375" style="134" customWidth="1"/>
    <col min="6" max="10" width="8.5546875" style="14" customWidth="1"/>
  </cols>
  <sheetData>
    <row r="1" spans="1:10" s="1" customFormat="1" ht="15.75">
      <c r="A1" s="132" t="s">
        <v>213</v>
      </c>
      <c r="B1" s="133" t="s">
        <v>218</v>
      </c>
      <c r="C1" s="133" t="s">
        <v>219</v>
      </c>
      <c r="D1" s="133" t="s">
        <v>220</v>
      </c>
      <c r="E1" s="133" t="s">
        <v>221</v>
      </c>
      <c r="F1" s="132"/>
      <c r="G1" s="132"/>
      <c r="H1" s="132"/>
      <c r="I1" s="132"/>
      <c r="J1" s="132"/>
    </row>
    <row r="2" spans="1:10">
      <c r="A2" s="14" t="s">
        <v>214</v>
      </c>
      <c r="B2" s="134">
        <v>-1.0269999999999999</v>
      </c>
      <c r="C2" s="134">
        <v>4.077</v>
      </c>
      <c r="D2" s="134">
        <v>-0.56200000000000006</v>
      </c>
      <c r="E2" s="134">
        <v>16.937000000000001</v>
      </c>
    </row>
    <row r="3" spans="1:10">
      <c r="A3" s="14" t="s">
        <v>215</v>
      </c>
      <c r="B3" s="134">
        <v>0.22600000000000001</v>
      </c>
      <c r="C3" s="134">
        <v>1.514</v>
      </c>
      <c r="D3" s="134">
        <v>3.9689999999999999</v>
      </c>
      <c r="E3" s="134">
        <v>9.9760000000000009</v>
      </c>
    </row>
    <row r="4" spans="1:10">
      <c r="A4" s="14" t="s">
        <v>216</v>
      </c>
      <c r="B4" s="134">
        <v>2.7829999999999999</v>
      </c>
      <c r="C4" s="134">
        <v>2.0179999999999998</v>
      </c>
      <c r="D4" s="134">
        <v>6.9939999999999998</v>
      </c>
      <c r="E4" s="134">
        <v>8.1379999999999999</v>
      </c>
    </row>
    <row r="5" spans="1:10">
      <c r="A5" s="14" t="s">
        <v>217</v>
      </c>
      <c r="B5" s="134">
        <v>5.8739999999999997</v>
      </c>
      <c r="C5" s="134">
        <v>3.5310000000000001</v>
      </c>
      <c r="D5" s="134">
        <v>7.516</v>
      </c>
      <c r="E5" s="134">
        <v>4.8970000000000002</v>
      </c>
    </row>
    <row r="6" spans="1:10">
      <c r="B6" s="134">
        <v>2.72</v>
      </c>
      <c r="C6" s="134">
        <v>7.1719999999999997</v>
      </c>
      <c r="D6" s="134">
        <v>5.04</v>
      </c>
      <c r="E6" s="134">
        <v>-5.242</v>
      </c>
    </row>
    <row r="7" spans="1:10">
      <c r="B7" s="134">
        <v>-3.0110000000000001</v>
      </c>
      <c r="C7" s="134">
        <v>2.6019999999999999</v>
      </c>
      <c r="D7" s="134">
        <v>0.64600000000000002</v>
      </c>
      <c r="E7" s="134">
        <v>-1.9239999999999999</v>
      </c>
    </row>
    <row r="8" spans="1:10">
      <c r="B8" s="134">
        <v>-2.0720000000000001</v>
      </c>
      <c r="C8" s="134">
        <v>1.512</v>
      </c>
      <c r="D8" s="134">
        <v>-2.395</v>
      </c>
      <c r="E8" s="134">
        <v>3.9249999999999998</v>
      </c>
    </row>
    <row r="9" spans="1:10">
      <c r="B9" s="134">
        <v>3.9E-2</v>
      </c>
      <c r="C9" s="134">
        <v>8.4700000000000006</v>
      </c>
      <c r="D9" s="134">
        <v>-2.5070000000000001</v>
      </c>
      <c r="E9" s="134">
        <v>3.7559999999999998</v>
      </c>
    </row>
    <row r="10" spans="1:10">
      <c r="B10" s="134">
        <v>-0.57799999999999996</v>
      </c>
      <c r="C10" s="134">
        <v>9.9329999999999998</v>
      </c>
      <c r="D10" s="134">
        <v>-0.27500000000000002</v>
      </c>
      <c r="E10" s="134">
        <v>3.1560000000000001</v>
      </c>
    </row>
    <row r="11" spans="1:10">
      <c r="B11" s="134">
        <v>-0.28299999999999997</v>
      </c>
      <c r="C11" s="134">
        <v>1.159</v>
      </c>
      <c r="D11" s="134">
        <v>1.722</v>
      </c>
      <c r="E11" s="134">
        <v>-7.6559999999999997</v>
      </c>
    </row>
    <row r="12" spans="1:10">
      <c r="B12" s="134">
        <v>-4.1000000000000002E-2</v>
      </c>
      <c r="C12" s="134">
        <v>-1.853</v>
      </c>
      <c r="D12" s="134">
        <v>1.151</v>
      </c>
      <c r="E12" s="134">
        <v>-2.8069999999999999</v>
      </c>
    </row>
    <row r="13" spans="1:10">
      <c r="B13" s="134">
        <v>0.70199999999999996</v>
      </c>
      <c r="C13" s="134">
        <v>-6.38</v>
      </c>
      <c r="D13" s="134">
        <v>1.8520000000000001</v>
      </c>
      <c r="E13" s="134">
        <v>-5.3979999999999997</v>
      </c>
    </row>
    <row r="14" spans="1:10">
      <c r="B14" s="134">
        <v>0.68899999999999995</v>
      </c>
      <c r="C14" s="134">
        <v>-19.347999999999999</v>
      </c>
      <c r="D14" s="134">
        <v>6.7370000000000001</v>
      </c>
      <c r="E14" s="134">
        <v>1.617</v>
      </c>
    </row>
    <row r="15" spans="1:10">
      <c r="B15" s="134">
        <v>0.42</v>
      </c>
      <c r="C15" s="134">
        <v>-13.75</v>
      </c>
      <c r="D15" s="134">
        <v>-0.15</v>
      </c>
      <c r="E15" s="134">
        <v>1.2350000000000001</v>
      </c>
    </row>
    <row r="16" spans="1:10">
      <c r="B16" s="134">
        <v>-2.4670000000000001</v>
      </c>
      <c r="C16" s="134">
        <v>-5.7889999999999997</v>
      </c>
      <c r="D16" s="134">
        <v>-1.548</v>
      </c>
      <c r="E16" s="134">
        <v>-3.1349999999999998</v>
      </c>
    </row>
    <row r="17" spans="2:5">
      <c r="B17" s="134">
        <v>-3.524</v>
      </c>
      <c r="C17" s="134">
        <v>2.206</v>
      </c>
      <c r="D17" s="134">
        <v>-2.694</v>
      </c>
      <c r="E17" s="134">
        <v>-8.8450000000000006</v>
      </c>
    </row>
    <row r="18" spans="2:5">
      <c r="B18" s="134">
        <v>-2.343</v>
      </c>
      <c r="C18" s="134">
        <v>1.1990000000000001</v>
      </c>
      <c r="D18" s="134">
        <v>-6.4029999999999996</v>
      </c>
      <c r="E18" s="134">
        <v>-5.73</v>
      </c>
    </row>
    <row r="19" spans="2:5">
      <c r="B19" s="134">
        <v>-0.73899999999999999</v>
      </c>
      <c r="C19" s="134">
        <v>1.4239999999999999</v>
      </c>
      <c r="D19" s="134">
        <v>-2.1059999999999999</v>
      </c>
      <c r="E19" s="134">
        <v>3.8740000000000001</v>
      </c>
    </row>
    <row r="20" spans="2:5">
      <c r="B20" s="134">
        <v>1.0129999999999999</v>
      </c>
      <c r="C20" s="134">
        <v>3.4340000000000002</v>
      </c>
      <c r="D20" s="134">
        <v>-0.91</v>
      </c>
      <c r="E20" s="134">
        <v>22.193999999999999</v>
      </c>
    </row>
    <row r="21" spans="2:5">
      <c r="B21" s="134">
        <v>1.7589999999999999</v>
      </c>
      <c r="C21" s="134">
        <v>7.9749999999999996</v>
      </c>
      <c r="D21" s="134">
        <v>-0.42299999999999999</v>
      </c>
      <c r="E21" s="134">
        <v>14.334</v>
      </c>
    </row>
    <row r="22" spans="2:5">
      <c r="B22" s="134">
        <v>0.70499999999999996</v>
      </c>
      <c r="C22" s="134">
        <v>8.2390000000000008</v>
      </c>
      <c r="D22" s="134">
        <v>0.26400000000000001</v>
      </c>
      <c r="E22" s="134">
        <v>-4.0640000000000001</v>
      </c>
    </row>
    <row r="23" spans="2:5">
      <c r="B23" s="134">
        <v>-0.91100000000000003</v>
      </c>
      <c r="C23" s="134">
        <v>5.4240000000000004</v>
      </c>
      <c r="D23" s="134">
        <v>3.1389999999999998</v>
      </c>
      <c r="E23" s="134">
        <v>-16.759</v>
      </c>
    </row>
    <row r="24" spans="2:5">
      <c r="B24" s="134">
        <v>-4.1000000000000002E-2</v>
      </c>
      <c r="C24" s="134">
        <v>0.16</v>
      </c>
      <c r="D24" s="134">
        <v>3.6059999999999999</v>
      </c>
      <c r="E24" s="134">
        <v>-26.239000000000001</v>
      </c>
    </row>
    <row r="25" spans="2:5">
      <c r="B25" s="134">
        <v>1.8939999999999999</v>
      </c>
      <c r="C25" s="134">
        <v>-6.7270000000000003</v>
      </c>
      <c r="D25" s="134">
        <v>3.4780000000000002</v>
      </c>
      <c r="E25" s="134">
        <v>7.92</v>
      </c>
    </row>
    <row r="26" spans="2:5">
      <c r="B26" s="134">
        <v>3.0369999999999999</v>
      </c>
      <c r="C26" s="134">
        <v>-4.7530000000000001</v>
      </c>
      <c r="D26" s="134">
        <v>0.8</v>
      </c>
      <c r="E26" s="134">
        <v>7.4020000000000001</v>
      </c>
    </row>
    <row r="27" spans="2:5">
      <c r="B27" s="134">
        <v>-4.3339999999999996</v>
      </c>
      <c r="C27" s="134">
        <v>-2.1280000000000001</v>
      </c>
      <c r="D27" s="134">
        <v>-3.7080000000000002</v>
      </c>
      <c r="E27" s="134">
        <v>3.8530000000000002</v>
      </c>
    </row>
    <row r="28" spans="2:5">
      <c r="B28" s="134">
        <v>-2.2770000000000001</v>
      </c>
      <c r="C28" s="134">
        <v>0.81399999999999995</v>
      </c>
      <c r="D28" s="134">
        <v>5.8999999999999997E-2</v>
      </c>
      <c r="E28" s="134">
        <v>22.606000000000002</v>
      </c>
    </row>
    <row r="29" spans="2:5">
      <c r="B29" s="134">
        <v>-0.64700000000000002</v>
      </c>
      <c r="C29" s="134">
        <v>3.8540000000000001</v>
      </c>
      <c r="D29" s="134">
        <v>4.9379999999999997</v>
      </c>
      <c r="E29" s="134">
        <v>21.831</v>
      </c>
    </row>
    <row r="30" spans="2:5">
      <c r="B30" s="134">
        <v>0.84599999999999997</v>
      </c>
      <c r="C30" s="134">
        <v>-2.57</v>
      </c>
      <c r="D30" s="134">
        <v>4.1980000000000004</v>
      </c>
      <c r="E30" s="134">
        <v>-11.445</v>
      </c>
    </row>
    <row r="31" spans="2:5">
      <c r="B31" s="134">
        <v>1.046</v>
      </c>
      <c r="C31" s="134">
        <v>-3.4369999999999998</v>
      </c>
      <c r="D31" s="134">
        <v>-4.3710000000000004</v>
      </c>
      <c r="E31" s="134">
        <v>-32.773000000000003</v>
      </c>
    </row>
    <row r="32" spans="2:5">
      <c r="B32" s="134">
        <v>0.32</v>
      </c>
      <c r="C32" s="134">
        <v>-1.7729999999999999</v>
      </c>
      <c r="D32" s="134">
        <v>-3.286</v>
      </c>
      <c r="E32" s="134">
        <v>-37.661000000000001</v>
      </c>
    </row>
    <row r="33" spans="2:5">
      <c r="B33" s="134">
        <v>1.1519999999999999</v>
      </c>
      <c r="C33" s="134">
        <v>3.1970000000000001</v>
      </c>
      <c r="D33" s="134">
        <v>-7.617</v>
      </c>
      <c r="E33" s="134">
        <v>-25.475999999999999</v>
      </c>
    </row>
    <row r="34" spans="2:5">
      <c r="B34" s="134">
        <v>0.79100000000000004</v>
      </c>
      <c r="C34" s="134">
        <v>6.7969999999999997</v>
      </c>
      <c r="D34" s="134">
        <v>-5.3090000000000002</v>
      </c>
      <c r="E34" s="134">
        <v>17.170000000000002</v>
      </c>
    </row>
    <row r="35" spans="2:5">
      <c r="B35" s="134">
        <v>0.752</v>
      </c>
      <c r="C35" s="134">
        <v>6.3719999999999999</v>
      </c>
      <c r="D35" s="134">
        <v>5.4619999999999997</v>
      </c>
      <c r="E35" s="134">
        <v>2.6459999999999999</v>
      </c>
    </row>
    <row r="36" spans="2:5">
      <c r="B36" s="134">
        <v>-0.91100000000000003</v>
      </c>
      <c r="C36" s="134">
        <v>0.66500000000000004</v>
      </c>
      <c r="D36" s="134">
        <v>7.0940000000000003</v>
      </c>
      <c r="E36" s="134">
        <v>13.478999999999999</v>
      </c>
    </row>
    <row r="37" spans="2:5">
      <c r="B37" s="134">
        <v>0.59499999999999997</v>
      </c>
      <c r="C37" s="134">
        <v>-3.4</v>
      </c>
      <c r="D37" s="134">
        <v>-0.82899999999999996</v>
      </c>
      <c r="E37" s="134">
        <v>16.001000000000001</v>
      </c>
    </row>
    <row r="38" spans="2:5">
      <c r="B38" s="134">
        <v>1.3580000000000001</v>
      </c>
      <c r="C38" s="134">
        <v>-3.9620000000000002</v>
      </c>
      <c r="D38" s="134">
        <v>-6.0359999999999996</v>
      </c>
      <c r="E38" s="134">
        <v>13.500999999999999</v>
      </c>
    </row>
    <row r="39" spans="2:5">
      <c r="B39" s="134">
        <v>1.3320000000000001</v>
      </c>
      <c r="C39" s="134">
        <v>-1.4339999999999999</v>
      </c>
      <c r="D39" s="134">
        <v>-3.3759999999999999</v>
      </c>
      <c r="E39" s="134">
        <v>0.26200000000000001</v>
      </c>
    </row>
    <row r="40" spans="2:5">
      <c r="B40" s="134">
        <v>1.3260000000000001</v>
      </c>
      <c r="C40" s="134">
        <v>3.7450000000000001</v>
      </c>
      <c r="D40" s="134">
        <v>2.6739999999999999</v>
      </c>
      <c r="E40" s="134">
        <v>-24.440999999999999</v>
      </c>
    </row>
    <row r="41" spans="2:5">
      <c r="B41" s="134">
        <v>2.6560000000000001</v>
      </c>
      <c r="C41" s="134">
        <v>2.8330000000000002</v>
      </c>
      <c r="D41" s="134">
        <v>4.742</v>
      </c>
      <c r="E41" s="134">
        <v>-13.587</v>
      </c>
    </row>
    <row r="42" spans="2:5">
      <c r="B42" s="134">
        <v>-0.93799999999999994</v>
      </c>
      <c r="C42" s="134">
        <v>-1.022</v>
      </c>
      <c r="D42" s="134">
        <v>-1.6339999999999999</v>
      </c>
      <c r="E42" s="134">
        <v>18.227</v>
      </c>
    </row>
    <row r="43" spans="2:5">
      <c r="B43" s="134">
        <v>-2.7949999999999999</v>
      </c>
      <c r="C43" s="134">
        <v>-10.654999999999999</v>
      </c>
      <c r="D43" s="134">
        <v>-3.7210000000000001</v>
      </c>
      <c r="E43" s="134">
        <v>8.9550000000000001</v>
      </c>
    </row>
    <row r="44" spans="2:5">
      <c r="B44" s="134">
        <v>-2.5739999999999998</v>
      </c>
      <c r="C44" s="134">
        <v>-11.218999999999999</v>
      </c>
      <c r="D44" s="134">
        <v>0.68</v>
      </c>
      <c r="E44" s="134">
        <v>-2.5870000000000002</v>
      </c>
    </row>
    <row r="45" spans="2:5">
      <c r="B45" s="134">
        <v>-2.8159999999999998</v>
      </c>
      <c r="C45" s="134">
        <v>-6.04</v>
      </c>
      <c r="D45" s="134">
        <v>4.431</v>
      </c>
      <c r="E45" s="134">
        <v>6.1920000000000002</v>
      </c>
    </row>
    <row r="46" spans="2:5">
      <c r="B46" s="134">
        <v>-3.5510000000000002</v>
      </c>
      <c r="C46" s="134">
        <v>-5.343</v>
      </c>
      <c r="D46" s="134">
        <v>3.4409999999999998</v>
      </c>
      <c r="E46" s="134">
        <v>8.4969999999999999</v>
      </c>
    </row>
    <row r="47" spans="2:5">
      <c r="B47" s="134">
        <v>0.53100000000000003</v>
      </c>
      <c r="C47" s="134">
        <v>1.8560000000000001</v>
      </c>
      <c r="D47" s="134">
        <v>5.2999999999999999E-2</v>
      </c>
      <c r="E47" s="134">
        <v>3.552</v>
      </c>
    </row>
    <row r="48" spans="2:5">
      <c r="B48" s="134">
        <v>2.52</v>
      </c>
      <c r="C48" s="134">
        <v>12.124000000000001</v>
      </c>
      <c r="D48" s="134">
        <v>-0.96699999999999997</v>
      </c>
      <c r="E48" s="134">
        <v>-24.084</v>
      </c>
    </row>
    <row r="49" spans="2:5">
      <c r="B49" s="134">
        <v>2.0739999999999998</v>
      </c>
      <c r="C49" s="134">
        <v>1.9330000000000001</v>
      </c>
      <c r="D49" s="134">
        <v>-0.69199999999999995</v>
      </c>
      <c r="E49" s="134">
        <v>-28.722999999999999</v>
      </c>
    </row>
    <row r="50" spans="2:5">
      <c r="B50" s="134">
        <v>1.6930000000000001</v>
      </c>
      <c r="C50" s="134">
        <v>1.077</v>
      </c>
      <c r="D50" s="134">
        <v>-3.214</v>
      </c>
      <c r="E50" s="134">
        <v>-13.526999999999999</v>
      </c>
    </row>
    <row r="51" spans="2:5">
      <c r="B51" s="134">
        <v>2.3860000000000001</v>
      </c>
      <c r="C51" s="134">
        <v>2.8559999999999999</v>
      </c>
      <c r="D51" s="134">
        <v>-4.6470000000000002</v>
      </c>
      <c r="E51" s="134">
        <v>3.9590000000000001</v>
      </c>
    </row>
    <row r="52" spans="2:5">
      <c r="B52" s="134">
        <v>2.835</v>
      </c>
      <c r="C52" s="134">
        <v>10.917</v>
      </c>
      <c r="D52" s="134">
        <v>-5.056</v>
      </c>
      <c r="E52" s="134">
        <v>14.3</v>
      </c>
    </row>
    <row r="53" spans="2:5">
      <c r="B53" s="134">
        <v>1.788</v>
      </c>
      <c r="C53" s="134">
        <v>4.1820000000000004</v>
      </c>
      <c r="D53" s="134">
        <v>-1.272</v>
      </c>
      <c r="E53" s="134">
        <v>6.1840000000000002</v>
      </c>
    </row>
    <row r="54" spans="2:5">
      <c r="B54" s="134">
        <v>1.889</v>
      </c>
      <c r="C54" s="134">
        <v>4.8620000000000001</v>
      </c>
      <c r="D54" s="134">
        <v>1.6719999999999999</v>
      </c>
      <c r="E54" s="134">
        <v>11.714</v>
      </c>
    </row>
    <row r="55" spans="2:5">
      <c r="B55" s="134">
        <v>-4.6150000000000002</v>
      </c>
      <c r="C55" s="134">
        <v>1.3360000000000001</v>
      </c>
      <c r="D55" s="134">
        <v>0.73299999999999998</v>
      </c>
      <c r="E55" s="134">
        <v>4.9450000000000003</v>
      </c>
    </row>
    <row r="56" spans="2:5">
      <c r="B56" s="134">
        <v>-6.9560000000000004</v>
      </c>
      <c r="C56" s="134">
        <v>-10.936999999999999</v>
      </c>
      <c r="D56" s="134">
        <v>-2.028</v>
      </c>
      <c r="E56" s="134">
        <v>3.2559999999999998</v>
      </c>
    </row>
    <row r="57" spans="2:5">
      <c r="B57" s="134">
        <v>3.1E-2</v>
      </c>
      <c r="C57" s="134">
        <v>-7.4569999999999999</v>
      </c>
      <c r="D57" s="134">
        <v>-4.2619999999999996</v>
      </c>
      <c r="E57" s="134">
        <v>0.54300000000000004</v>
      </c>
    </row>
    <row r="58" spans="2:5">
      <c r="B58" s="134">
        <v>1.4079999999999999</v>
      </c>
      <c r="C58" s="134">
        <v>-7.4859999999999998</v>
      </c>
      <c r="D58" s="134">
        <v>-7.2069999999999999</v>
      </c>
      <c r="E58" s="134">
        <v>-2.7349999999999999</v>
      </c>
    </row>
    <row r="59" spans="2:5">
      <c r="B59" s="134">
        <v>4.1189999999999998</v>
      </c>
      <c r="C59" s="134">
        <v>-3.3620000000000001</v>
      </c>
      <c r="D59" s="134">
        <v>2.1880000000000002</v>
      </c>
      <c r="E59" s="134">
        <v>-2.3660000000000001</v>
      </c>
    </row>
    <row r="60" spans="2:5">
      <c r="B60" s="134">
        <v>0.50800000000000001</v>
      </c>
      <c r="C60" s="134">
        <v>0.58799999999999997</v>
      </c>
      <c r="D60" s="134">
        <v>24.759</v>
      </c>
      <c r="E60" s="134">
        <v>-16.135999999999999</v>
      </c>
    </row>
    <row r="61" spans="2:5">
      <c r="B61" s="134">
        <v>4.1000000000000002E-2</v>
      </c>
      <c r="C61" s="134">
        <v>-4.3289999999999997</v>
      </c>
      <c r="D61" s="134">
        <v>15.528</v>
      </c>
      <c r="E61" s="134">
        <v>-34.357999999999997</v>
      </c>
    </row>
    <row r="62" spans="2:5">
      <c r="B62" s="134">
        <v>-1.724</v>
      </c>
      <c r="C62" s="134">
        <v>-1.0780000000000001</v>
      </c>
      <c r="D62" s="134">
        <v>2.6560000000000001</v>
      </c>
      <c r="E62" s="134">
        <v>-26.045000000000002</v>
      </c>
    </row>
    <row r="63" spans="2:5">
      <c r="B63" s="134">
        <v>-4.8559999999999999</v>
      </c>
      <c r="C63" s="134">
        <v>10.641</v>
      </c>
      <c r="D63" s="134">
        <v>-8.59</v>
      </c>
      <c r="E63" s="134">
        <v>2.3410000000000002</v>
      </c>
    </row>
    <row r="64" spans="2:5">
      <c r="B64" s="134">
        <v>-4.1420000000000003</v>
      </c>
      <c r="C64" s="134">
        <v>7.5289999999999999</v>
      </c>
      <c r="D64" s="134">
        <v>-8.2149999999999999</v>
      </c>
      <c r="E64" s="134">
        <v>49.16</v>
      </c>
    </row>
    <row r="65" spans="2:5">
      <c r="B65" s="134">
        <v>-3.3140000000000001</v>
      </c>
      <c r="C65" s="134">
        <v>7.4219999999999997</v>
      </c>
      <c r="D65" s="134">
        <v>3.7730000000000001</v>
      </c>
      <c r="E65" s="134">
        <v>78.817999999999998</v>
      </c>
    </row>
    <row r="66" spans="2:5">
      <c r="B66" s="134">
        <v>-1.468</v>
      </c>
      <c r="C66" s="134">
        <v>1.206</v>
      </c>
      <c r="D66" s="134">
        <v>0.159</v>
      </c>
      <c r="E66" s="134">
        <v>-31.640999999999998</v>
      </c>
    </row>
    <row r="67" spans="2:5">
      <c r="B67" s="134">
        <v>3.5000000000000003E-2</v>
      </c>
      <c r="C67" s="134">
        <v>-3.1320000000000001</v>
      </c>
      <c r="D67" s="134">
        <v>2.0670000000000002</v>
      </c>
      <c r="E67" s="134">
        <v>-25.931000000000001</v>
      </c>
    </row>
    <row r="68" spans="2:5">
      <c r="B68" s="134">
        <v>3.9460000000000002</v>
      </c>
      <c r="C68" s="134">
        <v>-0.56599999999999995</v>
      </c>
      <c r="D68" s="134">
        <v>2.0339999999999998</v>
      </c>
      <c r="E68" s="134">
        <v>11.728</v>
      </c>
    </row>
    <row r="69" spans="2:5">
      <c r="B69" s="134">
        <v>2.7949999999999999</v>
      </c>
      <c r="C69" s="134">
        <v>-1.663</v>
      </c>
      <c r="D69" s="134">
        <v>-10.956</v>
      </c>
      <c r="E69" s="134">
        <v>-9.7170000000000005</v>
      </c>
    </row>
    <row r="70" spans="2:5">
      <c r="B70" s="134">
        <v>2.7410000000000001</v>
      </c>
      <c r="C70" s="134">
        <v>-3.548</v>
      </c>
      <c r="D70" s="134">
        <v>-24.241</v>
      </c>
      <c r="E70" s="134">
        <v>-13.425000000000001</v>
      </c>
    </row>
    <row r="71" spans="2:5">
      <c r="B71" s="134">
        <v>3.8969999999999998</v>
      </c>
      <c r="C71" s="134">
        <v>-5.5750000000000002</v>
      </c>
      <c r="D71" s="134">
        <v>-22.577999999999999</v>
      </c>
      <c r="E71" s="134">
        <v>-28.091000000000001</v>
      </c>
    </row>
    <row r="72" spans="2:5">
      <c r="B72" s="134">
        <v>3.0640000000000001</v>
      </c>
      <c r="C72" s="134">
        <v>-11.085000000000001</v>
      </c>
      <c r="D72" s="134">
        <v>-1.044</v>
      </c>
      <c r="E72" s="134">
        <v>-11.052</v>
      </c>
    </row>
    <row r="73" spans="2:5">
      <c r="B73" s="134">
        <v>0.83599999999999997</v>
      </c>
      <c r="C73" s="134">
        <v>-7.8129999999999997</v>
      </c>
      <c r="D73" s="134">
        <v>16.492999999999999</v>
      </c>
      <c r="E73" s="134">
        <v>-15.252000000000001</v>
      </c>
    </row>
    <row r="74" spans="2:5">
      <c r="B74" s="134">
        <v>1.339</v>
      </c>
      <c r="C74" s="134">
        <v>-3.1669999999999998</v>
      </c>
      <c r="D74" s="134">
        <v>12.605</v>
      </c>
      <c r="E74" s="134">
        <v>-28.977</v>
      </c>
    </row>
    <row r="75" spans="2:5">
      <c r="B75" s="134">
        <v>-4.1239999999999997</v>
      </c>
      <c r="C75" s="134">
        <v>4.7839999999999998</v>
      </c>
      <c r="D75" s="134">
        <v>9.4529999999999994</v>
      </c>
      <c r="E75" s="134">
        <v>-20.175999999999998</v>
      </c>
    </row>
    <row r="76" spans="2:5">
      <c r="B76" s="134">
        <v>-4.3550000000000004</v>
      </c>
      <c r="C76" s="134">
        <v>6.5880000000000001</v>
      </c>
      <c r="D76" s="134">
        <v>4.5999999999999999E-2</v>
      </c>
      <c r="E76" s="134">
        <v>-22.550999999999998</v>
      </c>
    </row>
    <row r="77" spans="2:5">
      <c r="B77" s="134">
        <v>-2.988</v>
      </c>
      <c r="C77" s="134">
        <v>8.3569999999999993</v>
      </c>
      <c r="D77" s="134">
        <v>6.7050000000000001</v>
      </c>
      <c r="E77" s="134">
        <v>3.198</v>
      </c>
    </row>
    <row r="78" spans="2:5">
      <c r="B78" s="134">
        <v>-1.2689999999999999</v>
      </c>
      <c r="C78" s="134">
        <v>3.371</v>
      </c>
      <c r="D78" s="134">
        <v>-3.5819999999999999</v>
      </c>
      <c r="E78" s="134">
        <v>-6.9950000000000001</v>
      </c>
    </row>
    <row r="79" spans="2:5">
      <c r="B79" s="134">
        <v>-1.343</v>
      </c>
      <c r="C79" s="134">
        <v>5.6079999999999997</v>
      </c>
      <c r="D79" s="134">
        <v>-8.1530000000000005</v>
      </c>
      <c r="E79" s="134">
        <v>-1.7789999999999999</v>
      </c>
    </row>
    <row r="80" spans="2:5">
      <c r="B80" s="134">
        <v>-1.165</v>
      </c>
      <c r="C80" s="134">
        <v>-5.0289999999999999</v>
      </c>
      <c r="D80" s="134">
        <v>-6.3529999999999998</v>
      </c>
      <c r="E80" s="134">
        <v>-1.4079999999999999</v>
      </c>
    </row>
    <row r="81" spans="2:5">
      <c r="B81" s="134">
        <v>-1.004</v>
      </c>
      <c r="C81" s="134">
        <v>-6.1050000000000004</v>
      </c>
      <c r="D81" s="134">
        <v>-7.6829999999999998</v>
      </c>
      <c r="E81" s="134">
        <v>5.0330000000000004</v>
      </c>
    </row>
    <row r="82" spans="2:5">
      <c r="B82" s="134">
        <v>-0.748</v>
      </c>
      <c r="C82" s="134">
        <v>-3.9809999999999999</v>
      </c>
      <c r="D82" s="134">
        <v>4.1059999999999999</v>
      </c>
      <c r="E82" s="134">
        <v>9.7530000000000001</v>
      </c>
    </row>
    <row r="83" spans="2:5">
      <c r="B83" s="134">
        <v>1.6180000000000001</v>
      </c>
      <c r="C83" s="134">
        <v>-4.3860000000000001</v>
      </c>
      <c r="D83" s="134">
        <v>0.32700000000000001</v>
      </c>
      <c r="E83" s="134">
        <v>14.881</v>
      </c>
    </row>
    <row r="84" spans="2:5">
      <c r="B84" s="134">
        <v>3.4649999999999999</v>
      </c>
      <c r="C84" s="134">
        <v>-7.68</v>
      </c>
      <c r="D84" s="134">
        <v>10.298</v>
      </c>
      <c r="E84" s="134">
        <v>0.44900000000000001</v>
      </c>
    </row>
    <row r="85" spans="2:5">
      <c r="B85" s="134">
        <v>3.6909999999999998</v>
      </c>
      <c r="C85" s="134">
        <v>-1.728</v>
      </c>
      <c r="D85" s="134">
        <v>18.571000000000002</v>
      </c>
      <c r="E85" s="134">
        <v>10.925000000000001</v>
      </c>
    </row>
    <row r="86" spans="2:5">
      <c r="B86" s="134">
        <v>2.6040000000000001</v>
      </c>
      <c r="C86" s="134">
        <v>-6.5000000000000002E-2</v>
      </c>
      <c r="D86" s="134">
        <v>10.164</v>
      </c>
      <c r="E86" s="134">
        <v>-17.634</v>
      </c>
    </row>
    <row r="87" spans="2:5">
      <c r="B87" s="134">
        <v>1.992</v>
      </c>
      <c r="C87" s="134">
        <v>2.1869999999999998</v>
      </c>
      <c r="D87" s="134">
        <v>0.16600000000000001</v>
      </c>
      <c r="E87" s="134">
        <v>-14.087</v>
      </c>
    </row>
    <row r="88" spans="2:5">
      <c r="B88" s="134">
        <v>-1.5649999999999999</v>
      </c>
      <c r="C88" s="134">
        <v>-3.6560000000000001</v>
      </c>
      <c r="D88" s="134">
        <v>-5.9349999999999996</v>
      </c>
      <c r="E88" s="134">
        <v>-25.635000000000002</v>
      </c>
    </row>
    <row r="89" spans="2:5">
      <c r="B89" s="134">
        <v>-1.1319999999999999</v>
      </c>
      <c r="C89" s="134">
        <v>-0.69</v>
      </c>
      <c r="D89" s="134">
        <v>-4.702</v>
      </c>
      <c r="E89" s="134">
        <v>-23.137</v>
      </c>
    </row>
    <row r="90" spans="2:5">
      <c r="B90" s="134">
        <v>-1.72</v>
      </c>
      <c r="C90" s="134">
        <v>3.4049999999999998</v>
      </c>
      <c r="D90" s="134">
        <v>2.4969999999999999</v>
      </c>
      <c r="E90" s="134">
        <v>-23.423999999999999</v>
      </c>
    </row>
    <row r="91" spans="2:5">
      <c r="B91" s="134">
        <v>-2.7759999999999998</v>
      </c>
      <c r="C91" s="134">
        <v>6.8639999999999999</v>
      </c>
      <c r="D91" s="134">
        <v>0.56499999999999995</v>
      </c>
      <c r="E91" s="134">
        <v>-17.289000000000001</v>
      </c>
    </row>
    <row r="92" spans="2:5">
      <c r="B92" s="134">
        <v>-2.7759999999999998</v>
      </c>
      <c r="C92" s="134">
        <v>-0.50900000000000001</v>
      </c>
      <c r="D92" s="134">
        <v>-16.670000000000002</v>
      </c>
      <c r="E92" s="134">
        <v>-7.1269999999999998</v>
      </c>
    </row>
    <row r="93" spans="2:5">
      <c r="B93" s="134">
        <v>-1.25</v>
      </c>
      <c r="C93" s="134">
        <v>-5.8019999999999996</v>
      </c>
      <c r="D93" s="134">
        <v>-6.7460000000000004</v>
      </c>
      <c r="E93" s="134">
        <v>-18.567</v>
      </c>
    </row>
    <row r="94" spans="2:5">
      <c r="B94" s="134">
        <v>-1.242</v>
      </c>
      <c r="C94" s="134">
        <v>-1.073</v>
      </c>
      <c r="D94" s="134">
        <v>-15.914999999999999</v>
      </c>
      <c r="E94" s="134">
        <v>-27.145</v>
      </c>
    </row>
    <row r="95" spans="2:5">
      <c r="B95" s="134">
        <v>0.93799999999999994</v>
      </c>
      <c r="C95" s="134">
        <v>-3.7250000000000001</v>
      </c>
      <c r="D95" s="134">
        <v>-11.76</v>
      </c>
      <c r="E95" s="134">
        <v>-27.5</v>
      </c>
    </row>
    <row r="96" spans="2:5">
      <c r="B96" s="134">
        <v>1.6579999999999999</v>
      </c>
      <c r="C96" s="134">
        <v>-4.5830000000000002</v>
      </c>
      <c r="D96" s="134">
        <v>-3.948</v>
      </c>
      <c r="E96" s="134">
        <v>-15.555999999999999</v>
      </c>
    </row>
    <row r="97" spans="2:5">
      <c r="B97" s="134">
        <v>1.232</v>
      </c>
      <c r="C97" s="134">
        <v>-3.3239999999999998</v>
      </c>
      <c r="D97" s="134">
        <v>-31.114999999999998</v>
      </c>
      <c r="E97" s="134">
        <v>19.971</v>
      </c>
    </row>
    <row r="98" spans="2:5">
      <c r="B98" s="134">
        <v>2.0950000000000002</v>
      </c>
      <c r="C98" s="134">
        <v>0.81399999999999995</v>
      </c>
      <c r="D98" s="134">
        <v>-21.242000000000001</v>
      </c>
      <c r="E98" s="134">
        <v>45.249000000000002</v>
      </c>
    </row>
    <row r="99" spans="2:5">
      <c r="B99" s="134">
        <v>2.169</v>
      </c>
      <c r="C99" s="134">
        <v>-0.32600000000000001</v>
      </c>
      <c r="D99" s="134">
        <v>8.4359999999999999</v>
      </c>
      <c r="E99" s="134">
        <v>-0.42399999999999999</v>
      </c>
    </row>
    <row r="100" spans="2:5">
      <c r="B100" s="134">
        <v>2.0649999999999999</v>
      </c>
      <c r="C100" s="134">
        <v>-3.9750000000000001</v>
      </c>
      <c r="D100" s="134">
        <v>21.434000000000001</v>
      </c>
    </row>
    <row r="101" spans="2:5">
      <c r="B101" s="134">
        <v>-0.219</v>
      </c>
      <c r="C101" s="134">
        <v>-1.2490000000000001</v>
      </c>
      <c r="D101" s="134">
        <v>29.934000000000001</v>
      </c>
    </row>
    <row r="102" spans="2:5">
      <c r="B102" s="134">
        <v>-0.25700000000000001</v>
      </c>
      <c r="C102" s="134">
        <v>-7.1660000000000004</v>
      </c>
      <c r="D102" s="134">
        <v>2.4780000000000002</v>
      </c>
    </row>
    <row r="103" spans="2:5">
      <c r="B103" s="134">
        <v>-1.946</v>
      </c>
      <c r="C103" s="134">
        <v>-1.7629999999999999</v>
      </c>
      <c r="D103" s="134">
        <v>-5.7439999999999998</v>
      </c>
    </row>
    <row r="104" spans="2:5">
      <c r="B104" s="134">
        <v>0.52300000000000002</v>
      </c>
      <c r="C104" s="134">
        <v>6.6239999999999997</v>
      </c>
      <c r="D104" s="134">
        <v>-5.0819999999999999</v>
      </c>
    </row>
    <row r="105" spans="2:5">
      <c r="B105" s="134">
        <v>-1.054</v>
      </c>
      <c r="C105" s="134">
        <v>7.5810000000000004</v>
      </c>
      <c r="D105" s="134">
        <v>-8.8629999999999995</v>
      </c>
    </row>
    <row r="106" spans="2:5">
      <c r="B106" s="134">
        <v>-1.738</v>
      </c>
      <c r="C106" s="134">
        <v>11.994999999999999</v>
      </c>
      <c r="D106" s="134">
        <v>-2.1179999999999999</v>
      </c>
    </row>
    <row r="107" spans="2:5">
      <c r="B107" s="134">
        <v>-0.13300000000000001</v>
      </c>
      <c r="C107" s="134">
        <v>23.844999999999999</v>
      </c>
      <c r="D107" s="134">
        <v>1.5580000000000001</v>
      </c>
    </row>
    <row r="108" spans="2:5">
      <c r="B108" s="134">
        <v>0.42</v>
      </c>
      <c r="C108" s="134">
        <v>-9.5640000000000001</v>
      </c>
      <c r="D108" s="134">
        <v>4.2779999999999996</v>
      </c>
    </row>
    <row r="109" spans="2:5">
      <c r="B109" s="134">
        <v>0.82499999999999996</v>
      </c>
      <c r="C109" s="134">
        <v>6.6539999999999999</v>
      </c>
      <c r="D109" s="134">
        <v>-7.9000000000000001E-2</v>
      </c>
    </row>
    <row r="110" spans="2:5">
      <c r="B110" s="134">
        <v>2.3119999999999998</v>
      </c>
      <c r="C110" s="134">
        <v>3.3039999999999998</v>
      </c>
      <c r="D110" s="134">
        <v>-1.0640000000000001</v>
      </c>
    </row>
    <row r="111" spans="2:5">
      <c r="B111" s="134">
        <v>-0.57899999999999996</v>
      </c>
      <c r="C111" s="134">
        <v>4.0590000000000002</v>
      </c>
      <c r="D111" s="134">
        <v>3.1070000000000002</v>
      </c>
    </row>
    <row r="112" spans="2:5">
      <c r="B112" s="134">
        <v>-0.85299999999999998</v>
      </c>
      <c r="C112" s="134">
        <v>-5.9589999999999996</v>
      </c>
      <c r="D112" s="134">
        <v>7.7370000000000001</v>
      </c>
    </row>
    <row r="113" spans="2:4">
      <c r="B113" s="134">
        <v>-0.17599999999999999</v>
      </c>
      <c r="C113" s="134">
        <v>3.7010000000000001</v>
      </c>
      <c r="D113" s="134">
        <v>8.2759999999999998</v>
      </c>
    </row>
    <row r="114" spans="2:4">
      <c r="B114" s="134">
        <v>-0.78600000000000003</v>
      </c>
      <c r="C114" s="134">
        <v>2.2850000000000001</v>
      </c>
      <c r="D114" s="134">
        <v>0.9</v>
      </c>
    </row>
    <row r="115" spans="2:4">
      <c r="B115" s="134">
        <v>0.73199999999999998</v>
      </c>
      <c r="C115" s="134">
        <v>6.5209999999999999</v>
      </c>
      <c r="D115" s="134">
        <v>2.355</v>
      </c>
    </row>
    <row r="116" spans="2:4">
      <c r="B116" s="134">
        <v>-0.23699999999999999</v>
      </c>
      <c r="C116" s="134">
        <v>-12.335000000000001</v>
      </c>
      <c r="D116" s="134">
        <v>5.484</v>
      </c>
    </row>
    <row r="117" spans="2:4">
      <c r="B117" s="134">
        <v>-2.6739999999999999</v>
      </c>
      <c r="C117" s="134">
        <v>-16.936</v>
      </c>
      <c r="D117" s="134">
        <v>6.891</v>
      </c>
    </row>
    <row r="118" spans="2:4">
      <c r="B118" s="134">
        <v>-2.7789999999999999</v>
      </c>
      <c r="C118" s="134">
        <v>-24.061</v>
      </c>
      <c r="D118" s="134">
        <v>0.54200000000000004</v>
      </c>
    </row>
    <row r="119" spans="2:4">
      <c r="B119" s="134">
        <v>-2.504</v>
      </c>
      <c r="C119" s="134">
        <v>-30.468</v>
      </c>
      <c r="D119" s="134">
        <v>-21.292000000000002</v>
      </c>
    </row>
    <row r="120" spans="2:4">
      <c r="B120" s="134">
        <v>1.4259999999999999</v>
      </c>
      <c r="C120" s="134">
        <v>-6.0170000000000003</v>
      </c>
      <c r="D120" s="134">
        <v>-20.378</v>
      </c>
    </row>
    <row r="121" spans="2:4">
      <c r="B121" s="134">
        <v>0.21</v>
      </c>
      <c r="C121" s="134">
        <v>-16.001999999999999</v>
      </c>
      <c r="D121" s="134">
        <v>-19.018000000000001</v>
      </c>
    </row>
    <row r="122" spans="2:4">
      <c r="B122" s="134">
        <v>-5.6000000000000001E-2</v>
      </c>
      <c r="C122" s="134">
        <v>-20.995999999999999</v>
      </c>
      <c r="D122" s="134">
        <v>-12.851000000000001</v>
      </c>
    </row>
    <row r="123" spans="2:4">
      <c r="B123" s="134">
        <v>0.20300000000000001</v>
      </c>
      <c r="C123" s="134">
        <v>17.591000000000001</v>
      </c>
      <c r="D123" s="134">
        <v>5.5640000000000001</v>
      </c>
    </row>
    <row r="124" spans="2:4">
      <c r="B124" s="134">
        <v>-0.311</v>
      </c>
      <c r="C124" s="134">
        <v>14.065</v>
      </c>
      <c r="D124" s="134">
        <v>9.4280000000000008</v>
      </c>
    </row>
    <row r="125" spans="2:4">
      <c r="B125" s="134">
        <v>0.47099999999999997</v>
      </c>
      <c r="C125" s="134">
        <v>9.923</v>
      </c>
      <c r="D125" s="134">
        <v>21.312999999999999</v>
      </c>
    </row>
    <row r="126" spans="2:4">
      <c r="B126" s="134">
        <v>2.802</v>
      </c>
      <c r="C126" s="134">
        <v>16.632999999999999</v>
      </c>
      <c r="D126" s="134">
        <v>10.967000000000001</v>
      </c>
    </row>
    <row r="127" spans="2:4">
      <c r="B127" s="134">
        <v>0.60499999999999998</v>
      </c>
      <c r="C127" s="134">
        <v>-0.28100000000000003</v>
      </c>
      <c r="D127" s="134">
        <v>10.315</v>
      </c>
    </row>
    <row r="128" spans="2:4">
      <c r="B128" s="134">
        <v>-1.3220000000000001</v>
      </c>
      <c r="C128" s="134">
        <v>-9.0419999999999998</v>
      </c>
      <c r="D128" s="134">
        <v>3.8530000000000002</v>
      </c>
    </row>
    <row r="129" spans="2:4">
      <c r="B129" s="134">
        <v>-0.438</v>
      </c>
      <c r="C129" s="134">
        <v>-9.9870000000000001</v>
      </c>
      <c r="D129" s="134">
        <v>-9.3260000000000005</v>
      </c>
    </row>
    <row r="130" spans="2:4">
      <c r="B130" s="134">
        <v>-0.85099999999999998</v>
      </c>
      <c r="C130" s="134">
        <v>-16.204999999999998</v>
      </c>
      <c r="D130" s="134">
        <v>-17.748999999999999</v>
      </c>
    </row>
    <row r="131" spans="2:4">
      <c r="B131" s="134">
        <v>8.6999999999999994E-2</v>
      </c>
      <c r="C131" s="134">
        <v>-12.419</v>
      </c>
      <c r="D131" s="134">
        <v>-6.3719999999999999</v>
      </c>
    </row>
    <row r="132" spans="2:4">
      <c r="B132" s="134">
        <v>1.966</v>
      </c>
      <c r="C132" s="134">
        <v>-3.6040000000000001</v>
      </c>
      <c r="D132" s="134">
        <v>2.202</v>
      </c>
    </row>
    <row r="133" spans="2:4">
      <c r="B133" s="134">
        <v>0.55000000000000004</v>
      </c>
      <c r="C133" s="134">
        <v>1.389</v>
      </c>
      <c r="D133" s="134">
        <v>9.57</v>
      </c>
    </row>
    <row r="134" spans="2:4">
      <c r="B134" s="134">
        <v>1.51</v>
      </c>
      <c r="C134" s="134">
        <v>5.3819999999999997</v>
      </c>
      <c r="D134" s="134">
        <v>-2.15</v>
      </c>
    </row>
    <row r="135" spans="2:4">
      <c r="B135" s="134">
        <v>0.33</v>
      </c>
      <c r="C135" s="134">
        <v>1.8340000000000001</v>
      </c>
      <c r="D135" s="134">
        <v>-3.2770000000000001</v>
      </c>
    </row>
    <row r="136" spans="2:4">
      <c r="B136" s="134">
        <v>-0.71399999999999997</v>
      </c>
      <c r="C136" s="134">
        <v>2.0430000000000001</v>
      </c>
      <c r="D136" s="134">
        <v>0.154</v>
      </c>
    </row>
    <row r="137" spans="2:4">
      <c r="B137" s="134">
        <v>-9.5670000000000002</v>
      </c>
      <c r="C137" s="134">
        <v>8.6839999999999993</v>
      </c>
      <c r="D137" s="134">
        <v>4.8760000000000003</v>
      </c>
    </row>
    <row r="138" spans="2:4">
      <c r="B138" s="134">
        <v>-1.0269999999999999</v>
      </c>
      <c r="C138" s="134">
        <v>15.236000000000001</v>
      </c>
      <c r="D138" s="134">
        <v>5.125</v>
      </c>
    </row>
    <row r="139" spans="2:4">
      <c r="B139" s="134">
        <v>-6.875</v>
      </c>
      <c r="C139" s="134">
        <v>15.297000000000001</v>
      </c>
      <c r="D139" s="134">
        <v>0.20100000000000001</v>
      </c>
    </row>
    <row r="140" spans="2:4">
      <c r="B140" s="134">
        <v>-4.758</v>
      </c>
      <c r="C140" s="134">
        <v>11.657999999999999</v>
      </c>
      <c r="D140" s="134">
        <v>12.125999999999999</v>
      </c>
    </row>
    <row r="141" spans="2:4">
      <c r="B141" s="134">
        <v>-4.7E-2</v>
      </c>
      <c r="C141" s="134">
        <v>2.6480000000000001</v>
      </c>
      <c r="D141" s="134">
        <v>9.7729999999999997</v>
      </c>
    </row>
    <row r="142" spans="2:4">
      <c r="B142" s="134">
        <v>8.3520000000000003</v>
      </c>
      <c r="C142" s="134">
        <v>-18.170000000000002</v>
      </c>
      <c r="D142" s="134">
        <v>-8.9990000000000006</v>
      </c>
    </row>
    <row r="143" spans="2:4">
      <c r="B143" s="134">
        <v>12.212999999999999</v>
      </c>
      <c r="C143" s="134">
        <v>-20.420000000000002</v>
      </c>
      <c r="D143" s="134">
        <v>-8.4410000000000007</v>
      </c>
    </row>
    <row r="144" spans="2:4">
      <c r="B144" s="134">
        <v>8.6259999999999994</v>
      </c>
      <c r="C144" s="134">
        <v>-12.99</v>
      </c>
      <c r="D144" s="134">
        <v>-11.566000000000001</v>
      </c>
    </row>
    <row r="145" spans="2:4">
      <c r="B145" s="134">
        <v>-2.1389999999999998</v>
      </c>
      <c r="C145" s="134">
        <v>3.3820000000000001</v>
      </c>
      <c r="D145" s="134">
        <v>0.47799999999999998</v>
      </c>
    </row>
    <row r="146" spans="2:4">
      <c r="B146" s="134">
        <v>5.2409999999999997</v>
      </c>
      <c r="C146" s="134">
        <v>9.4619999999999997</v>
      </c>
      <c r="D146" s="134">
        <v>-13.019</v>
      </c>
    </row>
    <row r="147" spans="2:4">
      <c r="B147" s="134">
        <v>4.5149999999999997</v>
      </c>
      <c r="C147" s="134">
        <v>4.6040000000000001</v>
      </c>
      <c r="D147" s="134">
        <v>-17.189</v>
      </c>
    </row>
    <row r="148" spans="2:4">
      <c r="B148" s="134">
        <v>-2.0219999999999998</v>
      </c>
      <c r="C148" s="134">
        <v>-6.9359999999999999</v>
      </c>
      <c r="D148" s="134">
        <v>-4.6529999999999996</v>
      </c>
    </row>
    <row r="149" spans="2:4">
      <c r="B149" s="134">
        <v>-5.3959999999999999</v>
      </c>
      <c r="C149" s="134">
        <v>0.89500000000000002</v>
      </c>
      <c r="D149" s="134">
        <v>-7.5759999999999996</v>
      </c>
    </row>
    <row r="150" spans="2:4">
      <c r="B150" s="134">
        <v>4.0350000000000001</v>
      </c>
      <c r="C150" s="134">
        <v>7.8780000000000001</v>
      </c>
      <c r="D150" s="134">
        <v>8.7940000000000005</v>
      </c>
    </row>
    <row r="151" spans="2:4">
      <c r="B151" s="134">
        <v>-10.798999999999999</v>
      </c>
      <c r="C151" s="134">
        <v>6.8559999999999999</v>
      </c>
      <c r="D151" s="134">
        <v>2.887</v>
      </c>
    </row>
    <row r="152" spans="2:4">
      <c r="B152" s="134">
        <v>-1.5920000000000001</v>
      </c>
      <c r="C152" s="134">
        <v>2.625</v>
      </c>
      <c r="D152" s="134">
        <v>-10.526</v>
      </c>
    </row>
    <row r="153" spans="2:4">
      <c r="B153" s="134">
        <v>1.046</v>
      </c>
      <c r="C153" s="134">
        <v>-9.6140000000000008</v>
      </c>
      <c r="D153" s="134">
        <v>14.260999999999999</v>
      </c>
    </row>
    <row r="154" spans="2:4">
      <c r="B154" s="134">
        <v>-5.8579999999999997</v>
      </c>
      <c r="C154" s="134">
        <v>-0.12</v>
      </c>
      <c r="D154" s="134">
        <v>11.676</v>
      </c>
    </row>
    <row r="155" spans="2:4">
      <c r="B155" s="134">
        <v>-7.0659999999999998</v>
      </c>
      <c r="C155" s="134">
        <v>-0.64200000000000002</v>
      </c>
      <c r="D155" s="134">
        <v>12.061</v>
      </c>
    </row>
    <row r="156" spans="2:4">
      <c r="B156" s="134">
        <v>2.2400000000000002</v>
      </c>
      <c r="C156" s="134">
        <v>-2.7370000000000001</v>
      </c>
      <c r="D156" s="134">
        <v>-8.2460000000000004</v>
      </c>
    </row>
    <row r="157" spans="2:4">
      <c r="B157" s="134">
        <v>3.9990000000000001</v>
      </c>
      <c r="C157" s="134">
        <v>4.984</v>
      </c>
      <c r="D157" s="134">
        <v>-21.344000000000001</v>
      </c>
    </row>
    <row r="158" spans="2:4">
      <c r="B158" s="134">
        <v>5.29</v>
      </c>
      <c r="C158" s="134">
        <v>5.8849999999999998</v>
      </c>
      <c r="D158" s="134">
        <v>-2.8530000000000002</v>
      </c>
    </row>
    <row r="159" spans="2:4">
      <c r="B159" s="134">
        <v>6.952</v>
      </c>
      <c r="C159" s="134">
        <v>-3.3690000000000002</v>
      </c>
      <c r="D159" s="134">
        <v>12.378</v>
      </c>
    </row>
    <row r="160" spans="2:4">
      <c r="B160" s="134">
        <v>2.589</v>
      </c>
      <c r="C160" s="134">
        <v>-12.21</v>
      </c>
      <c r="D160" s="134">
        <v>18.98</v>
      </c>
    </row>
    <row r="161" spans="2:4">
      <c r="B161" s="134">
        <v>-4.1760000000000002</v>
      </c>
      <c r="C161" s="134">
        <v>-13.582000000000001</v>
      </c>
      <c r="D161" s="134">
        <v>12.545999999999999</v>
      </c>
    </row>
    <row r="162" spans="2:4">
      <c r="B162" s="134">
        <v>-6.7539999999999996</v>
      </c>
      <c r="C162" s="134">
        <v>-9.7520000000000007</v>
      </c>
      <c r="D162" s="134">
        <v>-15.897</v>
      </c>
    </row>
    <row r="163" spans="2:4">
      <c r="B163" s="134">
        <v>-3.8849999999999998</v>
      </c>
      <c r="C163" s="134">
        <v>-4.9640000000000004</v>
      </c>
      <c r="D163" s="134">
        <v>-16.364999999999998</v>
      </c>
    </row>
    <row r="164" spans="2:4">
      <c r="B164" s="134">
        <v>-1.206</v>
      </c>
      <c r="C164" s="134">
        <v>2.9580000000000002</v>
      </c>
      <c r="D164" s="134">
        <v>0.94099999999999995</v>
      </c>
    </row>
    <row r="165" spans="2:4">
      <c r="B165" s="134">
        <v>2.6389999999999998</v>
      </c>
      <c r="C165" s="134">
        <v>10.058</v>
      </c>
      <c r="D165" s="134">
        <v>12.548999999999999</v>
      </c>
    </row>
    <row r="166" spans="2:4">
      <c r="B166" s="134">
        <v>4.774</v>
      </c>
      <c r="C166" s="134">
        <v>7.0590000000000002</v>
      </c>
      <c r="D166" s="134">
        <v>2.145</v>
      </c>
    </row>
    <row r="167" spans="2:4">
      <c r="B167" s="134">
        <v>2E-3</v>
      </c>
      <c r="C167" s="134">
        <v>-0.90100000000000002</v>
      </c>
      <c r="D167" s="134">
        <v>2.1749999999999998</v>
      </c>
    </row>
    <row r="168" spans="2:4">
      <c r="B168" s="134">
        <v>4.71</v>
      </c>
      <c r="C168" s="134">
        <v>-1.7170000000000001</v>
      </c>
      <c r="D168" s="134">
        <v>0.318</v>
      </c>
    </row>
    <row r="169" spans="2:4">
      <c r="B169" s="134">
        <v>8.234</v>
      </c>
      <c r="C169" s="134">
        <v>-4.26</v>
      </c>
      <c r="D169" s="134">
        <v>7.8159999999999998</v>
      </c>
    </row>
    <row r="170" spans="2:4">
      <c r="B170" s="134">
        <v>5.2060000000000004</v>
      </c>
      <c r="C170" s="134">
        <v>-0.35199999999999998</v>
      </c>
      <c r="D170" s="134">
        <v>-2.7469999999999999</v>
      </c>
    </row>
    <row r="171" spans="2:4">
      <c r="B171" s="134">
        <v>-11.763</v>
      </c>
      <c r="C171" s="134">
        <v>-4.1680000000000001</v>
      </c>
      <c r="D171" s="134">
        <v>-7.2329999999999997</v>
      </c>
    </row>
    <row r="172" spans="2:4">
      <c r="B172" s="134">
        <v>-6.6550000000000002</v>
      </c>
      <c r="C172" s="134">
        <v>-3.4169999999999998</v>
      </c>
      <c r="D172" s="134">
        <v>-16.332000000000001</v>
      </c>
    </row>
    <row r="173" spans="2:4">
      <c r="B173" s="134">
        <v>-6.2720000000000002</v>
      </c>
      <c r="C173" s="134">
        <v>-2.258</v>
      </c>
      <c r="D173" s="134">
        <v>-5.0410000000000004</v>
      </c>
    </row>
    <row r="174" spans="2:4">
      <c r="B174" s="134">
        <v>-6.875</v>
      </c>
      <c r="C174" s="134">
        <v>-3.1909999999999998</v>
      </c>
      <c r="D174" s="134">
        <v>14.388</v>
      </c>
    </row>
    <row r="175" spans="2:4">
      <c r="B175" s="134">
        <v>-11.526999999999999</v>
      </c>
      <c r="C175" s="134">
        <v>2.819</v>
      </c>
      <c r="D175" s="134">
        <v>15.436</v>
      </c>
    </row>
    <row r="176" spans="2:4">
      <c r="B176" s="134">
        <v>-10.308</v>
      </c>
      <c r="C176" s="134">
        <v>9.3179999999999996</v>
      </c>
      <c r="D176" s="134">
        <v>1.234</v>
      </c>
    </row>
    <row r="177" spans="2:4">
      <c r="B177" s="134">
        <v>-2.3279999999999998</v>
      </c>
      <c r="C177" s="134">
        <v>11.689</v>
      </c>
      <c r="D177" s="134">
        <v>-9.0350000000000001</v>
      </c>
    </row>
    <row r="178" spans="2:4">
      <c r="B178" s="134">
        <v>-5.835</v>
      </c>
      <c r="C178" s="134">
        <v>13.696999999999999</v>
      </c>
      <c r="D178" s="134">
        <v>-2.3180000000000001</v>
      </c>
    </row>
    <row r="179" spans="2:4">
      <c r="B179" s="134">
        <v>0.219</v>
      </c>
      <c r="C179" s="134">
        <v>-2.6640000000000001</v>
      </c>
      <c r="D179" s="134">
        <v>10.536</v>
      </c>
    </row>
    <row r="180" spans="2:4">
      <c r="B180" s="134">
        <v>3.6850000000000001</v>
      </c>
      <c r="C180" s="134">
        <v>-7.2210000000000001</v>
      </c>
      <c r="D180" s="134">
        <v>-1.5740000000000001</v>
      </c>
    </row>
    <row r="181" spans="2:4">
      <c r="B181" s="134">
        <v>9.6189999999999998</v>
      </c>
      <c r="C181" s="134">
        <v>-2.266</v>
      </c>
      <c r="D181" s="134">
        <v>-10.587999999999999</v>
      </c>
    </row>
    <row r="182" spans="2:4">
      <c r="B182" s="134">
        <v>9.2029999999999994</v>
      </c>
      <c r="C182" s="134">
        <v>-6.577</v>
      </c>
      <c r="D182" s="134">
        <v>-13.805999999999999</v>
      </c>
    </row>
    <row r="183" spans="2:4">
      <c r="B183" s="134">
        <v>1.1739999999999999</v>
      </c>
      <c r="C183" s="134">
        <v>0.39500000000000002</v>
      </c>
      <c r="D183" s="134">
        <v>1.597</v>
      </c>
    </row>
    <row r="184" spans="2:4">
      <c r="B184" s="134">
        <v>2.1579999999999999</v>
      </c>
      <c r="C184" s="134">
        <v>-0.70399999999999996</v>
      </c>
      <c r="D184" s="134">
        <v>-3.7050000000000001</v>
      </c>
    </row>
    <row r="185" spans="2:4">
      <c r="B185" s="134">
        <v>0.16300000000000001</v>
      </c>
      <c r="C185" s="134">
        <v>-6.2389999999999999</v>
      </c>
      <c r="D185" s="134">
        <v>-13.004</v>
      </c>
    </row>
    <row r="186" spans="2:4">
      <c r="B186" s="134">
        <v>-2.0499999999999998</v>
      </c>
      <c r="C186" s="134">
        <v>5.3810000000000002</v>
      </c>
      <c r="D186" s="134">
        <v>-12.492000000000001</v>
      </c>
    </row>
    <row r="187" spans="2:4">
      <c r="B187" s="134">
        <v>5.173</v>
      </c>
      <c r="C187" s="134">
        <v>5.69</v>
      </c>
      <c r="D187" s="134">
        <v>-8.4239999999999995</v>
      </c>
    </row>
    <row r="188" spans="2:4">
      <c r="B188" s="134">
        <v>2.4950000000000001</v>
      </c>
      <c r="C188" s="134">
        <v>2.5619999999999998</v>
      </c>
      <c r="D188" s="134">
        <v>-5.5620000000000003</v>
      </c>
    </row>
    <row r="189" spans="2:4">
      <c r="B189" s="134">
        <v>-2.036</v>
      </c>
      <c r="C189" s="134">
        <v>-2.931</v>
      </c>
      <c r="D189" s="134">
        <v>-13.929</v>
      </c>
    </row>
    <row r="190" spans="2:4">
      <c r="B190" s="134">
        <v>-1.8979999999999999</v>
      </c>
      <c r="C190" s="134">
        <v>-6.9080000000000004</v>
      </c>
      <c r="D190" s="134">
        <v>-10.484</v>
      </c>
    </row>
    <row r="191" spans="2:4">
      <c r="B191" s="134">
        <v>-4.7679999999999998</v>
      </c>
      <c r="C191" s="134">
        <v>-9.2530000000000001</v>
      </c>
      <c r="D191" s="134">
        <v>2.61</v>
      </c>
    </row>
    <row r="192" spans="2:4">
      <c r="B192" s="134">
        <v>-4.28</v>
      </c>
      <c r="C192" s="134">
        <v>-4.2809999999999997</v>
      </c>
      <c r="D192" s="134">
        <v>23.103999999999999</v>
      </c>
    </row>
    <row r="193" spans="2:4">
      <c r="B193" s="134">
        <v>0.55400000000000005</v>
      </c>
      <c r="C193" s="134">
        <v>-0.114</v>
      </c>
      <c r="D193" s="134">
        <v>60.401000000000003</v>
      </c>
    </row>
    <row r="194" spans="2:4">
      <c r="B194" s="134">
        <v>11.148999999999999</v>
      </c>
      <c r="C194" s="134">
        <v>0.52700000000000002</v>
      </c>
      <c r="D194" s="134">
        <v>36.268999999999998</v>
      </c>
    </row>
    <row r="195" spans="2:4">
      <c r="B195" s="134">
        <v>6.1349999999999998</v>
      </c>
      <c r="C195" s="134">
        <v>-3.665</v>
      </c>
      <c r="D195" s="134">
        <v>11.086</v>
      </c>
    </row>
    <row r="196" spans="2:4">
      <c r="B196" s="134">
        <v>-2.6659999999999999</v>
      </c>
      <c r="C196" s="134">
        <v>-0.57999999999999996</v>
      </c>
      <c r="D196" s="134">
        <v>-16.888000000000002</v>
      </c>
    </row>
    <row r="197" spans="2:4">
      <c r="B197" s="134">
        <v>0.59199999999999997</v>
      </c>
      <c r="C197" s="134">
        <v>4.0209999999999999</v>
      </c>
      <c r="D197" s="134">
        <v>-50.932000000000002</v>
      </c>
    </row>
    <row r="198" spans="2:4">
      <c r="B198" s="134">
        <v>-3.3239999999999998</v>
      </c>
      <c r="C198" s="134">
        <v>3.5750000000000002</v>
      </c>
      <c r="D198" s="134">
        <v>-42.234999999999999</v>
      </c>
    </row>
    <row r="199" spans="2:4">
      <c r="B199" s="134">
        <v>-5.5389999999999997</v>
      </c>
      <c r="C199" s="134">
        <v>-1.4510000000000001</v>
      </c>
      <c r="D199" s="134">
        <v>-9.8279999999999994</v>
      </c>
    </row>
    <row r="200" spans="2:4">
      <c r="B200" s="134">
        <v>-3.754</v>
      </c>
      <c r="C200" s="134">
        <v>2.0230000000000001</v>
      </c>
      <c r="D200" s="134">
        <v>-10.523</v>
      </c>
    </row>
    <row r="201" spans="2:4">
      <c r="B201" s="134">
        <v>0.22800000000000001</v>
      </c>
      <c r="C201" s="134">
        <v>0.94</v>
      </c>
      <c r="D201" s="134">
        <v>-17.236999999999998</v>
      </c>
    </row>
    <row r="202" spans="2:4">
      <c r="B202" s="134">
        <v>3.7040000000000002</v>
      </c>
      <c r="C202" s="134">
        <v>-0.97899999999999998</v>
      </c>
      <c r="D202" s="134">
        <v>6.6440000000000001</v>
      </c>
    </row>
    <row r="203" spans="2:4">
      <c r="B203" s="134">
        <v>0.86599999999999999</v>
      </c>
      <c r="C203" s="134">
        <v>2.4049999999999998</v>
      </c>
      <c r="D203" s="134">
        <v>27.117999999999999</v>
      </c>
    </row>
    <row r="204" spans="2:4">
      <c r="B204" s="134">
        <v>-3.2469999999999999</v>
      </c>
      <c r="C204" s="134">
        <v>1.5720000000000001</v>
      </c>
      <c r="D204" s="134">
        <v>36.517000000000003</v>
      </c>
    </row>
    <row r="205" spans="2:4">
      <c r="B205" s="134">
        <v>-4.931</v>
      </c>
      <c r="C205" s="134">
        <v>4.1130000000000004</v>
      </c>
      <c r="D205" s="134">
        <v>-4.0010000000000003</v>
      </c>
    </row>
    <row r="206" spans="2:4">
      <c r="B206" s="134">
        <v>-2.734</v>
      </c>
      <c r="C206" s="134">
        <v>4.04</v>
      </c>
      <c r="D206" s="134">
        <v>-5.4160000000000004</v>
      </c>
    </row>
    <row r="207" spans="2:4">
      <c r="B207" s="134">
        <v>-3.3450000000000002</v>
      </c>
      <c r="C207" s="134">
        <v>-3.617</v>
      </c>
      <c r="D207" s="134">
        <v>-2.3639999999999999</v>
      </c>
    </row>
    <row r="208" spans="2:4">
      <c r="B208" s="134">
        <v>3.1669999999999998</v>
      </c>
      <c r="C208" s="134">
        <v>-8.1950000000000003</v>
      </c>
      <c r="D208" s="134">
        <v>5.9539999999999997</v>
      </c>
    </row>
    <row r="209" spans="2:4">
      <c r="B209" s="134">
        <v>6.5670000000000002</v>
      </c>
      <c r="C209" s="134">
        <v>-7.8789999999999996</v>
      </c>
      <c r="D209" s="134">
        <v>-5.1619999999999999</v>
      </c>
    </row>
    <row r="210" spans="2:4">
      <c r="B210" s="134">
        <v>5.0149999999999997</v>
      </c>
      <c r="C210" s="134">
        <v>-6.8129999999999997</v>
      </c>
      <c r="D210" s="134">
        <v>-9.4030000000000005</v>
      </c>
    </row>
    <row r="211" spans="2:4">
      <c r="B211" s="134">
        <v>-0.10100000000000001</v>
      </c>
      <c r="C211" s="134">
        <v>-4.0460000000000003</v>
      </c>
      <c r="D211" s="134">
        <v>-23.466999999999999</v>
      </c>
    </row>
    <row r="212" spans="2:4">
      <c r="B212" s="134">
        <v>-5.0579999999999998</v>
      </c>
      <c r="C212" s="134">
        <v>-4.234</v>
      </c>
      <c r="D212" s="134">
        <v>-16.593</v>
      </c>
    </row>
    <row r="213" spans="2:4">
      <c r="B213" s="134">
        <v>-6.1779999999999999</v>
      </c>
      <c r="C213" s="134">
        <v>-2.0779999999999998</v>
      </c>
      <c r="D213" s="134">
        <v>-3.2040000000000002</v>
      </c>
    </row>
    <row r="214" spans="2:4">
      <c r="B214" s="134">
        <v>-1.9119999999999999</v>
      </c>
      <c r="C214" s="134">
        <v>2.1589999999999998</v>
      </c>
      <c r="D214" s="134">
        <v>-3.3849999999999998</v>
      </c>
    </row>
    <row r="215" spans="2:4">
      <c r="B215" s="134">
        <v>0.435</v>
      </c>
      <c r="C215" s="134">
        <v>-1.4930000000000001</v>
      </c>
      <c r="D215" s="134">
        <v>2.0430000000000001</v>
      </c>
    </row>
    <row r="216" spans="2:4">
      <c r="B216" s="134">
        <v>3.359</v>
      </c>
      <c r="C216" s="134">
        <v>5.2439999999999998</v>
      </c>
      <c r="D216" s="134">
        <v>14.715</v>
      </c>
    </row>
    <row r="217" spans="2:4">
      <c r="B217" s="134">
        <v>7.9390000000000001</v>
      </c>
      <c r="C217" s="134">
        <v>2.6150000000000002</v>
      </c>
      <c r="D217" s="134">
        <v>18.919</v>
      </c>
    </row>
    <row r="218" spans="2:4">
      <c r="B218" s="134">
        <v>3.2869999999999999</v>
      </c>
      <c r="C218" s="134">
        <v>3.4820000000000002</v>
      </c>
      <c r="D218" s="134">
        <v>-1.8680000000000001</v>
      </c>
    </row>
    <row r="219" spans="2:4">
      <c r="B219" s="134">
        <v>4.9080000000000004</v>
      </c>
      <c r="C219" s="134">
        <v>7.0789999999999997</v>
      </c>
      <c r="D219" s="134">
        <v>-6.468</v>
      </c>
    </row>
    <row r="220" spans="2:4">
      <c r="B220" s="134">
        <v>1.538</v>
      </c>
      <c r="C220" s="134">
        <v>4.149</v>
      </c>
      <c r="D220" s="134">
        <v>-6.1280000000000001</v>
      </c>
    </row>
    <row r="221" spans="2:4">
      <c r="B221" s="134">
        <v>-1.2929999999999999</v>
      </c>
      <c r="C221" s="134">
        <v>1.133</v>
      </c>
      <c r="D221" s="134">
        <v>-16.914000000000001</v>
      </c>
    </row>
    <row r="222" spans="2:4">
      <c r="B222" s="134">
        <v>5.492</v>
      </c>
      <c r="C222" s="134">
        <v>1.0640000000000001</v>
      </c>
      <c r="D222" s="134">
        <v>-9.7189999999999994</v>
      </c>
    </row>
    <row r="223" spans="2:4">
      <c r="B223" s="134">
        <v>7.5880000000000001</v>
      </c>
      <c r="C223" s="134">
        <v>-2.1890000000000001</v>
      </c>
      <c r="D223" s="134">
        <v>-1.2450000000000001</v>
      </c>
    </row>
    <row r="224" spans="2:4">
      <c r="B224" s="134">
        <v>-6.1139999999999999</v>
      </c>
      <c r="C224" s="134">
        <v>5.01</v>
      </c>
      <c r="D224" s="134">
        <v>4.5419999999999998</v>
      </c>
    </row>
    <row r="225" spans="2:4">
      <c r="B225" s="134">
        <v>-7.4880000000000004</v>
      </c>
      <c r="C225" s="134">
        <v>1.3979999999999999</v>
      </c>
      <c r="D225" s="134">
        <v>2.1549999999999998</v>
      </c>
    </row>
    <row r="226" spans="2:4">
      <c r="B226" s="134">
        <v>-12.009</v>
      </c>
      <c r="C226" s="134">
        <v>-9.3249999999999993</v>
      </c>
      <c r="D226" s="134">
        <v>-4.4640000000000004</v>
      </c>
    </row>
    <row r="227" spans="2:4">
      <c r="B227" s="134">
        <v>-0.34</v>
      </c>
      <c r="C227" s="134">
        <v>-10.044</v>
      </c>
      <c r="D227" s="134">
        <v>-18.960999999999999</v>
      </c>
    </row>
    <row r="228" spans="2:4">
      <c r="B228" s="134">
        <v>6.734</v>
      </c>
      <c r="C228" s="134">
        <v>-8.1590000000000007</v>
      </c>
      <c r="D228" s="134">
        <v>-13.895</v>
      </c>
    </row>
    <row r="229" spans="2:4">
      <c r="B229" s="134">
        <v>0.61299999999999999</v>
      </c>
      <c r="C229" s="134">
        <v>-4.7590000000000003</v>
      </c>
      <c r="D229" s="134">
        <v>1.2010000000000001</v>
      </c>
    </row>
    <row r="230" spans="2:4">
      <c r="B230" s="134">
        <v>-5.4829999999999997</v>
      </c>
      <c r="C230" s="134">
        <v>1.772</v>
      </c>
      <c r="D230" s="134">
        <v>15.343999999999999</v>
      </c>
    </row>
    <row r="231" spans="2:4">
      <c r="B231" s="134">
        <v>0.66900000000000004</v>
      </c>
      <c r="C231" s="134">
        <v>5.8730000000000002</v>
      </c>
      <c r="D231" s="134">
        <v>13.542999999999999</v>
      </c>
    </row>
    <row r="232" spans="2:4">
      <c r="B232" s="134">
        <v>0.60399999999999998</v>
      </c>
      <c r="C232" s="134">
        <v>6.3650000000000002</v>
      </c>
      <c r="D232" s="134">
        <v>1.397</v>
      </c>
    </row>
    <row r="233" spans="2:4">
      <c r="B233" s="134">
        <v>1.3049999999999999</v>
      </c>
      <c r="C233" s="134">
        <v>7.8760000000000003</v>
      </c>
      <c r="D233" s="134">
        <v>-11.287000000000001</v>
      </c>
    </row>
    <row r="234" spans="2:4">
      <c r="B234" s="134">
        <v>8</v>
      </c>
      <c r="C234" s="134">
        <v>2.0369999999999999</v>
      </c>
      <c r="D234" s="134">
        <v>-6.9809999999999999</v>
      </c>
    </row>
    <row r="235" spans="2:4">
      <c r="B235" s="134">
        <v>10.656000000000001</v>
      </c>
      <c r="C235" s="134">
        <v>2.2120000000000002</v>
      </c>
      <c r="D235" s="134">
        <v>6.2439999999999998</v>
      </c>
    </row>
    <row r="236" spans="2:4">
      <c r="B236" s="134">
        <v>2.5009999999999999</v>
      </c>
      <c r="C236" s="134">
        <v>-3.9830000000000001</v>
      </c>
      <c r="D236" s="134">
        <v>2.319</v>
      </c>
    </row>
    <row r="237" spans="2:4">
      <c r="B237" s="134">
        <v>-5.2779999999999996</v>
      </c>
      <c r="C237" s="134">
        <v>-4.1059999999999999</v>
      </c>
      <c r="D237" s="134">
        <v>-4.3159999999999998</v>
      </c>
    </row>
    <row r="238" spans="2:4">
      <c r="B238" s="134">
        <v>-25.454000000000001</v>
      </c>
      <c r="C238" s="134">
        <v>-7.9480000000000004</v>
      </c>
      <c r="D238" s="134">
        <v>5.0430000000000001</v>
      </c>
    </row>
    <row r="239" spans="2:4">
      <c r="B239" s="134">
        <v>-4.3620000000000001</v>
      </c>
      <c r="C239" s="134">
        <v>-6.5640000000000001</v>
      </c>
      <c r="D239" s="134">
        <v>2.5510000000000002</v>
      </c>
    </row>
    <row r="240" spans="2:4">
      <c r="B240" s="134">
        <v>3.5049999999999999</v>
      </c>
      <c r="C240" s="134">
        <v>2.141</v>
      </c>
      <c r="D240" s="134">
        <v>-14.048999999999999</v>
      </c>
    </row>
    <row r="241" spans="2:4">
      <c r="B241" s="134">
        <v>3.7610000000000001</v>
      </c>
      <c r="C241" s="134">
        <v>4.1509999999999998</v>
      </c>
      <c r="D241" s="134">
        <v>-3.7919999999999998</v>
      </c>
    </row>
    <row r="242" spans="2:4">
      <c r="B242" s="134">
        <v>6.9429999999999996</v>
      </c>
      <c r="C242" s="134">
        <v>6.5869999999999997</v>
      </c>
      <c r="D242" s="134">
        <v>2.645</v>
      </c>
    </row>
    <row r="243" spans="2:4">
      <c r="B243" s="134">
        <v>5.0960000000000001</v>
      </c>
      <c r="C243" s="134">
        <v>11.108000000000001</v>
      </c>
      <c r="D243" s="134">
        <v>6.8579999999999997</v>
      </c>
    </row>
    <row r="244" spans="2:4">
      <c r="B244" s="134">
        <v>-1.413</v>
      </c>
      <c r="C244" s="134">
        <v>8.0009999999999994</v>
      </c>
      <c r="D244" s="134">
        <v>7.2160000000000002</v>
      </c>
    </row>
    <row r="245" spans="2:4">
      <c r="B245" s="134">
        <v>-10.567</v>
      </c>
      <c r="C245" s="134">
        <v>-3.843</v>
      </c>
      <c r="D245" s="134">
        <v>-0.76700000000000002</v>
      </c>
    </row>
    <row r="246" spans="2:4">
      <c r="B246" s="134">
        <v>-12.195</v>
      </c>
      <c r="C246" s="134">
        <v>-12.372999999999999</v>
      </c>
      <c r="D246" s="134">
        <v>-5.7069999999999999</v>
      </c>
    </row>
    <row r="247" spans="2:4">
      <c r="B247" s="134">
        <v>-11.871</v>
      </c>
      <c r="C247" s="134">
        <v>-11.721</v>
      </c>
      <c r="D247" s="134">
        <v>4.0780000000000003</v>
      </c>
    </row>
    <row r="248" spans="2:4">
      <c r="B248" s="134">
        <v>-2.4449999999999998</v>
      </c>
      <c r="C248" s="134">
        <v>-3.12</v>
      </c>
      <c r="D248" s="134">
        <v>6.3639999999999999</v>
      </c>
    </row>
    <row r="249" spans="2:4">
      <c r="B249" s="134">
        <v>9.218</v>
      </c>
      <c r="C249" s="134">
        <v>2.093</v>
      </c>
      <c r="D249" s="134">
        <v>10.016999999999999</v>
      </c>
    </row>
    <row r="250" spans="2:4">
      <c r="B250" s="134">
        <v>25.015999999999998</v>
      </c>
      <c r="C250" s="134">
        <v>0.78300000000000003</v>
      </c>
      <c r="D250" s="134">
        <v>-4.13</v>
      </c>
    </row>
    <row r="251" spans="2:4">
      <c r="B251" s="134">
        <v>5.7110000000000003</v>
      </c>
      <c r="C251" s="134">
        <v>0.20699999999999999</v>
      </c>
      <c r="D251" s="134">
        <v>-18.074999999999999</v>
      </c>
    </row>
    <row r="252" spans="2:4">
      <c r="B252" s="134">
        <v>6.9930000000000003</v>
      </c>
      <c r="C252" s="134">
        <v>-0.83599999999999997</v>
      </c>
      <c r="D252" s="134">
        <v>-0.52</v>
      </c>
    </row>
    <row r="253" spans="2:4">
      <c r="B253" s="134">
        <v>-15.73</v>
      </c>
      <c r="C253" s="134">
        <v>0.69499999999999995</v>
      </c>
      <c r="D253" s="134">
        <v>6.2039999999999997</v>
      </c>
    </row>
    <row r="254" spans="2:4">
      <c r="B254" s="134">
        <v>-15.521000000000001</v>
      </c>
      <c r="C254" s="134">
        <v>1.9019999999999999</v>
      </c>
      <c r="D254" s="134">
        <v>18.821999999999999</v>
      </c>
    </row>
    <row r="255" spans="2:4">
      <c r="B255" s="134">
        <v>-11.071</v>
      </c>
      <c r="C255" s="134">
        <v>1.8260000000000001</v>
      </c>
      <c r="D255" s="134">
        <v>12.96</v>
      </c>
    </row>
    <row r="256" spans="2:4">
      <c r="B256" s="134">
        <v>-10.974</v>
      </c>
      <c r="C256" s="134">
        <v>1.5529999999999999</v>
      </c>
      <c r="D256" s="134">
        <v>-2.9750000000000001</v>
      </c>
    </row>
    <row r="257" spans="2:4">
      <c r="B257" s="134">
        <v>-9.6039999999999992</v>
      </c>
      <c r="C257" s="134">
        <v>0.86899999999999999</v>
      </c>
      <c r="D257" s="134">
        <v>-24.8</v>
      </c>
    </row>
    <row r="258" spans="2:4">
      <c r="B258" s="134">
        <v>-9.5289999999999999</v>
      </c>
      <c r="C258" s="134">
        <v>0.25</v>
      </c>
      <c r="D258" s="134">
        <v>-8.484</v>
      </c>
    </row>
    <row r="259" spans="2:4">
      <c r="B259" s="134">
        <v>2.331</v>
      </c>
      <c r="C259" s="134">
        <v>0.70899999999999996</v>
      </c>
      <c r="D259" s="134">
        <v>5.4859999999999998</v>
      </c>
    </row>
    <row r="260" spans="2:4">
      <c r="B260" s="134">
        <v>8.3089999999999993</v>
      </c>
      <c r="C260" s="134">
        <v>6.7359999999999998</v>
      </c>
      <c r="D260" s="134">
        <v>7.3209999999999997</v>
      </c>
    </row>
    <row r="261" spans="2:4">
      <c r="B261" s="134">
        <v>2.101</v>
      </c>
      <c r="C261" s="134">
        <v>5.6639999999999997</v>
      </c>
      <c r="D261" s="134">
        <v>-1.2390000000000001</v>
      </c>
    </row>
    <row r="262" spans="2:4">
      <c r="B262" s="134">
        <v>0.48099999999999998</v>
      </c>
      <c r="C262" s="134">
        <v>0.69799999999999995</v>
      </c>
      <c r="D262" s="134">
        <v>-8.1859999999999999</v>
      </c>
    </row>
    <row r="263" spans="2:4">
      <c r="B263" s="134">
        <v>1.548</v>
      </c>
      <c r="C263" s="134">
        <v>-8.0120000000000005</v>
      </c>
      <c r="D263" s="134">
        <v>-9.17</v>
      </c>
    </row>
    <row r="264" spans="2:4">
      <c r="B264" s="134">
        <v>3.2629999999999999</v>
      </c>
      <c r="C264" s="134">
        <v>-10.3</v>
      </c>
      <c r="D264" s="134">
        <v>-2.2010000000000001</v>
      </c>
    </row>
    <row r="265" spans="2:4">
      <c r="B265" s="134">
        <v>13.369</v>
      </c>
      <c r="C265" s="134">
        <v>-4.3220000000000001</v>
      </c>
      <c r="D265" s="134">
        <v>-3.0000000000000001E-3</v>
      </c>
    </row>
    <row r="266" spans="2:4">
      <c r="B266" s="134">
        <v>11.948</v>
      </c>
      <c r="C266" s="134">
        <v>2.899</v>
      </c>
      <c r="D266" s="134">
        <v>7.9610000000000003</v>
      </c>
    </row>
    <row r="267" spans="2:4">
      <c r="B267" s="134">
        <v>4.5090000000000003</v>
      </c>
      <c r="C267" s="134">
        <v>3.5830000000000002</v>
      </c>
      <c r="D267" s="134">
        <v>-8.968</v>
      </c>
    </row>
    <row r="268" spans="2:4">
      <c r="B268" s="134">
        <v>1.9239999999999999</v>
      </c>
      <c r="C268" s="134">
        <v>2.7250000000000001</v>
      </c>
      <c r="D268" s="134">
        <v>-13.47</v>
      </c>
    </row>
    <row r="269" spans="2:4">
      <c r="B269" s="134">
        <v>-9.327</v>
      </c>
      <c r="C269" s="134">
        <v>-0.73</v>
      </c>
      <c r="D269" s="134">
        <v>2.6669999999999998</v>
      </c>
    </row>
    <row r="270" spans="2:4">
      <c r="B270" s="134">
        <v>-7.7329999999999997</v>
      </c>
      <c r="C270" s="134">
        <v>-4.5510000000000002</v>
      </c>
      <c r="D270" s="134">
        <v>-4.8109999999999999</v>
      </c>
    </row>
    <row r="271" spans="2:4">
      <c r="B271" s="134">
        <v>-2.0510000000000002</v>
      </c>
      <c r="C271" s="134">
        <v>0.77100000000000002</v>
      </c>
      <c r="D271" s="134">
        <v>-12.221</v>
      </c>
    </row>
    <row r="272" spans="2:4">
      <c r="B272" s="134">
        <v>1.232</v>
      </c>
      <c r="C272" s="134">
        <v>3.758</v>
      </c>
      <c r="D272" s="134">
        <v>-8.2989999999999995</v>
      </c>
    </row>
    <row r="273" spans="2:4">
      <c r="B273" s="134">
        <v>-4.593</v>
      </c>
      <c r="C273" s="134">
        <v>7.3040000000000003</v>
      </c>
      <c r="D273" s="134">
        <v>3.266</v>
      </c>
    </row>
    <row r="274" spans="2:4">
      <c r="B274" s="134">
        <v>-1.339</v>
      </c>
      <c r="C274" s="134">
        <v>2.6669999999999998</v>
      </c>
      <c r="D274" s="134">
        <v>4.4089999999999998</v>
      </c>
    </row>
    <row r="275" spans="2:4">
      <c r="B275" s="134">
        <v>3.391</v>
      </c>
      <c r="C275" s="134">
        <v>6.3920000000000003</v>
      </c>
      <c r="D275" s="134">
        <v>11.951000000000001</v>
      </c>
    </row>
    <row r="276" spans="2:4">
      <c r="B276" s="134">
        <v>5.0540000000000003</v>
      </c>
      <c r="C276" s="134">
        <v>7.4999999999999997E-2</v>
      </c>
      <c r="D276" s="134">
        <v>-6.7359999999999998</v>
      </c>
    </row>
    <row r="277" spans="2:4">
      <c r="B277" s="134">
        <v>-2.6859999999999999</v>
      </c>
      <c r="C277" s="134">
        <v>3.028</v>
      </c>
      <c r="D277" s="134">
        <v>-6.8049999999999997</v>
      </c>
    </row>
    <row r="278" spans="2:4">
      <c r="B278" s="134">
        <v>-6.367</v>
      </c>
      <c r="C278" s="134">
        <v>-2.6309999999999998</v>
      </c>
      <c r="D278" s="134">
        <v>4.7080000000000002</v>
      </c>
    </row>
    <row r="279" spans="2:4">
      <c r="B279" s="134">
        <v>-1.702</v>
      </c>
      <c r="C279" s="134">
        <v>-15.082000000000001</v>
      </c>
      <c r="D279" s="134">
        <v>-2.6789999999999998</v>
      </c>
    </row>
    <row r="280" spans="2:4">
      <c r="B280" s="134">
        <v>-2.6150000000000002</v>
      </c>
      <c r="C280" s="134">
        <v>-11.513</v>
      </c>
      <c r="D280" s="134">
        <v>-4.0339999999999998</v>
      </c>
    </row>
    <row r="281" spans="2:4">
      <c r="B281" s="134">
        <v>0.98799999999999999</v>
      </c>
      <c r="C281" s="134">
        <v>-6.0570000000000004</v>
      </c>
      <c r="D281" s="134">
        <v>1.724</v>
      </c>
    </row>
    <row r="282" spans="2:4">
      <c r="B282" s="134">
        <v>1.141</v>
      </c>
      <c r="C282" s="134">
        <v>3.9079999999999999</v>
      </c>
      <c r="D282" s="134">
        <v>0.13500000000000001</v>
      </c>
    </row>
    <row r="283" spans="2:4">
      <c r="B283" s="134">
        <v>0.93200000000000005</v>
      </c>
      <c r="C283" s="134">
        <v>8.3640000000000008</v>
      </c>
      <c r="D283" s="134">
        <v>-0.54100000000000004</v>
      </c>
    </row>
    <row r="284" spans="2:4">
      <c r="B284" s="134">
        <v>0.32200000000000001</v>
      </c>
      <c r="C284" s="134">
        <v>0.86399999999999999</v>
      </c>
      <c r="D284" s="134">
        <v>-4.6130000000000004</v>
      </c>
    </row>
    <row r="285" spans="2:4">
      <c r="B285" s="134">
        <v>-0.82</v>
      </c>
      <c r="C285" s="134">
        <v>-4.87</v>
      </c>
      <c r="D285" s="134">
        <v>-15.553000000000001</v>
      </c>
    </row>
    <row r="286" spans="2:4">
      <c r="B286" s="134">
        <v>1.4370000000000001</v>
      </c>
      <c r="C286" s="134">
        <v>-0.91400000000000003</v>
      </c>
      <c r="D286" s="134">
        <v>-15.36</v>
      </c>
    </row>
    <row r="287" spans="2:4">
      <c r="B287" s="134">
        <v>5.7409999999999997</v>
      </c>
      <c r="C287" s="134">
        <v>1.42</v>
      </c>
      <c r="D287" s="134">
        <v>-10.448</v>
      </c>
    </row>
    <row r="288" spans="2:4">
      <c r="B288" s="134">
        <v>0.88100000000000001</v>
      </c>
      <c r="C288" s="134">
        <v>1.8919999999999999</v>
      </c>
      <c r="D288" s="134">
        <v>-11.68</v>
      </c>
    </row>
    <row r="289" spans="2:4">
      <c r="B289" s="134">
        <v>-3.5449999999999999</v>
      </c>
      <c r="C289" s="134">
        <v>3.7719999999999998</v>
      </c>
      <c r="D289" s="134">
        <v>-4.476</v>
      </c>
    </row>
    <row r="290" spans="2:4">
      <c r="B290" s="134">
        <v>-1.1599999999999999</v>
      </c>
      <c r="C290" s="134">
        <v>8.6590000000000007</v>
      </c>
      <c r="D290" s="134">
        <v>4.6980000000000004</v>
      </c>
    </row>
    <row r="291" spans="2:4">
      <c r="B291" s="134">
        <v>1.837</v>
      </c>
      <c r="C291" s="134">
        <v>3.073</v>
      </c>
      <c r="D291" s="134">
        <v>7.7160000000000002</v>
      </c>
    </row>
    <row r="292" spans="2:4">
      <c r="B292" s="134">
        <v>-1.5589999999999999</v>
      </c>
      <c r="C292" s="134">
        <v>-2.5999999999999999E-2</v>
      </c>
      <c r="D292" s="134">
        <v>20.007000000000001</v>
      </c>
    </row>
    <row r="293" spans="2:4">
      <c r="B293" s="134">
        <v>-1.99</v>
      </c>
      <c r="C293" s="134">
        <v>6.3360000000000003</v>
      </c>
      <c r="D293" s="134">
        <v>27.251000000000001</v>
      </c>
    </row>
    <row r="294" spans="2:4">
      <c r="B294" s="134">
        <v>-1.631</v>
      </c>
      <c r="C294" s="134">
        <v>4.5259999999999998</v>
      </c>
      <c r="D294" s="134">
        <v>13.603</v>
      </c>
    </row>
    <row r="295" spans="2:4">
      <c r="B295" s="134">
        <v>2.8</v>
      </c>
      <c r="C295" s="134">
        <v>4.2809999999999997</v>
      </c>
      <c r="D295" s="134">
        <v>-1.397</v>
      </c>
    </row>
    <row r="296" spans="2:4">
      <c r="B296" s="134">
        <v>0.49</v>
      </c>
      <c r="C296" s="134">
        <v>-1.4259999999999999</v>
      </c>
      <c r="D296" s="134">
        <v>-14.194000000000001</v>
      </c>
    </row>
    <row r="297" spans="2:4">
      <c r="B297" s="134">
        <v>-2.7040000000000002</v>
      </c>
      <c r="C297" s="134">
        <v>-18.134</v>
      </c>
      <c r="D297" s="134">
        <v>-22.472999999999999</v>
      </c>
    </row>
    <row r="298" spans="2:4">
      <c r="B298" s="134">
        <v>-0.67200000000000004</v>
      </c>
      <c r="C298" s="134">
        <v>-15.805999999999999</v>
      </c>
      <c r="D298" s="134">
        <v>-7.59</v>
      </c>
    </row>
    <row r="299" spans="2:4">
      <c r="B299" s="134">
        <v>4.125</v>
      </c>
      <c r="C299" s="134">
        <v>-10.962</v>
      </c>
      <c r="D299" s="134">
        <v>-3.5630000000000002</v>
      </c>
    </row>
    <row r="300" spans="2:4">
      <c r="B300" s="134">
        <v>2.2170000000000001</v>
      </c>
      <c r="C300" s="134">
        <v>1.754</v>
      </c>
      <c r="D300" s="134">
        <v>-0.127</v>
      </c>
    </row>
    <row r="301" spans="2:4">
      <c r="B301" s="134">
        <v>0.59599999999999997</v>
      </c>
      <c r="C301" s="134">
        <v>3.2789999999999999</v>
      </c>
      <c r="D301" s="134">
        <v>4.9039999999999999</v>
      </c>
    </row>
    <row r="302" spans="2:4">
      <c r="B302" s="134">
        <v>3.0369999999999999</v>
      </c>
      <c r="C302" s="134">
        <v>-3.2040000000000002</v>
      </c>
      <c r="D302" s="134">
        <v>10.545</v>
      </c>
    </row>
    <row r="303" spans="2:4">
      <c r="B303" s="134">
        <v>3.9649999999999999</v>
      </c>
      <c r="C303" s="134">
        <v>2.548</v>
      </c>
      <c r="D303" s="134">
        <v>21.550999999999998</v>
      </c>
    </row>
    <row r="304" spans="2:4">
      <c r="B304" s="134">
        <v>3.6139999999999999</v>
      </c>
      <c r="C304" s="134">
        <v>5.2709999999999999</v>
      </c>
    </row>
    <row r="305" spans="2:3">
      <c r="B305" s="134">
        <v>-4.7939999999999996</v>
      </c>
      <c r="C305" s="134">
        <v>4.3719999999999999</v>
      </c>
    </row>
    <row r="306" spans="2:3">
      <c r="B306" s="134">
        <v>-5.9349999999999996</v>
      </c>
      <c r="C306" s="134">
        <v>4.6859999999999999</v>
      </c>
    </row>
    <row r="307" spans="2:3">
      <c r="B307" s="134">
        <v>2.1960000000000002</v>
      </c>
      <c r="C307" s="134">
        <v>4.1619999999999999</v>
      </c>
    </row>
    <row r="308" spans="2:3">
      <c r="B308" s="134">
        <v>-1.9870000000000001</v>
      </c>
      <c r="C308" s="134">
        <v>0.11700000000000001</v>
      </c>
    </row>
    <row r="309" spans="2:3">
      <c r="B309" s="134">
        <v>-0.42899999999999999</v>
      </c>
      <c r="C309" s="134">
        <v>0.34200000000000003</v>
      </c>
    </row>
    <row r="310" spans="2:3">
      <c r="B310" s="134">
        <v>0.93100000000000005</v>
      </c>
      <c r="C310" s="134">
        <v>-1.474</v>
      </c>
    </row>
    <row r="311" spans="2:3">
      <c r="B311" s="134">
        <v>1.1879999999999999</v>
      </c>
      <c r="C311" s="134">
        <v>-3.012</v>
      </c>
    </row>
    <row r="312" spans="2:3">
      <c r="B312" s="134">
        <v>0.52200000000000002</v>
      </c>
      <c r="C312" s="134">
        <v>-8.0980000000000008</v>
      </c>
    </row>
    <row r="313" spans="2:3">
      <c r="B313" s="134">
        <v>1.2E-2</v>
      </c>
      <c r="C313" s="134">
        <v>2.3E-2</v>
      </c>
    </row>
    <row r="314" spans="2:3">
      <c r="B314" s="134">
        <v>0.69599999999999995</v>
      </c>
      <c r="C314" s="134">
        <v>5.0330000000000004</v>
      </c>
    </row>
    <row r="315" spans="2:3">
      <c r="B315" s="134">
        <v>5.9880000000000004</v>
      </c>
      <c r="C315" s="134">
        <v>-4.4379999999999997</v>
      </c>
    </row>
    <row r="316" spans="2:3">
      <c r="B316" s="134">
        <v>6.5460000000000003</v>
      </c>
      <c r="C316" s="134">
        <v>-2.82</v>
      </c>
    </row>
    <row r="317" spans="2:3">
      <c r="B317" s="134">
        <v>4.665</v>
      </c>
      <c r="C317" s="134">
        <v>-1.1779999999999999</v>
      </c>
    </row>
    <row r="318" spans="2:3">
      <c r="B318" s="134">
        <v>-2.2909999999999999</v>
      </c>
      <c r="C318" s="134">
        <v>1.1559999999999999</v>
      </c>
    </row>
    <row r="319" spans="2:3">
      <c r="B319" s="134">
        <v>-0.89900000000000002</v>
      </c>
      <c r="C319" s="134">
        <v>-0.86599999999999999</v>
      </c>
    </row>
    <row r="320" spans="2:3">
      <c r="B320" s="134">
        <v>-9.9939999999999998</v>
      </c>
      <c r="C320" s="134">
        <v>0.56999999999999995</v>
      </c>
    </row>
    <row r="321" spans="2:3">
      <c r="B321" s="134">
        <v>-14.974</v>
      </c>
      <c r="C321" s="134">
        <v>-9.6170000000000009</v>
      </c>
    </row>
    <row r="322" spans="2:3">
      <c r="B322" s="134">
        <v>-2.4249999999999998</v>
      </c>
      <c r="C322" s="134">
        <v>-2.5089999999999999</v>
      </c>
    </row>
    <row r="323" spans="2:3">
      <c r="B323" s="134">
        <v>-1.369</v>
      </c>
      <c r="C323" s="134">
        <v>4.0220000000000002</v>
      </c>
    </row>
    <row r="324" spans="2:3">
      <c r="B324" s="134">
        <v>-1.194</v>
      </c>
      <c r="C324" s="134">
        <v>10.659000000000001</v>
      </c>
    </row>
    <row r="325" spans="2:3">
      <c r="B325" s="134">
        <v>0.113</v>
      </c>
      <c r="C325" s="134">
        <v>8.7710000000000008</v>
      </c>
    </row>
    <row r="326" spans="2:3">
      <c r="B326" s="134">
        <v>-0.92700000000000005</v>
      </c>
      <c r="C326" s="134">
        <v>6.4980000000000002</v>
      </c>
    </row>
    <row r="327" spans="2:3">
      <c r="B327" s="134">
        <v>-5.9829999999999997</v>
      </c>
      <c r="C327" s="134">
        <v>-3.2829999999999999</v>
      </c>
    </row>
    <row r="328" spans="2:3">
      <c r="B328" s="134">
        <v>-5.6310000000000002</v>
      </c>
      <c r="C328" s="134">
        <v>-1.069</v>
      </c>
    </row>
    <row r="329" spans="2:3">
      <c r="B329" s="134">
        <v>-3.9079999999999999</v>
      </c>
      <c r="C329" s="134">
        <v>-8.7509999999999994</v>
      </c>
    </row>
    <row r="330" spans="2:3">
      <c r="B330" s="134">
        <v>-4.4740000000000002</v>
      </c>
      <c r="C330" s="134">
        <v>-12.782</v>
      </c>
    </row>
    <row r="331" spans="2:3">
      <c r="B331" s="134">
        <v>4.3540000000000001</v>
      </c>
      <c r="C331" s="134">
        <v>-12.93</v>
      </c>
    </row>
    <row r="332" spans="2:3">
      <c r="B332" s="134">
        <v>6.4630000000000001</v>
      </c>
      <c r="C332" s="134">
        <v>-0.22900000000000001</v>
      </c>
    </row>
    <row r="333" spans="2:3">
      <c r="B333" s="134">
        <v>-0.33</v>
      </c>
      <c r="C333" s="134">
        <v>3.157</v>
      </c>
    </row>
    <row r="334" spans="2:3">
      <c r="B334" s="134">
        <v>-5.5049999999999999</v>
      </c>
      <c r="C334" s="134">
        <v>8.9459999999999997</v>
      </c>
    </row>
    <row r="335" spans="2:3">
      <c r="B335" s="134">
        <v>-2.8940000000000001</v>
      </c>
      <c r="C335" s="134">
        <v>9.0679999999999996</v>
      </c>
    </row>
    <row r="336" spans="2:3">
      <c r="B336" s="134">
        <v>6</v>
      </c>
      <c r="C336" s="134">
        <v>5.4580000000000002</v>
      </c>
    </row>
    <row r="337" spans="2:3">
      <c r="B337" s="134">
        <v>6.5780000000000003</v>
      </c>
      <c r="C337" s="134">
        <v>0.875</v>
      </c>
    </row>
    <row r="338" spans="2:3">
      <c r="B338" s="134">
        <v>9.8249999999999993</v>
      </c>
      <c r="C338" s="134">
        <v>-4.6100000000000003</v>
      </c>
    </row>
    <row r="339" spans="2:3">
      <c r="B339" s="134">
        <v>2.923</v>
      </c>
      <c r="C339" s="134">
        <v>-9.3490000000000002</v>
      </c>
    </row>
    <row r="340" spans="2:3">
      <c r="B340" s="134">
        <v>-0.54300000000000004</v>
      </c>
      <c r="C340" s="134">
        <v>-2.1989999999999998</v>
      </c>
    </row>
    <row r="341" spans="2:3">
      <c r="B341" s="134">
        <v>-3.907</v>
      </c>
      <c r="C341" s="134">
        <v>-2.5640000000000001</v>
      </c>
    </row>
    <row r="342" spans="2:3">
      <c r="B342" s="134">
        <v>-4.7300000000000004</v>
      </c>
      <c r="C342" s="134">
        <v>-0.65500000000000003</v>
      </c>
    </row>
    <row r="343" spans="2:3">
      <c r="B343" s="134">
        <v>5.0940000000000003</v>
      </c>
      <c r="C343" s="134">
        <v>-0.39100000000000001</v>
      </c>
    </row>
    <row r="344" spans="2:3">
      <c r="B344" s="134">
        <v>1.591</v>
      </c>
      <c r="C344" s="134">
        <v>-7.1920000000000002</v>
      </c>
    </row>
    <row r="345" spans="2:3">
      <c r="B345" s="134">
        <v>0.71</v>
      </c>
      <c r="C345" s="134">
        <v>-1.5980000000000001</v>
      </c>
    </row>
    <row r="346" spans="2:3">
      <c r="B346" s="134">
        <v>3.7930000000000001</v>
      </c>
      <c r="C346" s="134">
        <v>1.6539999999999999</v>
      </c>
    </row>
    <row r="347" spans="2:3">
      <c r="B347" s="134">
        <v>1.248</v>
      </c>
      <c r="C347" s="134">
        <v>4.3579999999999997</v>
      </c>
    </row>
    <row r="348" spans="2:3">
      <c r="B348" s="134">
        <v>2.2160000000000002</v>
      </c>
      <c r="C348" s="134">
        <v>-3.3460000000000001</v>
      </c>
    </row>
    <row r="349" spans="2:3">
      <c r="B349" s="134">
        <v>2.9630000000000001</v>
      </c>
      <c r="C349" s="134">
        <v>-4.7880000000000003</v>
      </c>
    </row>
    <row r="350" spans="2:3">
      <c r="B350" s="134">
        <v>-0.20699999999999999</v>
      </c>
      <c r="C350" s="134">
        <v>6.1070000000000002</v>
      </c>
    </row>
    <row r="351" spans="2:3">
      <c r="B351" s="134">
        <v>-5.0170000000000003</v>
      </c>
      <c r="C351" s="134">
        <v>8.6530000000000005</v>
      </c>
    </row>
    <row r="352" spans="2:3">
      <c r="B352" s="134">
        <v>-6.383</v>
      </c>
      <c r="C352" s="134">
        <v>17.55</v>
      </c>
    </row>
    <row r="353" spans="2:3">
      <c r="B353" s="134">
        <v>-8.4269999999999996</v>
      </c>
      <c r="C353" s="134">
        <v>-2.0190000000000001</v>
      </c>
    </row>
    <row r="354" spans="2:3">
      <c r="B354" s="134">
        <v>-8.3490000000000002</v>
      </c>
      <c r="C354" s="134">
        <v>-7.3369999999999997</v>
      </c>
    </row>
    <row r="355" spans="2:3">
      <c r="B355" s="134">
        <v>-7.91</v>
      </c>
      <c r="C355" s="134">
        <v>-6.7830000000000004</v>
      </c>
    </row>
    <row r="356" spans="2:3">
      <c r="B356" s="134">
        <v>1.5860000000000001</v>
      </c>
      <c r="C356" s="134">
        <v>-3.9609999999999999</v>
      </c>
    </row>
    <row r="357" spans="2:3">
      <c r="B357" s="134">
        <v>7.4219999999999997</v>
      </c>
      <c r="C357" s="134">
        <v>-5.7389999999999999</v>
      </c>
    </row>
    <row r="358" spans="2:3">
      <c r="B358" s="134">
        <v>-0.21099999999999999</v>
      </c>
      <c r="C358" s="134">
        <v>-4.5229999999999997</v>
      </c>
    </row>
    <row r="359" spans="2:3">
      <c r="B359" s="134">
        <v>0.21099999999999999</v>
      </c>
      <c r="C359" s="134">
        <v>-2.3149999999999999</v>
      </c>
    </row>
    <row r="360" spans="2:3">
      <c r="B360" s="134">
        <v>1.9319999999999999</v>
      </c>
      <c r="C360" s="134">
        <v>4.2679999999999998</v>
      </c>
    </row>
    <row r="361" spans="2:3">
      <c r="B361" s="134">
        <v>6.5090000000000003</v>
      </c>
      <c r="C361" s="134">
        <v>8.1199999999999992</v>
      </c>
    </row>
    <row r="362" spans="2:3">
      <c r="B362" s="134">
        <v>3.7959999999999998</v>
      </c>
      <c r="C362" s="134">
        <v>7.1829999999999998</v>
      </c>
    </row>
    <row r="363" spans="2:3">
      <c r="B363" s="134">
        <v>6.4530000000000003</v>
      </c>
      <c r="C363" s="134">
        <v>-0.42199999999999999</v>
      </c>
    </row>
    <row r="364" spans="2:3">
      <c r="B364" s="134">
        <v>-2.6280000000000001</v>
      </c>
      <c r="C364" s="134">
        <v>1.609</v>
      </c>
    </row>
    <row r="365" spans="2:3">
      <c r="B365" s="134">
        <v>-4.423</v>
      </c>
      <c r="C365" s="134">
        <v>-6.4169999999999998</v>
      </c>
    </row>
    <row r="366" spans="2:3">
      <c r="B366" s="134">
        <v>-3.1720000000000002</v>
      </c>
      <c r="C366" s="134">
        <v>-10.195</v>
      </c>
    </row>
    <row r="367" spans="2:3">
      <c r="B367" s="134">
        <v>-5.891</v>
      </c>
      <c r="C367" s="134">
        <v>1.4E-2</v>
      </c>
    </row>
    <row r="368" spans="2:3">
      <c r="B368" s="134">
        <v>-1.0960000000000001</v>
      </c>
      <c r="C368" s="134">
        <v>3.218</v>
      </c>
    </row>
    <row r="369" spans="2:3">
      <c r="B369" s="134">
        <v>1.2230000000000001</v>
      </c>
      <c r="C369" s="134">
        <v>1.8180000000000001</v>
      </c>
    </row>
    <row r="370" spans="2:3">
      <c r="B370" s="134">
        <v>0.69</v>
      </c>
      <c r="C370" s="134">
        <v>-0.70899999999999996</v>
      </c>
    </row>
    <row r="371" spans="2:3">
      <c r="B371" s="134">
        <v>-2.1179999999999999</v>
      </c>
      <c r="C371" s="134">
        <v>2.9910000000000001</v>
      </c>
    </row>
    <row r="372" spans="2:3">
      <c r="B372" s="134">
        <v>-5.5E-2</v>
      </c>
      <c r="C372" s="134">
        <v>0.30199999999999999</v>
      </c>
    </row>
    <row r="373" spans="2:3">
      <c r="B373" s="134">
        <v>2.093</v>
      </c>
      <c r="C373" s="134">
        <v>-0.498</v>
      </c>
    </row>
    <row r="374" spans="2:3">
      <c r="B374" s="134">
        <v>2.181</v>
      </c>
      <c r="C374" s="134">
        <v>-1.885</v>
      </c>
    </row>
    <row r="375" spans="2:3">
      <c r="B375" s="134">
        <v>3.165</v>
      </c>
      <c r="C375" s="134">
        <v>-9.5000000000000001E-2</v>
      </c>
    </row>
    <row r="376" spans="2:3">
      <c r="B376" s="134">
        <v>8.3119999999999994</v>
      </c>
      <c r="C376" s="134">
        <v>1.0309999999999999</v>
      </c>
    </row>
    <row r="377" spans="2:3">
      <c r="B377" s="134">
        <v>3.8450000000000002</v>
      </c>
      <c r="C377" s="134">
        <v>1.0609999999999999</v>
      </c>
    </row>
    <row r="378" spans="2:3">
      <c r="B378" s="134">
        <v>-7.7919999999999998</v>
      </c>
      <c r="C378" s="134">
        <v>2.8820000000000001</v>
      </c>
    </row>
    <row r="379" spans="2:3">
      <c r="B379" s="134">
        <v>-7.06</v>
      </c>
      <c r="C379" s="134">
        <v>3.2189999999999999</v>
      </c>
    </row>
    <row r="380" spans="2:3">
      <c r="B380" s="134">
        <v>-5.28</v>
      </c>
      <c r="C380" s="134">
        <v>-0.97499999999999998</v>
      </c>
    </row>
    <row r="381" spans="2:3">
      <c r="B381" s="134">
        <v>-2.802</v>
      </c>
      <c r="C381" s="134">
        <v>-4.2359999999999998</v>
      </c>
    </row>
    <row r="382" spans="2:3">
      <c r="B382" s="134">
        <v>3.1760000000000002</v>
      </c>
      <c r="C382" s="134">
        <v>-3.621</v>
      </c>
    </row>
    <row r="383" spans="2:3">
      <c r="B383" s="134">
        <v>6.202</v>
      </c>
      <c r="C383" s="134">
        <v>-7.1040000000000001</v>
      </c>
    </row>
    <row r="384" spans="2:3">
      <c r="B384" s="134">
        <v>5.1100000000000003</v>
      </c>
      <c r="C384" s="134">
        <v>-5.5890000000000004</v>
      </c>
    </row>
    <row r="385" spans="2:3">
      <c r="B385" s="134">
        <v>6.5289999999999999</v>
      </c>
      <c r="C385" s="134">
        <v>-1.155</v>
      </c>
    </row>
    <row r="386" spans="2:3">
      <c r="B386" s="134">
        <v>5.6360000000000001</v>
      </c>
      <c r="C386" s="134">
        <v>0.39100000000000001</v>
      </c>
    </row>
    <row r="387" spans="2:3">
      <c r="B387" s="134">
        <v>5.9390000000000001</v>
      </c>
      <c r="C387" s="134">
        <v>0.85399999999999998</v>
      </c>
    </row>
    <row r="388" spans="2:3">
      <c r="B388" s="134">
        <v>0.26300000000000001</v>
      </c>
      <c r="C388" s="134">
        <v>1.9530000000000001</v>
      </c>
    </row>
    <row r="389" spans="2:3">
      <c r="B389" s="134">
        <v>-15.43</v>
      </c>
      <c r="C389" s="134">
        <v>0.7</v>
      </c>
    </row>
    <row r="390" spans="2:3">
      <c r="B390" s="134">
        <v>-8.34</v>
      </c>
      <c r="C390" s="134">
        <v>-5.4980000000000002</v>
      </c>
    </row>
    <row r="391" spans="2:3">
      <c r="B391" s="134">
        <v>-2.4140000000000001</v>
      </c>
      <c r="C391" s="134">
        <v>-4.8879999999999999</v>
      </c>
    </row>
    <row r="392" spans="2:3">
      <c r="B392" s="134">
        <v>3.681</v>
      </c>
      <c r="C392" s="134">
        <v>-1.6539999999999999</v>
      </c>
    </row>
    <row r="393" spans="2:3">
      <c r="B393" s="134">
        <v>-1.1539999999999999</v>
      </c>
      <c r="C393" s="134">
        <v>-4.91</v>
      </c>
    </row>
    <row r="394" spans="2:3">
      <c r="B394" s="134">
        <v>-1.0920000000000001</v>
      </c>
      <c r="C394" s="134">
        <v>2.4849999999999999</v>
      </c>
    </row>
    <row r="395" spans="2:3">
      <c r="B395" s="134">
        <v>-6.6390000000000002</v>
      </c>
      <c r="C395" s="134">
        <v>0.47299999999999998</v>
      </c>
    </row>
    <row r="396" spans="2:3">
      <c r="B396" s="134">
        <v>-7.5720000000000001</v>
      </c>
      <c r="C396" s="134">
        <v>6.5000000000000002E-2</v>
      </c>
    </row>
    <row r="397" spans="2:3">
      <c r="B397" s="134">
        <v>3.8319999999999999</v>
      </c>
      <c r="C397" s="134">
        <v>4.9939999999999998</v>
      </c>
    </row>
    <row r="398" spans="2:3">
      <c r="B398" s="134">
        <v>14.368</v>
      </c>
      <c r="C398" s="134">
        <v>2.4180000000000001</v>
      </c>
    </row>
    <row r="399" spans="2:3">
      <c r="B399" s="134">
        <v>4.3780000000000001</v>
      </c>
      <c r="C399" s="134">
        <v>-8.9860000000000007</v>
      </c>
    </row>
    <row r="400" spans="2:3">
      <c r="B400" s="134">
        <v>0.60499999999999998</v>
      </c>
      <c r="C400" s="134">
        <v>-1.425</v>
      </c>
    </row>
    <row r="401" spans="2:3">
      <c r="B401" s="134">
        <v>1.264</v>
      </c>
      <c r="C401" s="134">
        <v>3.1240000000000001</v>
      </c>
    </row>
    <row r="402" spans="2:3">
      <c r="B402" s="134">
        <v>-13.317</v>
      </c>
      <c r="C402" s="134">
        <v>5.0679999999999996</v>
      </c>
    </row>
    <row r="403" spans="2:3">
      <c r="B403" s="134">
        <v>-5.1689999999999996</v>
      </c>
      <c r="C403" s="134">
        <v>0.98699999999999999</v>
      </c>
    </row>
    <row r="404" spans="2:3">
      <c r="B404" s="134">
        <v>-3.2559999999999998</v>
      </c>
      <c r="C404" s="134">
        <v>-0.51700000000000002</v>
      </c>
    </row>
    <row r="405" spans="2:3">
      <c r="B405" s="134">
        <v>-9.3780000000000001</v>
      </c>
      <c r="C405" s="134">
        <v>2.7909999999999999</v>
      </c>
    </row>
    <row r="406" spans="2:3">
      <c r="B406" s="134">
        <v>0.82699999999999996</v>
      </c>
      <c r="C406" s="134">
        <v>6.6740000000000004</v>
      </c>
    </row>
    <row r="407" spans="2:3">
      <c r="B407" s="134">
        <v>7.3609999999999998</v>
      </c>
      <c r="C407" s="134">
        <v>8.3780000000000001</v>
      </c>
    </row>
    <row r="408" spans="2:3">
      <c r="B408" s="134">
        <v>1.839</v>
      </c>
      <c r="C408" s="134">
        <v>5.032</v>
      </c>
    </row>
    <row r="409" spans="2:3">
      <c r="B409" s="134">
        <v>-8.6199999999999992</v>
      </c>
      <c r="C409" s="134">
        <v>3.0009999999999999</v>
      </c>
    </row>
    <row r="410" spans="2:3">
      <c r="B410" s="134">
        <v>-3.746</v>
      </c>
      <c r="C410" s="134">
        <v>-4.26</v>
      </c>
    </row>
    <row r="411" spans="2:3">
      <c r="B411" s="134">
        <v>-5.0789999999999997</v>
      </c>
      <c r="C411" s="134">
        <v>0.60499999999999998</v>
      </c>
    </row>
    <row r="412" spans="2:3">
      <c r="B412" s="134">
        <v>-1.387</v>
      </c>
      <c r="C412" s="134">
        <v>-6.891</v>
      </c>
    </row>
    <row r="413" spans="2:3">
      <c r="B413" s="134">
        <v>10.446</v>
      </c>
      <c r="C413" s="134">
        <v>3.2759999999999998</v>
      </c>
    </row>
    <row r="414" spans="2:3">
      <c r="B414" s="134">
        <v>7.6479999999999997</v>
      </c>
      <c r="C414" s="134">
        <v>5.9359999999999999</v>
      </c>
    </row>
    <row r="415" spans="2:3">
      <c r="B415" s="134">
        <v>9.1020000000000003</v>
      </c>
      <c r="C415" s="134">
        <v>0.96</v>
      </c>
    </row>
    <row r="416" spans="2:3">
      <c r="B416" s="134">
        <v>4.7610000000000001</v>
      </c>
      <c r="C416" s="134">
        <v>-11.269</v>
      </c>
    </row>
    <row r="417" spans="2:3">
      <c r="B417" s="134">
        <v>-2.7650000000000001</v>
      </c>
      <c r="C417" s="134">
        <v>-9.0500000000000007</v>
      </c>
    </row>
    <row r="418" spans="2:3">
      <c r="B418" s="134">
        <v>-8.2070000000000007</v>
      </c>
      <c r="C418" s="134">
        <v>-14.234999999999999</v>
      </c>
    </row>
    <row r="419" spans="2:3">
      <c r="B419" s="134">
        <v>-15.111000000000001</v>
      </c>
      <c r="C419" s="134">
        <v>-3.8719999999999999</v>
      </c>
    </row>
    <row r="420" spans="2:3">
      <c r="B420" s="134">
        <v>-10.925000000000001</v>
      </c>
      <c r="C420" s="134">
        <v>-0.159</v>
      </c>
    </row>
    <row r="421" spans="2:3">
      <c r="B421" s="134">
        <v>1.9339999999999999</v>
      </c>
      <c r="C421" s="134">
        <v>2.532</v>
      </c>
    </row>
    <row r="422" spans="2:3">
      <c r="B422" s="134">
        <v>11.855</v>
      </c>
      <c r="C422" s="134">
        <v>6.41</v>
      </c>
    </row>
    <row r="423" spans="2:3">
      <c r="B423" s="134">
        <v>8.7309999999999999</v>
      </c>
      <c r="C423" s="134">
        <v>1.81</v>
      </c>
    </row>
    <row r="424" spans="2:3">
      <c r="B424" s="134">
        <v>-0.86199999999999999</v>
      </c>
      <c r="C424" s="134">
        <v>-0.96</v>
      </c>
    </row>
    <row r="425" spans="2:3">
      <c r="B425" s="134">
        <v>-0.78</v>
      </c>
      <c r="C425" s="134">
        <v>-0.99</v>
      </c>
    </row>
    <row r="426" spans="2:3">
      <c r="B426" s="134">
        <v>0.45600000000000002</v>
      </c>
      <c r="C426" s="134">
        <v>1.952</v>
      </c>
    </row>
    <row r="427" spans="2:3">
      <c r="B427" s="134">
        <v>4.2389999999999999</v>
      </c>
      <c r="C427" s="134">
        <v>-0.98899999999999999</v>
      </c>
    </row>
    <row r="428" spans="2:3">
      <c r="B428" s="134">
        <v>8.7390000000000008</v>
      </c>
      <c r="C428" s="134">
        <v>-0.27800000000000002</v>
      </c>
    </row>
    <row r="429" spans="2:3">
      <c r="B429" s="134">
        <v>5.8449999999999998</v>
      </c>
      <c r="C429" s="134">
        <v>-0.92700000000000005</v>
      </c>
    </row>
    <row r="430" spans="2:3">
      <c r="B430" s="134">
        <v>4.5309999999999997</v>
      </c>
      <c r="C430" s="134">
        <v>2.7E-2</v>
      </c>
    </row>
    <row r="431" spans="2:3">
      <c r="B431" s="134">
        <v>0.434</v>
      </c>
      <c r="C431" s="134">
        <v>0.88700000000000001</v>
      </c>
    </row>
    <row r="432" spans="2:3">
      <c r="B432" s="134">
        <v>-9.9730000000000008</v>
      </c>
      <c r="C432" s="134">
        <v>-3.7850000000000001</v>
      </c>
    </row>
    <row r="433" spans="2:3">
      <c r="B433" s="134">
        <v>-10.569000000000001</v>
      </c>
      <c r="C433" s="134">
        <v>-3.3849999999999998</v>
      </c>
    </row>
    <row r="434" spans="2:3">
      <c r="B434" s="134">
        <v>-9.6509999999999998</v>
      </c>
      <c r="C434" s="134">
        <v>1.071</v>
      </c>
    </row>
    <row r="435" spans="2:3">
      <c r="B435" s="134">
        <v>-10.401</v>
      </c>
      <c r="C435" s="134">
        <v>1.647</v>
      </c>
    </row>
    <row r="436" spans="2:3">
      <c r="B436" s="134">
        <v>-5.827</v>
      </c>
      <c r="C436" s="134">
        <v>6.9829999999999997</v>
      </c>
    </row>
    <row r="437" spans="2:3">
      <c r="B437" s="134">
        <v>1.6839999999999999</v>
      </c>
      <c r="C437" s="134">
        <v>5.4989999999999997</v>
      </c>
    </row>
    <row r="438" spans="2:3">
      <c r="C438" s="134">
        <v>10.195</v>
      </c>
    </row>
    <row r="439" spans="2:3">
      <c r="C439" s="134">
        <v>6.2249999999999996</v>
      </c>
    </row>
    <row r="440" spans="2:3">
      <c r="C440" s="134">
        <v>9.9410000000000007</v>
      </c>
    </row>
    <row r="441" spans="2:3">
      <c r="C441" s="134">
        <v>7.9160000000000004</v>
      </c>
    </row>
    <row r="442" spans="2:3">
      <c r="C442" s="134">
        <v>-10.894</v>
      </c>
    </row>
    <row r="443" spans="2:3">
      <c r="C443" s="134">
        <v>-24.532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3"/>
  <sheetViews>
    <sheetView workbookViewId="0"/>
  </sheetViews>
  <sheetFormatPr defaultRowHeight="15"/>
  <cols>
    <col min="1" max="1" width="3.88671875" style="6" customWidth="1"/>
    <col min="2" max="2" width="80.21875" style="6" customWidth="1"/>
    <col min="3" max="3" width="8.88671875" style="6"/>
  </cols>
  <sheetData>
    <row r="1" spans="2:2" ht="30">
      <c r="B1" s="135" t="s">
        <v>222</v>
      </c>
    </row>
    <row r="45" spans="2:2" ht="30">
      <c r="B45" s="135" t="s">
        <v>223</v>
      </c>
    </row>
    <row r="89" spans="2:2" ht="30">
      <c r="B89" s="135" t="s">
        <v>224</v>
      </c>
    </row>
    <row r="133" spans="2:2" ht="30">
      <c r="B133" s="135" t="s">
        <v>225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Data</vt:lpstr>
      <vt:lpstr>Chart</vt:lpstr>
      <vt:lpstr>Documentation</vt:lpstr>
      <vt:lpstr>Statistics</vt:lpstr>
      <vt:lpstr>Input_Data</vt:lpstr>
      <vt:lpstr>Periodograms</vt:lpstr>
      <vt:lpstr>Cell_19</vt:lpstr>
      <vt:lpstr>Cell_2</vt:lpstr>
      <vt:lpstr>Cell_6</vt:lpstr>
      <vt:lpstr>Peak_19</vt:lpstr>
      <vt:lpstr>Peak_2</vt:lpstr>
      <vt:lpstr>Peak_6</vt:lpstr>
      <vt:lpstr>Data!Schwert_Data</vt:lpstr>
      <vt:lpstr>StkIndex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Puetz</dc:creator>
  <cp:lastModifiedBy>Steve Puetz</cp:lastModifiedBy>
  <dcterms:created xsi:type="dcterms:W3CDTF">2009-07-31T19:14:37Z</dcterms:created>
  <dcterms:modified xsi:type="dcterms:W3CDTF">2010-10-04T06:45:07Z</dcterms:modified>
</cp:coreProperties>
</file>